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192" windowWidth="15636" windowHeight="7116" tabRatio="930"/>
  </bookViews>
  <sheets>
    <sheet name="Obsah" sheetId="383" r:id="rId1"/>
    <sheet name="HI" sheetId="339" r:id="rId2"/>
    <sheet name="HI Graf" sheetId="340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02" r:id="rId15"/>
    <sheet name="MŽ Detail" sheetId="403" r:id="rId16"/>
    <sheet name="ON Výkaz" sheetId="369" r:id="rId17"/>
    <sheet name="ON Hodiny" sheetId="368" r:id="rId18"/>
    <sheet name="ZV Vykáz.-A" sheetId="344" r:id="rId19"/>
    <sheet name="ZV Vykáz.-A Detail" sheetId="345" r:id="rId20"/>
    <sheet name="ZV Vykáz.-H" sheetId="410" r:id="rId21"/>
    <sheet name="ZV Vykáz.-H Detail" sheetId="377" r:id="rId22"/>
    <sheet name="CaseMix" sheetId="370" r:id="rId23"/>
    <sheet name="ALOS" sheetId="374" r:id="rId24"/>
    <sheet name="Total" sheetId="371" r:id="rId25"/>
    <sheet name="ZV Vyžád." sheetId="342" r:id="rId26"/>
    <sheet name="ZV Vyžád. Detail" sheetId="343" r:id="rId27"/>
    <sheet name="OD TISS" sheetId="372" r:id="rId28"/>
  </sheets>
  <externalReferences>
    <externalReference r:id="rId29"/>
  </externalReferences>
  <definedNames>
    <definedName name="_xlnm._FilterDatabase" localSheetId="4" hidden="1">HV!$A$5:$A$5</definedName>
    <definedName name="_xlnm._FilterDatabase" localSheetId="9" hidden="1">'Léky Recepty'!$A$4:$M$4</definedName>
    <definedName name="_xlnm._FilterDatabase" localSheetId="5" hidden="1">'Léky Žádanky'!$A$3:$G$3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3" hidden="1">'Man Tab'!$A$5:$A$31</definedName>
    <definedName name="_xlnm._FilterDatabase" localSheetId="14" hidden="1">'Materiál Žádanky'!$A$3:$G$3</definedName>
    <definedName name="_xlnm._FilterDatabase" localSheetId="15" hidden="1">'MŽ Detail'!$A$4:$K$4</definedName>
    <definedName name="_xlnm._FilterDatabase" localSheetId="27" hidden="1">'OD TISS'!$A$5:$N$5</definedName>
    <definedName name="_xlnm._FilterDatabase" localSheetId="24" hidden="1">Total!$A$4:$W$4</definedName>
    <definedName name="_xlnm._FilterDatabase" localSheetId="19" hidden="1">'ZV Vykáz.-A Detail'!$A$5:$P$5</definedName>
    <definedName name="_xlnm._FilterDatabase" localSheetId="21" hidden="1">'ZV Vykáz.-H Detail'!$A$5:$Q$5</definedName>
    <definedName name="_xlnm._FilterDatabase" localSheetId="25" hidden="1">'ZV Vyžád.'!$A$4:$M$4</definedName>
    <definedName name="_xlnm._FilterDatabase" localSheetId="26" hidden="1">'ZV Vyžád. Detail'!$A$5:$Q$5</definedName>
    <definedName name="doměsíce">'HI Graf'!$C$11</definedName>
    <definedName name="_xlnm.Print_Area" localSheetId="23">ALOS!$A$1:$M$45</definedName>
    <definedName name="_xlnm.Print_Area" localSheetId="22">CaseMix!$A$1:$M$48</definedName>
    <definedName name="Rozpis">'[1]V počítači'!$B$55:$B$70</definedName>
    <definedName name="SVÁTKY">'[1]V počítači'!$Z$8:$Z$67</definedName>
  </definedNames>
  <calcPr calcId="145621"/>
</workbook>
</file>

<file path=xl/calcChain.xml><?xml version="1.0" encoding="utf-8"?>
<calcChain xmlns="http://schemas.openxmlformats.org/spreadsheetml/2006/main">
  <c r="T82" i="371" l="1"/>
  <c r="V82" i="371" s="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AA27" i="368"/>
  <c r="AI27" i="368" s="1"/>
  <c r="AE27" i="368" s="1"/>
  <c r="AA26" i="368"/>
  <c r="AI26" i="368" s="1"/>
  <c r="AA25" i="368"/>
  <c r="AI25" i="368" s="1"/>
  <c r="AE25" i="368" s="1"/>
  <c r="AA24" i="368"/>
  <c r="AI24" i="368" s="1"/>
  <c r="AE24" i="368" s="1"/>
  <c r="AI23" i="368"/>
  <c r="AE23" i="368" s="1"/>
  <c r="AA23" i="368"/>
  <c r="AI22" i="368"/>
  <c r="AE22" i="368"/>
  <c r="AA22" i="368"/>
  <c r="AI21" i="368"/>
  <c r="AE21" i="368"/>
  <c r="AC21" i="368"/>
  <c r="AB21" i="368"/>
  <c r="AA21" i="368"/>
  <c r="J13" i="368"/>
  <c r="AA10" i="368"/>
  <c r="AI10" i="368" s="1"/>
  <c r="AE10" i="368" s="1"/>
  <c r="AA9" i="368"/>
  <c r="AB9" i="368" s="1"/>
  <c r="AA8" i="368"/>
  <c r="AI8" i="368" s="1"/>
  <c r="AE8" i="368" s="1"/>
  <c r="AA7" i="368"/>
  <c r="AI7" i="368" s="1"/>
  <c r="AE7" i="368" s="1"/>
  <c r="AI6" i="368"/>
  <c r="AE6" i="368" s="1"/>
  <c r="AA6" i="368"/>
  <c r="AI5" i="368"/>
  <c r="AE5" i="368" s="1"/>
  <c r="AA5" i="368"/>
  <c r="AI4" i="368"/>
  <c r="AE4" i="368"/>
  <c r="AC4" i="368"/>
  <c r="AA4" i="368"/>
  <c r="AB4" i="368" s="1"/>
  <c r="F36" i="369"/>
  <c r="H36" i="369" s="1"/>
  <c r="J35" i="369"/>
  <c r="H35" i="369"/>
  <c r="J34" i="369"/>
  <c r="H34" i="369"/>
  <c r="I19" i="369"/>
  <c r="G19" i="369"/>
  <c r="I11" i="369"/>
  <c r="G11" i="369"/>
  <c r="I10" i="369"/>
  <c r="G10" i="369"/>
  <c r="I9" i="369"/>
  <c r="J9" i="369" s="1"/>
  <c r="G9" i="369"/>
  <c r="H9" i="369" s="1"/>
  <c r="U6" i="371" l="1"/>
  <c r="U8" i="371"/>
  <c r="U10" i="371"/>
  <c r="U12" i="371"/>
  <c r="U20" i="371"/>
  <c r="U22" i="371"/>
  <c r="U26" i="371"/>
  <c r="U32" i="371"/>
  <c r="U34" i="371"/>
  <c r="U40" i="371"/>
  <c r="U44" i="371"/>
  <c r="U48" i="371"/>
  <c r="U64" i="371"/>
  <c r="U66" i="371"/>
  <c r="U70" i="371"/>
  <c r="U74" i="371"/>
  <c r="U76" i="371"/>
  <c r="U82" i="371"/>
  <c r="AE26" i="368"/>
  <c r="AF26" i="368" s="1"/>
  <c r="AJ26" i="368"/>
  <c r="AK21" i="368"/>
  <c r="AB26" i="368"/>
  <c r="AJ21" i="368"/>
  <c r="AF21" i="368"/>
  <c r="AK4" i="368"/>
  <c r="AJ4" i="368"/>
  <c r="AF4" i="368"/>
  <c r="AI9" i="368"/>
  <c r="A15" i="383"/>
  <c r="AG21" i="368" l="1"/>
  <c r="AJ9" i="368"/>
  <c r="AE9" i="368"/>
  <c r="AF9" i="368" l="1"/>
  <c r="AG4" i="368"/>
  <c r="A18" i="383" l="1"/>
  <c r="A13" i="383" l="1"/>
  <c r="D11" i="339" l="1"/>
  <c r="C11" i="339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B11" i="339" l="1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H48" i="370"/>
  <c r="M48" i="370" s="1"/>
  <c r="G48" i="370"/>
  <c r="F48" i="370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E48" i="370" l="1"/>
  <c r="I48" i="370"/>
  <c r="M36" i="370"/>
  <c r="E12" i="370"/>
  <c r="L12" i="370"/>
  <c r="I12" i="370"/>
  <c r="M3" i="372"/>
  <c r="N3" i="372" s="1"/>
  <c r="L3" i="372"/>
  <c r="K3" i="372"/>
  <c r="I3" i="372"/>
  <c r="J3" i="372" s="1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H3" i="390" l="1"/>
  <c r="Q3" i="347"/>
  <c r="S3" i="347"/>
  <c r="U3" i="347"/>
  <c r="K3" i="390"/>
  <c r="G5" i="339"/>
  <c r="G6" i="339"/>
  <c r="G7" i="339"/>
  <c r="G8" i="339"/>
  <c r="G9" i="339"/>
  <c r="A10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20" i="383"/>
  <c r="A19" i="383"/>
  <c r="A17" i="383"/>
  <c r="A16" i="383"/>
  <c r="A14" i="383"/>
  <c r="A12" i="383"/>
  <c r="A11" i="383"/>
  <c r="A7" i="383"/>
  <c r="A6" i="383"/>
  <c r="A5" i="383"/>
  <c r="A4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G11" i="339" s="1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6" i="340" l="1"/>
  <c r="B4" i="340"/>
  <c r="C4" i="340"/>
  <c r="D6" i="340"/>
  <c r="F13" i="339"/>
  <c r="G12" i="339"/>
  <c r="G13" i="339" l="1"/>
  <c r="F15" i="339"/>
  <c r="G15" i="339" s="1"/>
  <c r="D4" i="340"/>
  <c r="E6" i="340"/>
  <c r="B13" i="340" l="1"/>
  <c r="B12" i="340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<sst xmlns="http://schemas.openxmlformats.org/spreadsheetml/2006/main" count="35423" uniqueCount="5654">
  <si>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</si>
  <si>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</si>
  <si>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</si>
  <si>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</si>
  <si>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</si>
  <si>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</si>
  <si>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</si>
  <si>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</si>
  <si>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</si>
  <si>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</si>
  <si>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</si>
  <si>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</si>
  <si>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</si>
  <si>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</si>
  <si>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</si>
  <si>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</si>
  <si>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</si>
  <si>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</si>
  <si>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</si>
  <si>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</si>
  <si>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</si>
  <si>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</si>
  <si>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</si>
  <si>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</si>
  <si>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</si>
  <si>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</si>
  <si>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</si>
  <si>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</si>
  <si>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</si>
  <si>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</si>
  <si>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</si>
  <si>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</si>
  <si>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</si>
  <si>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</si>
  <si>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</si>
  <si>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</si>
  <si>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</si>
  <si>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</si>
  <si>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</si>
  <si>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</si>
  <si>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</si>
  <si>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</si>
  <si>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</si>
  <si>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</si>
  <si>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</si>
  <si>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</si>
  <si>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</si>
  <si>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</si>
  <si>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</si>
  <si>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</si>
  <si>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</si>
  <si>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</si>
  <si>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</si>
  <si>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</si>
  <si>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</si>
  <si>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</si>
  <si>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</si>
  <si>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</si>
  <si>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</si>
  <si>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</si>
  <si>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</si>
  <si>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</si>
  <si>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</si>
  <si>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</si>
  <si>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</si>
  <si>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</si>
  <si>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</si>
  <si>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</si>
  <si>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</si>
  <si>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</si>
  <si>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</si>
  <si>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</si>
  <si>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</si>
  <si>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</si>
  <si>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</si>
  <si>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</si>
  <si>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</si>
  <si>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</si>
  <si>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</si>
  <si>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</si>
  <si>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</si>
  <si>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</si>
  <si>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</si>
  <si>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</si>
  <si>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</si>
  <si>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</si>
  <si>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</si>
  <si>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</si>
  <si>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</si>
  <si>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</si>
  <si>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</si>
  <si>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</si>
  <si>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</si>
  <si>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</si>
  <si>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</si>
  <si>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</si>
  <si>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</si>
  <si>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</si>
  <si>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</si>
  <si>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</si>
  <si>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</si>
  <si>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</si>
  <si>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</si>
  <si>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</si>
  <si>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</si>
  <si>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</si>
  <si>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</si>
  <si>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</si>
  <si>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</si>
  <si>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</si>
  <si>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</si>
  <si>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</si>
  <si>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</si>
  <si>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</si>
  <si>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</si>
  <si>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</si>
  <si>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</si>
  <si>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</si>
  <si>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</si>
  <si>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</si>
  <si>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</si>
  <si>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</si>
  <si>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</si>
  <si>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</si>
  <si>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</si>
  <si>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</si>
  <si>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</si>
  <si>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</si>
  <si>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</si>
  <si>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</si>
  <si>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</si>
  <si>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</si>
  <si>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</si>
  <si>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</si>
  <si>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</si>
  <si>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</si>
  <si>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</si>
  <si>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</si>
  <si>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</si>
  <si>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</si>
  <si>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</si>
  <si>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</si>
  <si>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</si>
  <si>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</si>
  <si>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</si>
  <si>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</si>
  <si>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</si>
  <si>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</si>
  <si>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</si>
  <si>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</si>
  <si>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</si>
  <si>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</si>
  <si>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</si>
  <si>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</si>
  <si>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</si>
  <si>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</si>
  <si>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</si>
  <si>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</si>
  <si>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</si>
  <si>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</si>
  <si>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</si>
  <si>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</si>
  <si>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</si>
  <si>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</si>
  <si>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</si>
  <si>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</si>
  <si>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</si>
  <si>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</si>
  <si>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</si>
  <si>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</si>
  <si>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</si>
  <si>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</si>
  <si>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</si>
  <si>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</si>
  <si>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</si>
  <si>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</si>
  <si>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</si>
  <si>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</si>
  <si>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</si>
  <si>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</si>
  <si>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</si>
  <si>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</si>
  <si>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</si>
  <si>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</si>
  <si>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</si>
  <si>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</si>
  <si>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</si>
  <si>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</si>
  <si>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</si>
  <si>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</si>
  <si>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</si>
  <si>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</si>
  <si>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</si>
  <si>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</si>
  <si>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</si>
  <si>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</si>
  <si>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</si>
  <si>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</si>
  <si>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</si>
  <si>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</si>
  <si>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</si>
  <si>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</si>
  <si>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</si>
  <si>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</si>
  <si>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</si>
  <si>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</si>
  <si>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</si>
  <si>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</si>
  <si>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</si>
  <si>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</si>
  <si>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</si>
  <si>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</si>
  <si>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</si>
  <si>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</si>
  <si>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</si>
  <si>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</si>
  <si>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</si>
  <si>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</si>
  <si>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</si>
  <si>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</si>
  <si>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</si>
  <si>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</si>
  <si>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</si>
  <si>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</si>
  <si>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</si>
  <si>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</si>
  <si>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</si>
  <si>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</si>
  <si>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</si>
  <si>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</si>
  <si>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</si>
  <si>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</si>
  <si>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</si>
  <si>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</si>
  <si>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</si>
  <si>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</si>
  <si>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</si>
  <si>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</si>
  <si>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</si>
  <si>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</si>
  <si>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</si>
  <si>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</si>
  <si>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</si>
  <si>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</si>
  <si>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</si>
  <si>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</si>
  <si>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</si>
  <si>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</si>
  <si>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</si>
  <si>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</si>
  <si>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</si>
  <si>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</si>
  <si>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</si>
  <si>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</si>
  <si>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</si>
  <si>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</si>
  <si>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</si>
  <si>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</si>
  <si>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</si>
  <si>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</si>
  <si>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</si>
  <si>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</si>
  <si>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</si>
  <si>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</si>
  <si>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Léky (Kč)</t>
  </si>
  <si>
    <t>Materiál - SZM (Kč)</t>
  </si>
  <si>
    <t>Osobní náklady (Kč)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</si>
  <si>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</si>
  <si>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</si>
  <si>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</si>
  <si>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</si>
  <si>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</si>
  <si>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</si>
  <si>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</si>
  <si>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</si>
  <si>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</si>
  <si>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</si>
  <si>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</si>
  <si>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</si>
  <si>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</si>
  <si>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</si>
  <si>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</si>
  <si>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</si>
  <si>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</si>
  <si>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</si>
  <si>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</si>
  <si>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</si>
  <si>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</si>
  <si>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</si>
  <si>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</si>
  <si>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Klinika anesteziologie, resuscitace a intenzivní medicíny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</si>
  <si>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</si>
  <si>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</si>
  <si>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</si>
  <si>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</si>
  <si>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</si>
  <si>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</si>
  <si>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</si>
  <si>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</si>
  <si>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</si>
  <si>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</si>
  <si>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</si>
  <si>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</si>
  <si>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</si>
  <si>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50113012     léky - trombolýza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</si>
  <si>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</si>
  <si>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</si>
  <si>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</si>
  <si>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</si>
  <si>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</si>
  <si>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</si>
  <si>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</si>
  <si>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</si>
  <si>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</si>
  <si>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</si>
  <si>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</si>
  <si>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</si>
  <si>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</si>
  <si>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</si>
  <si>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</si>
  <si>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</si>
  <si>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</si>
  <si>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</si>
  <si>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</si>
  <si>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</si>
  <si>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</si>
  <si>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</si>
  <si>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</si>
  <si>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</si>
  <si>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</si>
  <si>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</si>
  <si>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</si>
  <si>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</si>
  <si>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SZM (sk.Z21)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</si>
  <si>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</si>
  <si>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</si>
  <si>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</si>
  <si>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</si>
  <si>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</si>
  <si>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</si>
  <si>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</si>
  <si>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</si>
  <si>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</si>
  <si>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</si>
  <si>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</si>
  <si>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</si>
  <si>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</si>
  <si>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</si>
  <si>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</si>
  <si>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</si>
  <si>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</si>
  <si>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</si>
  <si>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</si>
  <si>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</si>
  <si>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</si>
  <si>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</si>
  <si>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</si>
  <si>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</si>
  <si>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</si>
  <si>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</si>
  <si>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</si>
  <si>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</si>
  <si>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</si>
  <si>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</si>
  <si>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</si>
  <si>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</si>
  <si>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</si>
  <si>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</si>
  <si>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</si>
  <si>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</si>
  <si>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</si>
  <si>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</si>
  <si>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</si>
  <si>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</si>
  <si>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</si>
  <si>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</si>
  <si>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</si>
  <si>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</si>
  <si>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</si>
  <si>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</si>
  <si>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</si>
  <si>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</si>
  <si>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</si>
  <si>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</si>
  <si>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</si>
  <si>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</si>
  <si>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</si>
  <si>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</si>
  <si>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</si>
  <si>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</si>
  <si>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</si>
  <si>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</si>
  <si>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</si>
  <si>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</si>
  <si>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</si>
  <si>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</si>
  <si>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</si>
  <si>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</si>
  <si>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</si>
  <si>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</si>
  <si>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</si>
  <si>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</si>
  <si>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</si>
  <si>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</si>
  <si>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</si>
  <si>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</si>
  <si>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</si>
  <si>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</si>
  <si>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</si>
  <si>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</si>
  <si>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</si>
  <si>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</si>
  <si>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</si>
  <si>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</si>
  <si>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</si>
  <si>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osobám(PaM)</t>
  </si>
  <si>
    <t>54925000     odškodn.-náhr.mzdy zam.(PaM)</t>
  </si>
  <si>
    <t>54972     Školení - lékaři (pouze PaM 9072)</t>
  </si>
  <si>
    <t>54972000     školení - lékaři(pouze PaM 9072)</t>
  </si>
  <si>
    <t>54973     Školení - ostatní zdrav.prac.(pouze PaM)</t>
  </si>
  <si>
    <t>54973000     školení - ostatní zdrav.prac.(pouze PaM)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</si>
  <si>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</si>
  <si>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</si>
  <si>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</si>
  <si>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</si>
  <si>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</si>
  <si>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</si>
  <si>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</si>
  <si>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</si>
  <si>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</si>
  <si>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</si>
  <si>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</si>
  <si>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</si>
  <si>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</si>
  <si>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</si>
  <si>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</si>
  <si>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</si>
  <si>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</si>
  <si>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</si>
  <si>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</si>
  <si>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</si>
  <si>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</si>
  <si>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</si>
  <si>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</si>
  <si>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</si>
  <si>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</si>
  <si>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</si>
  <si>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</si>
  <si>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</si>
  <si>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</si>
  <si>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</si>
  <si>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</si>
  <si>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</si>
  <si>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</si>
  <si>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</si>
  <si>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</si>
  <si>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</si>
  <si>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</si>
  <si>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</si>
  <si>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</si>
  <si>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</si>
  <si>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</si>
  <si>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</si>
  <si>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</si>
  <si>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</si>
  <si>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</si>
  <si>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</si>
  <si>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</si>
  <si>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</si>
  <si>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</si>
  <si>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</si>
  <si>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</si>
  <si>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</si>
  <si>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</si>
  <si>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</si>
  <si>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</si>
  <si>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</si>
  <si>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</si>
  <si>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</si>
  <si>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</si>
  <si>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</si>
  <si>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</si>
  <si>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64924439     klinické hodnocení - tuzemci (81xx)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</si>
  <si>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</si>
  <si>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</si>
  <si>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</si>
  <si>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</si>
  <si>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</si>
  <si>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</si>
  <si>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</si>
  <si>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</si>
  <si>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</si>
  <si>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</si>
  <si>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</si>
  <si>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</si>
  <si>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</si>
  <si>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</si>
  <si>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</si>
  <si>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</si>
  <si>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</si>
  <si>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</si>
  <si>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</si>
  <si>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</si>
  <si>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</si>
  <si>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</si>
  <si>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</si>
  <si>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</si>
  <si>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</si>
  <si>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</si>
  <si>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</si>
  <si>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</si>
  <si>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</si>
  <si>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</si>
  <si>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</si>
  <si>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</si>
  <si>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07</t>
  </si>
  <si>
    <t/>
  </si>
  <si>
    <t>Klinika anesteziologie a resuscitace a intenzivní medicíny</t>
  </si>
  <si>
    <t>50113001</t>
  </si>
  <si>
    <t>Lékárna - léčiva</t>
  </si>
  <si>
    <t>50113006</t>
  </si>
  <si>
    <t>Lékárna - enterární výživa</t>
  </si>
  <si>
    <t>50113007</t>
  </si>
  <si>
    <t>Lékárna - deriváty</t>
  </si>
  <si>
    <t>50113013</t>
  </si>
  <si>
    <t>Lékárna - antibiotika</t>
  </si>
  <si>
    <t>50113014</t>
  </si>
  <si>
    <t>Lékárna - antimykotika</t>
  </si>
  <si>
    <t>SumaKL</t>
  </si>
  <si>
    <t>0701</t>
  </si>
  <si>
    <t>KAR, vedení klinického pracoviště</t>
  </si>
  <si>
    <t>SumaNS</t>
  </si>
  <si>
    <t>mezeraNS</t>
  </si>
  <si>
    <t>0721</t>
  </si>
  <si>
    <t>Klinika anesteziologie a resuscitace, ambulance</t>
  </si>
  <si>
    <t>0731</t>
  </si>
  <si>
    <t>Klinika anesteziologie a resuscitace, JIP</t>
  </si>
  <si>
    <t>0762</t>
  </si>
  <si>
    <t>Klinika anesteziologie a resuscitace, operační sál</t>
  </si>
  <si>
    <t>0764</t>
  </si>
  <si>
    <t>Klinika anesteziologie a resuscitace, pracoviště C</t>
  </si>
  <si>
    <t>0765</t>
  </si>
  <si>
    <t>KAR dospávací hala KAR</t>
  </si>
  <si>
    <t>0766</t>
  </si>
  <si>
    <t>KAR - pracoviště DK COS</t>
  </si>
  <si>
    <t>O</t>
  </si>
  <si>
    <t>IR  AQUA STERILE OPLACH.1x1000 ml ECOTAINER</t>
  </si>
  <si>
    <t>IR OPLACH</t>
  </si>
  <si>
    <t>CHLORID SODNÝ 0,9% BRAUN</t>
  </si>
  <si>
    <t>INF SOL 20X100MLPELAH</t>
  </si>
  <si>
    <t>ADRENALIN LECIVA</t>
  </si>
  <si>
    <t>INJ 5X1ML/1MG</t>
  </si>
  <si>
    <t>MESOCAIN</t>
  </si>
  <si>
    <t>INJ 10X10ML 1%</t>
  </si>
  <si>
    <t>NATRIUM CHLORATUM BIOTIKA ISOT.</t>
  </si>
  <si>
    <t>INJ 10X10ML</t>
  </si>
  <si>
    <t>MORPHIN BIOTIKA 1%</t>
  </si>
  <si>
    <t>INJ 10X1ML/10MG</t>
  </si>
  <si>
    <t>MARCAINE 0.5%</t>
  </si>
  <si>
    <t>INJ SOL5X20ML/100MG</t>
  </si>
  <si>
    <t>CHIROCAINE 5 MG/ML</t>
  </si>
  <si>
    <t>INJ CNC SOL 10X10ML</t>
  </si>
  <si>
    <t>NOVALGIN</t>
  </si>
  <si>
    <t>INJ 10X2ML/1000MG</t>
  </si>
  <si>
    <t>NEODOLPASSE</t>
  </si>
  <si>
    <t>INF 10X250ML</t>
  </si>
  <si>
    <t>DOLMINA INJ.</t>
  </si>
  <si>
    <t>INJ 5X3ML/75MG</t>
  </si>
  <si>
    <t>REMIFENTANIL B. BRAUN 2 MG</t>
  </si>
  <si>
    <t>INJ+INF PLV CSL 5X2MG</t>
  </si>
  <si>
    <t>ALMIRAL</t>
  </si>
  <si>
    <t>INJ 10X3ML/75MG</t>
  </si>
  <si>
    <t>DEXAMED</t>
  </si>
  <si>
    <t>INJ 10X2ML/8MG</t>
  </si>
  <si>
    <t>CALYPSOL</t>
  </si>
  <si>
    <t>INJ 5X10ML/500MG</t>
  </si>
  <si>
    <t>FYZIOLOGICKÝ ROZTOK VIAFLO</t>
  </si>
  <si>
    <t>INF SOL 30X250ML</t>
  </si>
  <si>
    <t>DZ SOFTASEPT N BEZBARVÝ 250 ml</t>
  </si>
  <si>
    <t>IR SOL.PHENOLI  6%</t>
  </si>
  <si>
    <t>IR 2 ml</t>
  </si>
  <si>
    <t>KL PRIPRAVEK</t>
  </si>
  <si>
    <t>IR ETHANOLUM 96% 40 ML</t>
  </si>
  <si>
    <t>IR 40 ml</t>
  </si>
  <si>
    <t>KL LIDOCAIN GEL 5%, 100G</t>
  </si>
  <si>
    <t>amb.lecby bolesti</t>
  </si>
  <si>
    <t>P</t>
  </si>
  <si>
    <t>SOLU-MEDROL</t>
  </si>
  <si>
    <t>INJ SIC 1X40MG+1ML</t>
  </si>
  <si>
    <t>MIDAZOLAM TORREX 1MG/ML</t>
  </si>
  <si>
    <t>INJ 10X2ML/2MG</t>
  </si>
  <si>
    <t>SUFENTANIL TORREX 5 MCG/ML</t>
  </si>
  <si>
    <t>INJ SOL 5X10ML/50RG</t>
  </si>
  <si>
    <t>DEPO-MEDROL</t>
  </si>
  <si>
    <t>INJ 1X1ML/40MG</t>
  </si>
  <si>
    <t>NEPRO</t>
  </si>
  <si>
    <t>POR SOL 1X500ML</t>
  </si>
  <si>
    <t>AUGMENTIN 625 MG</t>
  </si>
  <si>
    <t>POR TBL FLM 21X625MG+SÁ</t>
  </si>
  <si>
    <t>MILURIT</t>
  </si>
  <si>
    <t>TBL 50X100MG</t>
  </si>
  <si>
    <t>NIMESIL</t>
  </si>
  <si>
    <t>PORGRASUS30X100MG-S</t>
  </si>
  <si>
    <t>LACTULOSA BIOMEDICA</t>
  </si>
  <si>
    <t>POR SIR 250ML 50%</t>
  </si>
  <si>
    <t>POR SIR 500ML 50%</t>
  </si>
  <si>
    <t>HELICID « 40 INF. LYOF.1X40MG</t>
  </si>
  <si>
    <t>ASENTRA 50</t>
  </si>
  <si>
    <t>POR TBL FLM 28X50MG</t>
  </si>
  <si>
    <t>HIPRES 10</t>
  </si>
  <si>
    <t>POR TBL NOB 30X10MG</t>
  </si>
  <si>
    <t>ENAP 10MG</t>
  </si>
  <si>
    <t>TBL 30X10MG</t>
  </si>
  <si>
    <t>BETALOC SR 200MG</t>
  </si>
  <si>
    <t>TBL RET 30X200MG</t>
  </si>
  <si>
    <t>SINGULAIR 10</t>
  </si>
  <si>
    <t>TBL OBD 28X10MG</t>
  </si>
  <si>
    <t>ISOPTIN SR 240</t>
  </si>
  <si>
    <t>TBL OBD 30X240MG</t>
  </si>
  <si>
    <t>MIDAZOLAM ACCORD 5 MG/ML</t>
  </si>
  <si>
    <t>INJ+INF SOL 10X10ML</t>
  </si>
  <si>
    <t>PRENESSA 4 MG</t>
  </si>
  <si>
    <t>POR TBL NOB 30X4MG</t>
  </si>
  <si>
    <t>CONCOR</t>
  </si>
  <si>
    <t>TBL FC 30X10MG</t>
  </si>
  <si>
    <t>SEROPRAM</t>
  </si>
  <si>
    <t>TBL OBD 28X20MG</t>
  </si>
  <si>
    <t>SEDACORON 200MG</t>
  </si>
  <si>
    <t>TBL 50X200MG</t>
  </si>
  <si>
    <t>MIRTAZAPIN ORION 15 MG</t>
  </si>
  <si>
    <t>POR TBL DIS 30X15MG</t>
  </si>
  <si>
    <t>ZENARO 5 MG</t>
  </si>
  <si>
    <t>POR TBL FLM 50X5MG III</t>
  </si>
  <si>
    <t>GLUKÓZA 40 BRAUN</t>
  </si>
  <si>
    <t>INF SOL 10X500ML-PE</t>
  </si>
  <si>
    <t>INVANZ 1 G</t>
  </si>
  <si>
    <t>INF PLV SOL 1X1GM</t>
  </si>
  <si>
    <t>GLUKÓZA 10 BRAUN</t>
  </si>
  <si>
    <t>GLUKÓZA 5 BRAUN</t>
  </si>
  <si>
    <t>INF SOL 10X250ML-PE</t>
  </si>
  <si>
    <t>GLUKÓZA 20 BRAUN</t>
  </si>
  <si>
    <t>ACCUSOL 35, ROZTOK PRO HEMOFILTRACI, HEMODIALÝZU A</t>
  </si>
  <si>
    <t>DLP HFL SOL 2X5000ML</t>
  </si>
  <si>
    <t>INF SOL 10X250MLPELAH</t>
  </si>
  <si>
    <t>INF SOL 10X500MLPELAH</t>
  </si>
  <si>
    <t>INF SOL 10X1000MLPLAH</t>
  </si>
  <si>
    <t>BETALOC ZOK 50 MG</t>
  </si>
  <si>
    <t>POR TBL PRO 100X50MG</t>
  </si>
  <si>
    <t>GENTAMICIN LEK 80 MG/2 ML</t>
  </si>
  <si>
    <t>INJ SOL 10X2ML/80MG</t>
  </si>
  <si>
    <t>HYDROGENUHLIČITAN SODNÝ 4.2%(W/V)-BRAUN</t>
  </si>
  <si>
    <t>INF SOL 1X250ML</t>
  </si>
  <si>
    <t>DILURAN</t>
  </si>
  <si>
    <t>TBL 20X250MG</t>
  </si>
  <si>
    <t>ATROPIN BIOTIKA 0.5MG</t>
  </si>
  <si>
    <t>INJ 10X1ML/0.5MG</t>
  </si>
  <si>
    <t>ATROPIN BIOTIKA 1MG</t>
  </si>
  <si>
    <t>INJ 10X1ML/1MG</t>
  </si>
  <si>
    <t>CALCIUM CHLORATUM BIOTIKA</t>
  </si>
  <si>
    <t>INJ 5X10ML 10%</t>
  </si>
  <si>
    <t>KANAVIT</t>
  </si>
  <si>
    <t>INJ 5X1ML/10MG</t>
  </si>
  <si>
    <t>MAGNESIUM SULFURICUM BIOTIKA</t>
  </si>
  <si>
    <t>INJ 5X10ML 20%</t>
  </si>
  <si>
    <t>NATRIUM CHLORATUM BIOTIKA 10%</t>
  </si>
  <si>
    <t>INJ 10X5ML 10%</t>
  </si>
  <si>
    <t>NORADRENALIN LECIVA</t>
  </si>
  <si>
    <t>PLEGOMAZIN</t>
  </si>
  <si>
    <t>INJ 10X5ML/25MG</t>
  </si>
  <si>
    <t>SYNTOPHYLLIN</t>
  </si>
  <si>
    <t>INJ 5X10ML/240MG</t>
  </si>
  <si>
    <t>SYNTOSTIGMIN</t>
  </si>
  <si>
    <t>OPHTHALMO-SEPTONEX</t>
  </si>
  <si>
    <t>GTT OPH 1X10ML</t>
  </si>
  <si>
    <t>SANORIN</t>
  </si>
  <si>
    <t>LIQ 10ML 0.1%</t>
  </si>
  <si>
    <t>CALCIUM PANTHOTEN. SLOVAKOFARMA</t>
  </si>
  <si>
    <t>UNG 1X30GM</t>
  </si>
  <si>
    <t>OPHTHALMO-AZULEN</t>
  </si>
  <si>
    <t>UNG OPH 1X5GM</t>
  </si>
  <si>
    <t>PITYOL</t>
  </si>
  <si>
    <t>CARBOSORB</t>
  </si>
  <si>
    <t>PLV 1X25GM</t>
  </si>
  <si>
    <t>INJ 10X2ML/20MG</t>
  </si>
  <si>
    <t>TISERCIN</t>
  </si>
  <si>
    <t>INJ 10X1ML/25MG</t>
  </si>
  <si>
    <t>OXAZEPAM TBL.20X10MG</t>
  </si>
  <si>
    <t>TBL 20X10MG(BLISTR)</t>
  </si>
  <si>
    <t>FUROSEMID BIOTIKA</t>
  </si>
  <si>
    <t>INJ 5X2ML/20MG</t>
  </si>
  <si>
    <t>PANCREOLAN FORTE</t>
  </si>
  <si>
    <t>TBL ENT 30X220MG</t>
  </si>
  <si>
    <t>MAXITROL</t>
  </si>
  <si>
    <t>SUS OPH 1X5ML</t>
  </si>
  <si>
    <t>UNG OPH 1X3.5GM</t>
  </si>
  <si>
    <t>INF 20X10ML-PLA.AMP</t>
  </si>
  <si>
    <t>GEL 1X20GM</t>
  </si>
  <si>
    <t>TRIAMCINOLON LECIVA</t>
  </si>
  <si>
    <t>CRM 1X10GM 0.1%</t>
  </si>
  <si>
    <t>DIGOXIN 0.250 LECIVA</t>
  </si>
  <si>
    <t>TBL 30X0.25MG</t>
  </si>
  <si>
    <t>HEPAROID LECIVA</t>
  </si>
  <si>
    <t>SUPPOSITORIA GLYCERINI LECIVA</t>
  </si>
  <si>
    <t>SUP 10X2.35GM</t>
  </si>
  <si>
    <t>DITHIADEN</t>
  </si>
  <si>
    <t>INJ 10X2ML</t>
  </si>
  <si>
    <t>NITRO POHL INFUS.</t>
  </si>
  <si>
    <t>INF 10X10ML/10MG</t>
  </si>
  <si>
    <t>PARALEN</t>
  </si>
  <si>
    <t>SUP 5X500MG</t>
  </si>
  <si>
    <t>HYPNOMIDATE</t>
  </si>
  <si>
    <t>INJ 5X10ML/20MG</t>
  </si>
  <si>
    <t>DIPIDOLOR</t>
  </si>
  <si>
    <t>INJ 5X2ML 7.5MG/ML</t>
  </si>
  <si>
    <t>BRICANYL</t>
  </si>
  <si>
    <t>INJ 10X1ML 0.5MG</t>
  </si>
  <si>
    <t>HYLAK FORTE</t>
  </si>
  <si>
    <t>GTT 1X100ML</t>
  </si>
  <si>
    <t>ISOPTIN 80</t>
  </si>
  <si>
    <t>TBL OBD 50X80MG</t>
  </si>
  <si>
    <t>LEKOPTIN</t>
  </si>
  <si>
    <t>INJ 50X2ML/5MG</t>
  </si>
  <si>
    <t>TORECAN</t>
  </si>
  <si>
    <t>DRG 50X6.5MG</t>
  </si>
  <si>
    <t>LOPERON CPS</t>
  </si>
  <si>
    <t>POR CPS DUR 10X2MG</t>
  </si>
  <si>
    <t>AQUA PRO INJECTIONE BRAUN</t>
  </si>
  <si>
    <t>INJ SOL 20X100ML-PE</t>
  </si>
  <si>
    <t>IBALGIN 600 (IBUPROFEN 600)</t>
  </si>
  <si>
    <t>TBL OBD 30X600MG</t>
  </si>
  <si>
    <t>GERATAM 1200</t>
  </si>
  <si>
    <t>TBL OBD 100X1200MG</t>
  </si>
  <si>
    <t>GERATAM 3G</t>
  </si>
  <si>
    <t>INJ 4X15ML/3GM</t>
  </si>
  <si>
    <t>PLASMALYTE ROZTOK</t>
  </si>
  <si>
    <t>INF SOL 10X1000ML</t>
  </si>
  <si>
    <t>VIGANTOL</t>
  </si>
  <si>
    <t>POR GTT SOL 1x10ML</t>
  </si>
  <si>
    <t>HALOPERIDOL DECANOAT</t>
  </si>
  <si>
    <t>INJ 5X1ML/50MG</t>
  </si>
  <si>
    <t>YAL</t>
  </si>
  <si>
    <t>SOL 2X67.5ML</t>
  </si>
  <si>
    <t>PULMICORT 0.5MG/ML</t>
  </si>
  <si>
    <t>SUS 20X2ML</t>
  </si>
  <si>
    <t xml:space="preserve">PROTAMIN MEDA AMPULLEN </t>
  </si>
  <si>
    <t>INJ 5X5ML/5KU</t>
  </si>
  <si>
    <t>TOBRADEX OČNÍ MAST</t>
  </si>
  <si>
    <t>OPH UNG 3.5GM</t>
  </si>
  <si>
    <t>ISUPREL inj.</t>
  </si>
  <si>
    <t>5x1 ml</t>
  </si>
  <si>
    <t>FURORESE 20 INJEKT</t>
  </si>
  <si>
    <t>INJ SOL 5X2ML/20MG</t>
  </si>
  <si>
    <t>KREON 25 000</t>
  </si>
  <si>
    <t>POR CPS DUR 50</t>
  </si>
  <si>
    <t>PULMOZYME</t>
  </si>
  <si>
    <t>INH SOL 6X2.5ML</t>
  </si>
  <si>
    <t>SANDIMMUN</t>
  </si>
  <si>
    <t>INF CNC SOL 10X5ML</t>
  </si>
  <si>
    <t>CYMEVENE</t>
  </si>
  <si>
    <t>INF SIC 1X500MG</t>
  </si>
  <si>
    <t>DICYNONE 250</t>
  </si>
  <si>
    <t>INJ SOL 4X2ML/250MG</t>
  </si>
  <si>
    <t>RINGERFUNDIN B.BRAUN</t>
  </si>
  <si>
    <t>INF SOL 10X500ML PE</t>
  </si>
  <si>
    <t>INF SOL10X1000ML PE</t>
  </si>
  <si>
    <t>IBALGIN GEL 50G</t>
  </si>
  <si>
    <t>DRM GEL 1X50GM</t>
  </si>
  <si>
    <t>NIPRUSS</t>
  </si>
  <si>
    <t>INJ SIC 5X60MG</t>
  </si>
  <si>
    <t>SAB SIMPLEX</t>
  </si>
  <si>
    <t>POR SUS 1X30ML</t>
  </si>
  <si>
    <t>PERFALGAN 10 MG/ML</t>
  </si>
  <si>
    <t>INF SOL12X100ML/1GM</t>
  </si>
  <si>
    <t>HYDROCORTISON VUAB 100 MG</t>
  </si>
  <si>
    <t>INJ PLV SOL 1X100MG</t>
  </si>
  <si>
    <t>HELICID 20 ZENTIVA</t>
  </si>
  <si>
    <t>POR CPS ETD 14X20MG</t>
  </si>
  <si>
    <t>POR CPS ETD 28X20MG</t>
  </si>
  <si>
    <t>FOSAVANCE</t>
  </si>
  <si>
    <t>POR TBL NOB 4</t>
  </si>
  <si>
    <t>TAMIFLU 75 MG</t>
  </si>
  <si>
    <t>POR CPS DUR 10X75MG</t>
  </si>
  <si>
    <t>ADVAGRAF 5 MG</t>
  </si>
  <si>
    <t>POR CPS PRO 30X5MG</t>
  </si>
  <si>
    <t>VEROSPIRON</t>
  </si>
  <si>
    <t>TBL 100X25MG</t>
  </si>
  <si>
    <t>BETALOC ZOK 25 MG</t>
  </si>
  <si>
    <t>TBL RET 100X25MG</t>
  </si>
  <si>
    <t>CEFTAZIDIM KABI 1 GM</t>
  </si>
  <si>
    <t>INJ PLV SOL 10X1GM</t>
  </si>
  <si>
    <t>CEFTAZIDIM KABI 2 GM</t>
  </si>
  <si>
    <t>INJ+INF PLV SOL 10X2GM</t>
  </si>
  <si>
    <t>HYDROCORTISON VALEANT</t>
  </si>
  <si>
    <t>SUCCINYLCHOLINJOD.VALEANT 100MG</t>
  </si>
  <si>
    <t>THIOPENTAL VALEANT 1G</t>
  </si>
  <si>
    <t>INJ PLV SOL 1X1GM</t>
  </si>
  <si>
    <t>VITAMIN A-POS</t>
  </si>
  <si>
    <t>VITALIPID N ADULT</t>
  </si>
  <si>
    <t>INF CNC SOL 10X10ML</t>
  </si>
  <si>
    <t>PAMBA</t>
  </si>
  <si>
    <t>INJ SOL 5X5ML/50MG</t>
  </si>
  <si>
    <t>REMESTYP 1.0</t>
  </si>
  <si>
    <t>INJ 5X10ML/1MG</t>
  </si>
  <si>
    <t>CERNEVIT</t>
  </si>
  <si>
    <t>INJ PLV SOL10X750MG</t>
  </si>
  <si>
    <t>WELLBUTRIN SR</t>
  </si>
  <si>
    <t>POR TBL PRO60X150MG</t>
  </si>
  <si>
    <t>PERLINGANIT ROZTOK</t>
  </si>
  <si>
    <t>INF SOL10X10ML AMP</t>
  </si>
  <si>
    <t>TIAPRIDAL</t>
  </si>
  <si>
    <t>POR TBLNOB 50X100MG</t>
  </si>
  <si>
    <t>CALCIUM GLUCONICUM 10% B.BRAUN</t>
  </si>
  <si>
    <t>INJ SOL 20X10ML</t>
  </si>
  <si>
    <t>EXACYL</t>
  </si>
  <si>
    <t>INJ 5X5ML/500MG</t>
  </si>
  <si>
    <t>ALGIFEN NEO</t>
  </si>
  <si>
    <t>POR GTT SOL 1X25ML</t>
  </si>
  <si>
    <t>CHLORID SODNÝ 0.9% BRAUN, REF. 395120</t>
  </si>
  <si>
    <t>INFSOL1X100ML-PELAH</t>
  </si>
  <si>
    <t>TBL OBD 20X500MG</t>
  </si>
  <si>
    <t>HERPESIN 250</t>
  </si>
  <si>
    <t>INF PLV SOL 10X250MG</t>
  </si>
  <si>
    <t>FLOXAL</t>
  </si>
  <si>
    <t>UNG OPH 1X3GM</t>
  </si>
  <si>
    <t>INJ SOL 20X100ML-sklo</t>
  </si>
  <si>
    <t>CODEIN SLOVAKOFARMA 15MG</t>
  </si>
  <si>
    <t>TBL 10X15MG-BLISTR</t>
  </si>
  <si>
    <t>CODEIN SLOVAKOFARMA 30MG</t>
  </si>
  <si>
    <t>TBL 10X30MG-BLISTR</t>
  </si>
  <si>
    <t>CALCIUM RESONIUM</t>
  </si>
  <si>
    <t>PLV 1X300GM</t>
  </si>
  <si>
    <t>MYDOCALM 150MG</t>
  </si>
  <si>
    <t>TBL OBD 30X150MG</t>
  </si>
  <si>
    <t>TOBRADEX</t>
  </si>
  <si>
    <t>GTT OPH 1X5ML</t>
  </si>
  <si>
    <t>BETALOC ZOK 200 MG</t>
  </si>
  <si>
    <t>POR TBL PRO 30X200MG</t>
  </si>
  <si>
    <t>ADDAMEL N</t>
  </si>
  <si>
    <t>INF CNC 20X10ML</t>
  </si>
  <si>
    <t>FORTRANS</t>
  </si>
  <si>
    <t>PLV 1X4(SACKY)</t>
  </si>
  <si>
    <t>RINGERUV ROZTOK BRAUN</t>
  </si>
  <si>
    <t>INF 10X500ML(LDPE)</t>
  </si>
  <si>
    <t>BROMHEXIN - EGIS</t>
  </si>
  <si>
    <t>SOL 1X60ML/120MG</t>
  </si>
  <si>
    <t>SMECTA</t>
  </si>
  <si>
    <t>PLV POR 1X10SACKU</t>
  </si>
  <si>
    <t>PLV POR 1X30SACKU</t>
  </si>
  <si>
    <t>BETADINE</t>
  </si>
  <si>
    <t>UNG 1X20GM</t>
  </si>
  <si>
    <t>ASPIRIN PROTECT 100</t>
  </si>
  <si>
    <t>POR TBL ENT 98X100MG</t>
  </si>
  <si>
    <t>POR TBL ENT 50X100MG</t>
  </si>
  <si>
    <t>BUSPIRON-EGIS 5MG</t>
  </si>
  <si>
    <t>TBL 60X5MG</t>
  </si>
  <si>
    <t>MAGNOSOLV</t>
  </si>
  <si>
    <t>GRA 30X6.1GM(SACKY)</t>
  </si>
  <si>
    <t>INDOBENE</t>
  </si>
  <si>
    <t>GEL 1X50GM</t>
  </si>
  <si>
    <t>CEREBROLYSIN</t>
  </si>
  <si>
    <t>INJ 5X10ML</t>
  </si>
  <si>
    <t>EUTHYROX 50</t>
  </si>
  <si>
    <t>TBL 100X50RG</t>
  </si>
  <si>
    <t>EUTHYROX 150</t>
  </si>
  <si>
    <t>TBL 100X150RG</t>
  </si>
  <si>
    <t>PULMICORT TURBUHALER</t>
  </si>
  <si>
    <t>PLV INH 200X200RG</t>
  </si>
  <si>
    <t>ARDEAELYTOSOL L-ARGININCHL.21%</t>
  </si>
  <si>
    <t>INF 1X80ML</t>
  </si>
  <si>
    <t>ARDEAELYTOSOL NA.HYDR.FOSF.8.7%</t>
  </si>
  <si>
    <t>INF 1X200ML</t>
  </si>
  <si>
    <t>ARDEANUTRISOL G 40</t>
  </si>
  <si>
    <t>AQUA PRO INJECTIONE ARDEAPHARMA</t>
  </si>
  <si>
    <t>INF 1X500ML</t>
  </si>
  <si>
    <t>TACHYBEN I.V. 50 MG INJEKČNÍ ROZTOK</t>
  </si>
  <si>
    <t>INJ SOL 5X10ML/50MG</t>
  </si>
  <si>
    <t>INF 5X0.5ML/20MG</t>
  </si>
  <si>
    <t>ERYFLUID</t>
  </si>
  <si>
    <t>SOL 1X100ML</t>
  </si>
  <si>
    <t>BERODUAL</t>
  </si>
  <si>
    <t>INH LIQ 1X20ML</t>
  </si>
  <si>
    <t>PARACETAMOL B. BRAUN 10 MG/ML</t>
  </si>
  <si>
    <t>INF SOL 10X100ML/1GM</t>
  </si>
  <si>
    <t>BETALOC</t>
  </si>
  <si>
    <t>INJ 5X5ML/5MG</t>
  </si>
  <si>
    <t>MONOPRIL 20MG</t>
  </si>
  <si>
    <t>TBL 28X20MG</t>
  </si>
  <si>
    <t>OTOBACID N</t>
  </si>
  <si>
    <t>AUR GTT SOL 1X5ML</t>
  </si>
  <si>
    <t>VIDISIC</t>
  </si>
  <si>
    <t>GEL OPH 3X10GM</t>
  </si>
  <si>
    <t>ATARAX</t>
  </si>
  <si>
    <t>TBL OBD 25X25MG</t>
  </si>
  <si>
    <t>NITROMINT</t>
  </si>
  <si>
    <t>ORM SPR SLG 1X10GM</t>
  </si>
  <si>
    <t>ISOKET LOSUNG 0.1% PRO INFUS.</t>
  </si>
  <si>
    <t>INJ PRO INF 10X10ML</t>
  </si>
  <si>
    <t>LIDOCAIN</t>
  </si>
  <si>
    <t>INJ 10X2ML 2%</t>
  </si>
  <si>
    <t>ARDEAOSMOSOL MA 20 (Mannitol)</t>
  </si>
  <si>
    <t>ERDOMED 300MG</t>
  </si>
  <si>
    <t>CPS 20X300MG</t>
  </si>
  <si>
    <t>IMUNOR</t>
  </si>
  <si>
    <t>LYO 4X10MG</t>
  </si>
  <si>
    <t>ARDUAN</t>
  </si>
  <si>
    <t>INJ SIC 25X4MG+2ML</t>
  </si>
  <si>
    <t>ARDEAELYTOSOL NA.HYDR.CARB.8.4%</t>
  </si>
  <si>
    <t>LEXAURIN</t>
  </si>
  <si>
    <t>TBL 30X3MG</t>
  </si>
  <si>
    <t>INJECTIO PROCAIN.CHLOR.0.2% ARD</t>
  </si>
  <si>
    <t>INJ 1X200ML 0.2%</t>
  </si>
  <si>
    <t>NEPRESOL 25 MG</t>
  </si>
  <si>
    <t>INJ SIC 5X25MG+SOLV</t>
  </si>
  <si>
    <t>EBRANTIL I.V.50</t>
  </si>
  <si>
    <t>INJ 5X10ML/50MG</t>
  </si>
  <si>
    <t>VENTER</t>
  </si>
  <si>
    <t>TBL 50X1GM</t>
  </si>
  <si>
    <t>DANTROLEN I.V.</t>
  </si>
  <si>
    <t>INF SIC 36X20MG+SOL</t>
  </si>
  <si>
    <t>GARASONE</t>
  </si>
  <si>
    <t>INJ 5X1ML/6.5MG</t>
  </si>
  <si>
    <t>ATROVENT 0.025%</t>
  </si>
  <si>
    <t>INH SOL 1X20ML</t>
  </si>
  <si>
    <t>SOL 10X67.5ML</t>
  </si>
  <si>
    <t>ACIDUM ASCORBICUM</t>
  </si>
  <si>
    <t>INJ 5X5ML</t>
  </si>
  <si>
    <t>INJ 50X5ML</t>
  </si>
  <si>
    <t>POR CPS DUR 20X2MG</t>
  </si>
  <si>
    <t>DEGAN</t>
  </si>
  <si>
    <t>TBL 40X10MG</t>
  </si>
  <si>
    <t>INJ 50X2ML/10MG</t>
  </si>
  <si>
    <t>INDOMETACIN 100 BERLIN-CHEMIE</t>
  </si>
  <si>
    <t>SUP 10X100MG</t>
  </si>
  <si>
    <t>HEPARIN LECIVA</t>
  </si>
  <si>
    <t>INJ 1X10ML/50KU</t>
  </si>
  <si>
    <t>ZOLPIDEM-RATIOPHARM 10 MG</t>
  </si>
  <si>
    <t>POR TBL FLM 20X10MG</t>
  </si>
  <si>
    <t>AMBROBENE</t>
  </si>
  <si>
    <t>INJ 5X2ML/15MG</t>
  </si>
  <si>
    <t>AMBROBENE 7.5MG/ML</t>
  </si>
  <si>
    <t>SOL 1X40ML</t>
  </si>
  <si>
    <t>MONOSAN 20MG</t>
  </si>
  <si>
    <t>TBL 30X20MG</t>
  </si>
  <si>
    <t>ASCORUTIN (BLISTR)</t>
  </si>
  <si>
    <t>TBL OBD 50</t>
  </si>
  <si>
    <t>SURGAM</t>
  </si>
  <si>
    <t>TBL 20X300MG</t>
  </si>
  <si>
    <t>APAURIN</t>
  </si>
  <si>
    <t>INJ 10X2ML/10MG</t>
  </si>
  <si>
    <t>GLUCOSE 5 BRAUN (PLASCO LAHV.), REF. 3600010</t>
  </si>
  <si>
    <t>INF 1X500ML 5%</t>
  </si>
  <si>
    <t>GLUCOSE 10 BRAUN (PLASCO LAHV.)</t>
  </si>
  <si>
    <t>INF 1X500ML 10%</t>
  </si>
  <si>
    <t>INF 1X500ML-PE</t>
  </si>
  <si>
    <t>0.9% W/V SODIUM CHLORIDE I.V. REF.3500390</t>
  </si>
  <si>
    <t>INF 1X500ML(PE)</t>
  </si>
  <si>
    <t>0.9% W/V SODIUM CHLORIDE I.V.   REF. 3500403</t>
  </si>
  <si>
    <t>INF 1X1000ML(PE)</t>
  </si>
  <si>
    <t>0.9% W/V SODIUM CHLORIDE I.V.</t>
  </si>
  <si>
    <t>INJ 20X20ML</t>
  </si>
  <si>
    <t>CHLORID SODNY 0.9% BRAUN, REF.3500381</t>
  </si>
  <si>
    <t>INFSOL1X250ML-PELAH</t>
  </si>
  <si>
    <t>FURON</t>
  </si>
  <si>
    <t>TBL 50X40MG</t>
  </si>
  <si>
    <t>ANOPYRIN 100MG</t>
  </si>
  <si>
    <t>TBL 20X100MG</t>
  </si>
  <si>
    <t>FUROSEMID BIOTIKA FORTE</t>
  </si>
  <si>
    <t>INJ 10X10ML/125MG</t>
  </si>
  <si>
    <t>ULCOGANT</t>
  </si>
  <si>
    <t>SUS 250ML(LAHEV)</t>
  </si>
  <si>
    <t>BRUFEN 400</t>
  </si>
  <si>
    <t>POR TBL FLM30X400MG</t>
  </si>
  <si>
    <t>SERMION</t>
  </si>
  <si>
    <t>POR TBL FLM 30X30MG</t>
  </si>
  <si>
    <t>DERMACYN WOUND CARE</t>
  </si>
  <si>
    <t>500ML</t>
  </si>
  <si>
    <t>KL POLYSAN, OL.HELIANTHI AA AD 300G</t>
  </si>
  <si>
    <t>Menalind Professional masážní gel 200ml</t>
  </si>
  <si>
    <t>Jelení lůj 28g</t>
  </si>
  <si>
    <t>IR  NATRIUM CITRICUM 4% 1000ml</t>
  </si>
  <si>
    <t>IR dialyzační roztokl Phoenix</t>
  </si>
  <si>
    <t>OptiLube lubrikační gel</t>
  </si>
  <si>
    <t>tuba 113g</t>
  </si>
  <si>
    <t>HYDROGENUHLIČITAN SODNÝ 8,4 (W/V)-BRAUN</t>
  </si>
  <si>
    <t>INF SOL 10X250ML</t>
  </si>
  <si>
    <t>Esmolol Amomed 2500mg/10ml</t>
  </si>
  <si>
    <t>1x10ml</t>
  </si>
  <si>
    <t>Naloxone 400 mcg/ml</t>
  </si>
  <si>
    <t>5 x 1 ml</t>
  </si>
  <si>
    <t>KL UNG.LENIENS, 200G</t>
  </si>
  <si>
    <t>KL UNG.SULFUR 20G,LENIENS AD 200G</t>
  </si>
  <si>
    <t>na svrab</t>
  </si>
  <si>
    <t xml:space="preserve">DZ PRONTODERM SHOWER GEL  100ML </t>
  </si>
  <si>
    <t>strong</t>
  </si>
  <si>
    <t>IR  AQUA STERILE OPLACH 1000 ml Pour Bottle Prom.</t>
  </si>
  <si>
    <t>Canesten Gyn 3 dny</t>
  </si>
  <si>
    <t>crm.vag.1x20g+3apl.</t>
  </si>
  <si>
    <t>MENALIND Olejový spray na ochranu kůže</t>
  </si>
  <si>
    <t>Jelení lůj Regina 12g</t>
  </si>
  <si>
    <t>LITHIUM CHLORID 0.15 MMOL/ML LCO</t>
  </si>
  <si>
    <t>INJ SOL 1X10ML</t>
  </si>
  <si>
    <t>Carbofit prášek 25g Čárkll</t>
  </si>
  <si>
    <t>VOLUVEN 10% 500 ML</t>
  </si>
  <si>
    <t>INF. 10X500 ML</t>
  </si>
  <si>
    <t>IR  AQUA STERILE OPLACH.6x1000 ml</t>
  </si>
  <si>
    <t>IR OPLACH-FR</t>
  </si>
  <si>
    <t>Carbosorb tbl.20-blistr</t>
  </si>
  <si>
    <t>MENALIND Kožní ochranný krém 200 ml</t>
  </si>
  <si>
    <t>MENALIND Mycí emulze 500ml</t>
  </si>
  <si>
    <t>KL SOL.HYD.PEROX.30% 20kg</t>
  </si>
  <si>
    <t>MENALIND Ubrousky 50ks náhradní náplň</t>
  </si>
  <si>
    <t>DZ BRAUNODERM 1 l</t>
  </si>
  <si>
    <t>UN 1993</t>
  </si>
  <si>
    <t>Carbocit tbl.20</t>
  </si>
  <si>
    <t>Stopangin sol. 250ml</t>
  </si>
  <si>
    <t>CATAPRES 0,15MG INJ</t>
  </si>
  <si>
    <t>INJ 5X1ML/0.15MG</t>
  </si>
  <si>
    <t>AVIRIL Dětský zásyp s azulenem sypačka</t>
  </si>
  <si>
    <t>VOLUVEN  6%</t>
  </si>
  <si>
    <t>INF SOL 20X500MLVAK+P</t>
  </si>
  <si>
    <t>Lacrisyn gtt.ophth.10ml</t>
  </si>
  <si>
    <t>TETRASPAN 6%</t>
  </si>
  <si>
    <t>INF SOL 20X500ML</t>
  </si>
  <si>
    <t>DIPEPTIVEN</t>
  </si>
  <si>
    <t>INF CNC SOL 1X100ML</t>
  </si>
  <si>
    <t>TETRASPAN 10%</t>
  </si>
  <si>
    <t>DIGOXIN ORION INJ</t>
  </si>
  <si>
    <t>INJ SOL 25X1ML/0.25MG</t>
  </si>
  <si>
    <t>TBL 60X100 MG</t>
  </si>
  <si>
    <t>AESCIN-TEVA</t>
  </si>
  <si>
    <t>POR TBL FLM 30X20MG</t>
  </si>
  <si>
    <t>Biopron9 tob.60</t>
  </si>
  <si>
    <t>DECA DURABOLIN  50</t>
  </si>
  <si>
    <t xml:space="preserve">INJ SOL 1X1ML/50MG </t>
  </si>
  <si>
    <t>Dobutamin Admeda 250 inf.sol50ml</t>
  </si>
  <si>
    <t>Hyal- Drop multi oční kapky</t>
  </si>
  <si>
    <t>ACC INJEKT</t>
  </si>
  <si>
    <t>INJ SOL 5X3ML/300MG</t>
  </si>
  <si>
    <t>ESMERON INJ.SOL.10X5ML</t>
  </si>
  <si>
    <t>DZ PRONTODERM ROZTOK 500 ml</t>
  </si>
  <si>
    <t>Cathejell Lidokain gel anestezující inj</t>
  </si>
  <si>
    <t>1x12,5g</t>
  </si>
  <si>
    <t>Calcium pantothenicum 100g</t>
  </si>
  <si>
    <t>APO-IBUPROFEN 400 MG</t>
  </si>
  <si>
    <t>POR TBL FLM 100X400MG</t>
  </si>
  <si>
    <t>POR TBL FLM 30X400MG</t>
  </si>
  <si>
    <t>Biopron9  Premium tob.60</t>
  </si>
  <si>
    <t>GODASAL 100</t>
  </si>
  <si>
    <t>POR TBL NOB 100</t>
  </si>
  <si>
    <t>LUXFEN, 2 MG/ML OČNÍ KAPKY, ROZTOK</t>
  </si>
  <si>
    <t>OPH GTT SOL 1X5ML</t>
  </si>
  <si>
    <t>INJ SOL 12X2ML/100MG</t>
  </si>
  <si>
    <t>KALIUMCHLORID 7.45% BRAUN</t>
  </si>
  <si>
    <t>INF CNC SOL 20X100ML</t>
  </si>
  <si>
    <t>POR TBL NOB 50</t>
  </si>
  <si>
    <t>PARALEN 500</t>
  </si>
  <si>
    <t>POR TBL NOB 12X500MG</t>
  </si>
  <si>
    <t>FEBICHOL</t>
  </si>
  <si>
    <t>POR CPS MOL50X100MG</t>
  </si>
  <si>
    <t>POR TBL NOB 24X500MG</t>
  </si>
  <si>
    <t>Esmocard HCL 100mg/10ml inj.5 x 100mg/10ml</t>
  </si>
  <si>
    <t>EPILAN D GEROT</t>
  </si>
  <si>
    <t>POR TBL NOB 100X100MG</t>
  </si>
  <si>
    <t>THIOPENTAL VUAB INJ. PLV. SOL. 0,5 G</t>
  </si>
  <si>
    <t>INJ PLV SOL 1X0.5GM</t>
  </si>
  <si>
    <t>VALSACOR 320 MG</t>
  </si>
  <si>
    <t>POR TBL FLM 28X320MG</t>
  </si>
  <si>
    <t>Biopron9 tob.120</t>
  </si>
  <si>
    <t>Citra-lock 4% 5ml</t>
  </si>
  <si>
    <t>Menalind professional tělové mléko 500ml</t>
  </si>
  <si>
    <t>THIOPENTAL VUAB INJ. PLV. SOL. 1,0 G</t>
  </si>
  <si>
    <t>PARACETAMOL KABI 10MG/ML</t>
  </si>
  <si>
    <t>INF SOL 10X100ML/1000MG</t>
  </si>
  <si>
    <t>DZ TRIXO LIND 500ML</t>
  </si>
  <si>
    <t>KL ETHER  LÉKOPISNÝ 1000 ml Fagron, Kulich</t>
  </si>
  <si>
    <t>jednotka 1 ks   UN 1155</t>
  </si>
  <si>
    <t>KL UNG.LENIENS, 500G</t>
  </si>
  <si>
    <t>VOLULYTE 6%</t>
  </si>
  <si>
    <t>IR  NATRIUM CITRICUM 4%2000ml</t>
  </si>
  <si>
    <t>IR  CITRALYSAT K2 5000 ml</t>
  </si>
  <si>
    <t>dialys.rozt.</t>
  </si>
  <si>
    <t>DZ OCTENISEPT 250 ml</t>
  </si>
  <si>
    <t>DPH 15%</t>
  </si>
  <si>
    <t>KL KAL.PERMANGANAS 5 G</t>
  </si>
  <si>
    <t>DZ PRONTODERM PENA 200ml</t>
  </si>
  <si>
    <t>DZ TRIXO 500 ML</t>
  </si>
  <si>
    <t>KL SOL.BORGLYCEROLI 3% 250 G</t>
  </si>
  <si>
    <t>KL CHLADIVE MAZANI, 200 G</t>
  </si>
  <si>
    <t>KL SOL.ACIDI BORICI 3%,500G</t>
  </si>
  <si>
    <t>KL UNG.LENIENS, 250G</t>
  </si>
  <si>
    <t>KL SUPP.BISACODYLI 0,01G  10KS</t>
  </si>
  <si>
    <t>KL CHLADIVE MAZANI 450 g FAG.,KUL.</t>
  </si>
  <si>
    <t>DPH 21%</t>
  </si>
  <si>
    <t>Menalind Professional čistící pěna 400ml</t>
  </si>
  <si>
    <t>Menalind vlhké ošetř.ubrousky 50ks náhradní náplň</t>
  </si>
  <si>
    <t>INJ SIC 1X500MG+8ML</t>
  </si>
  <si>
    <t>TRANSMETIL 500MG INJEKCE</t>
  </si>
  <si>
    <t>INJ SIC 5X500MG+5ML</t>
  </si>
  <si>
    <t>RECOXA 15</t>
  </si>
  <si>
    <t>POR TBL NOB20X15MG</t>
  </si>
  <si>
    <t>CORDARONE</t>
  </si>
  <si>
    <t>POR TBL NOB30X200MG</t>
  </si>
  <si>
    <t>POR TBL NOB60X200MG</t>
  </si>
  <si>
    <t>SANDOSTATIN 0.1 MG/ML</t>
  </si>
  <si>
    <t>INJ SOL 5X1ML/0.1MG</t>
  </si>
  <si>
    <t>MOXOSTAD 0.2 MG</t>
  </si>
  <si>
    <t>POR TBL FLM30X0.2MG</t>
  </si>
  <si>
    <t>LANZUL</t>
  </si>
  <si>
    <t>CPS 28X30MG</t>
  </si>
  <si>
    <t>PROPOFOL 1% MCT/LCT FRESENIUS</t>
  </si>
  <si>
    <t>INJ EML 10X100ML</t>
  </si>
  <si>
    <t>SUFENTANIL TORREX 50 MCG/ML</t>
  </si>
  <si>
    <t>INJ SOL 5X5ML/250RG</t>
  </si>
  <si>
    <t>NOVORAPID 100 U/ML</t>
  </si>
  <si>
    <t>NOVORAPID PENFILL 100 U/ML</t>
  </si>
  <si>
    <t>INJ SOL 5X3ML</t>
  </si>
  <si>
    <t>NOVOSEVEN 50 KIU (1 MG)</t>
  </si>
  <si>
    <t>INJ PSO LQF 1MG</t>
  </si>
  <si>
    <t>IMIPENEM/CILASTATIN KABI 500 MG/500 MG</t>
  </si>
  <si>
    <t>INF PLV SOL 10LAH/20ML</t>
  </si>
  <si>
    <t>LETROX 75</t>
  </si>
  <si>
    <t>POR TBL NOB 100X75MCG</t>
  </si>
  <si>
    <t>INJ 10X5ML/5MG</t>
  </si>
  <si>
    <t>MIDAZOLAM TORREX 5MG/ML</t>
  </si>
  <si>
    <t>INJ 10X10ML/50MG</t>
  </si>
  <si>
    <t>NIMBEX</t>
  </si>
  <si>
    <t>INJ SOL 5X2.5ML/5MG</t>
  </si>
  <si>
    <t>INJ SOL 5X10ML/20MG</t>
  </si>
  <si>
    <t>TRACRIUM 50</t>
  </si>
  <si>
    <t>INJ 5X5ML/50MG</t>
  </si>
  <si>
    <t>LACTULOSE AL SIRUP</t>
  </si>
  <si>
    <t>POR SIR 1X200ML</t>
  </si>
  <si>
    <t>CONTROLOC 40 MG</t>
  </si>
  <si>
    <t>POR TBL ENT 28X40MG</t>
  </si>
  <si>
    <t>CONTROLOC I.V.</t>
  </si>
  <si>
    <t>INJ PLV SOL 1X40MG</t>
  </si>
  <si>
    <t>LOKREN 20 MG</t>
  </si>
  <si>
    <t>POR TBL FLM 28X20MG</t>
  </si>
  <si>
    <t>FRAXIPARIN MULTI</t>
  </si>
  <si>
    <t>INJ 10X5ML/47.5KU</t>
  </si>
  <si>
    <t>CPS 14X30MG</t>
  </si>
  <si>
    <t>VENTOLIN ROZTOK K INHALACI</t>
  </si>
  <si>
    <t>INH SOL1X20ML/120MG</t>
  </si>
  <si>
    <t>ENAP I.V.</t>
  </si>
  <si>
    <t>INJ 5X1ML/1.25MG</t>
  </si>
  <si>
    <t>ZODAC</t>
  </si>
  <si>
    <t>TBL OBD 30X10MG</t>
  </si>
  <si>
    <t>KINITO 50 MG, POTAHOVANÉ TABLETY</t>
  </si>
  <si>
    <t>POR TBL FLM 40X50MG</t>
  </si>
  <si>
    <t>QUAMATEL</t>
  </si>
  <si>
    <t>INJ SIC 5X20MG+SOLV</t>
  </si>
  <si>
    <t>NEURONTIN 300 MG</t>
  </si>
  <si>
    <t>POR CPS DUR 100X300MG</t>
  </si>
  <si>
    <t>XANAX</t>
  </si>
  <si>
    <t>TBL 30X0.5MG</t>
  </si>
  <si>
    <t>SORTIS 20MG</t>
  </si>
  <si>
    <t>TBL OBD 30X20MG</t>
  </si>
  <si>
    <t>SORTIS 20 MG</t>
  </si>
  <si>
    <t>POR TBL FLM100X20MG</t>
  </si>
  <si>
    <t>TBL 30X1MG</t>
  </si>
  <si>
    <t>POR TBL FLM 90X10MG</t>
  </si>
  <si>
    <t>LOZAP 50 ZENTIVA</t>
  </si>
  <si>
    <t>POR TBL FLM 30X50MG</t>
  </si>
  <si>
    <t>PRENEWEL 4 MG/1,25 MG</t>
  </si>
  <si>
    <t>POR TBL NOB 30</t>
  </si>
  <si>
    <t>DEPAKINE</t>
  </si>
  <si>
    <t>INJ PSO LQF 4X4ML/400MG</t>
  </si>
  <si>
    <t>INJ SOL 6X3ML/150MG</t>
  </si>
  <si>
    <t>ESOPREX 10 MG</t>
  </si>
  <si>
    <t>POR TBL FLM 30X10MG</t>
  </si>
  <si>
    <t>XALATAN</t>
  </si>
  <si>
    <t>OPH GTT SOL 1X2.5ML II</t>
  </si>
  <si>
    <t>CLOPIDOGREL APOTEX 75 MG</t>
  </si>
  <si>
    <t>POR TBL FLM 30X75MG</t>
  </si>
  <si>
    <t>APO-SIMVA 20</t>
  </si>
  <si>
    <t>FRESUBIN HP ENERGY</t>
  </si>
  <si>
    <t>POR SOL 15X500ML</t>
  </si>
  <si>
    <t>RECONVAN</t>
  </si>
  <si>
    <t>JEVITY</t>
  </si>
  <si>
    <t>POR SOL 1X1000ML</t>
  </si>
  <si>
    <t>PULMOCARE 500 ML PŘÍCHUŤ VANILKA</t>
  </si>
  <si>
    <t>JEVITY PLUS HP</t>
  </si>
  <si>
    <t>INTESTAMIN</t>
  </si>
  <si>
    <t>OXEPA</t>
  </si>
  <si>
    <t>NUTRIFLEX PERI</t>
  </si>
  <si>
    <t>INF 5X2000ML</t>
  </si>
  <si>
    <t>NUTRIFLEX BASAL</t>
  </si>
  <si>
    <t>NUTRIFLEX PLUS</t>
  </si>
  <si>
    <t>INTRALIPID 20 %</t>
  </si>
  <si>
    <t>INF 10X250ML-VAK</t>
  </si>
  <si>
    <t>SMOFLIPID</t>
  </si>
  <si>
    <t>INF EML 10X500ML</t>
  </si>
  <si>
    <t>NEPHROTECT</t>
  </si>
  <si>
    <t>INF 10X500ML</t>
  </si>
  <si>
    <t>AMINOPLASMAL B.BRAUN 10%</t>
  </si>
  <si>
    <t>INF SOL 10X500ML</t>
  </si>
  <si>
    <t>NUTRAMIN VLI</t>
  </si>
  <si>
    <t>ELOTRACE I.V.</t>
  </si>
  <si>
    <t>INF 10X100ML</t>
  </si>
  <si>
    <t>AMINOMIX 2 NOVUM</t>
  </si>
  <si>
    <t>INF SOL4X2000ML</t>
  </si>
  <si>
    <t>AMINOPLASMAL HEPA-10%</t>
  </si>
  <si>
    <t>OLIMEL N9</t>
  </si>
  <si>
    <t>INF EML4X2000ML</t>
  </si>
  <si>
    <t>OLIMEL N9E</t>
  </si>
  <si>
    <t>Fresubin hepa 15x500ml</t>
  </si>
  <si>
    <t>Nutrison Advanced Protison 500ml</t>
  </si>
  <si>
    <t>1X500ML</t>
  </si>
  <si>
    <t>NUTRISON ADVANCED CUBISON</t>
  </si>
  <si>
    <t>NUTRISON</t>
  </si>
  <si>
    <t>NUTRISON ENERGY MULTI FIBRE</t>
  </si>
  <si>
    <t>NUTRISON MULTI FIBRE</t>
  </si>
  <si>
    <t>POR SOL 1X1000ML-VA</t>
  </si>
  <si>
    <t>NUTRISON PROTEIN PLUS MULTI FIB</t>
  </si>
  <si>
    <t>POR SOL 1X500ML-VA</t>
  </si>
  <si>
    <t>Nutrison Advanced DIASON LOW ENERGY</t>
  </si>
  <si>
    <t>por.sol.1000ml</t>
  </si>
  <si>
    <t>NUTRISON ADVANCED PEPTISORB</t>
  </si>
  <si>
    <t xml:space="preserve">POR SOL 1X1000ML </t>
  </si>
  <si>
    <t>KIOVIG 100MG/ML</t>
  </si>
  <si>
    <t>IVN INF SOL 1X5GM/50ML</t>
  </si>
  <si>
    <t>SEFOTAK 1 G</t>
  </si>
  <si>
    <t>SUMAMED 125 MG</t>
  </si>
  <si>
    <t>TBL OBD 6X125MG</t>
  </si>
  <si>
    <t>DOXYBENE 100MG</t>
  </si>
  <si>
    <t>CPS 10X100MG</t>
  </si>
  <si>
    <t>FRAMYKOIN</t>
  </si>
  <si>
    <t>UNG 1X10GM</t>
  </si>
  <si>
    <t>OPHTHALMO-FRAMYKOIN</t>
  </si>
  <si>
    <t>ENTIZOL</t>
  </si>
  <si>
    <t>BISEPTOL 480</t>
  </si>
  <si>
    <t>TBL 20X480MG</t>
  </si>
  <si>
    <t>AMIKIN</t>
  </si>
  <si>
    <t>INJ 1X2ML/500MG</t>
  </si>
  <si>
    <t>SUMETROLIM</t>
  </si>
  <si>
    <t>METRONIDAZOL 500MG BRAUN</t>
  </si>
  <si>
    <t>INJ 10X100ML(LDPE)</t>
  </si>
  <si>
    <t>INJ 10X5ML</t>
  </si>
  <si>
    <t>INJ 1X4ML/1GM</t>
  </si>
  <si>
    <t>COLOMYCIN INJEKCE 1000000 IU</t>
  </si>
  <si>
    <t>INJ PLV SOL 10X1MU</t>
  </si>
  <si>
    <t>NORMIX</t>
  </si>
  <si>
    <t>TBL OBD 12X200MG</t>
  </si>
  <si>
    <t>MEROPENEM HOSPIRA 1 G</t>
  </si>
  <si>
    <t>INJ+INF PLV SOL 10X1GM</t>
  </si>
  <si>
    <t>AMPICILIN BIOTIKA</t>
  </si>
  <si>
    <t>INJ 10X1000MG</t>
  </si>
  <si>
    <t>MERONEM</t>
  </si>
  <si>
    <t>INJ SIC 10X1GM</t>
  </si>
  <si>
    <t>MAXIPIME 2GM</t>
  </si>
  <si>
    <t>INJ SIC 1X2GM</t>
  </si>
  <si>
    <t>BACTROBAN</t>
  </si>
  <si>
    <t>DRM UNG 1X15GM</t>
  </si>
  <si>
    <t>ABAKTAL</t>
  </si>
  <si>
    <t>INJ 10X5ML/400MG</t>
  </si>
  <si>
    <t>METRONIDAZOLE 0.5% POLFA</t>
  </si>
  <si>
    <t>INJ 1X100ML 5MG/1ML</t>
  </si>
  <si>
    <t>CEFTRIAXON KABI 1 G</t>
  </si>
  <si>
    <t>INJ PLV SOL 10X1G</t>
  </si>
  <si>
    <t xml:space="preserve">GENTAMICIN B.BRAUN 3 MG/ML INFUZNÍ ROZTOK </t>
  </si>
  <si>
    <t>INF SOL 20X80ML</t>
  </si>
  <si>
    <t>Avelox 400mg/250ml inf.sol.1x250ml/400mg</t>
  </si>
  <si>
    <t>CIPROFLOXACIN KABI 400 MG/200 ML INFUZNÍ ROZTOK</t>
  </si>
  <si>
    <t>INF SOL 10X400MG/200ML</t>
  </si>
  <si>
    <t>DALACIN C PHOSPHATE</t>
  </si>
  <si>
    <t>INJ 1X2ML 300MG</t>
  </si>
  <si>
    <t>TARGOCID 400MG</t>
  </si>
  <si>
    <t>INJ SIC 1X400MG+SOL</t>
  </si>
  <si>
    <t>DALACIN C</t>
  </si>
  <si>
    <t>INJ SOL 1X6ML/900MG</t>
  </si>
  <si>
    <t>UNASYN</t>
  </si>
  <si>
    <t>INJ PLV SOL 1X1.5GM</t>
  </si>
  <si>
    <t>TAZOCIN 4.5 G</t>
  </si>
  <si>
    <t>INJ PLV SOL12X4.5GM</t>
  </si>
  <si>
    <t>TYGACIL 50 MG</t>
  </si>
  <si>
    <t>INF PLV SOL 10X50MG/5ML</t>
  </si>
  <si>
    <t>CIPHIN PRO INFUSION.200MG/100ML</t>
  </si>
  <si>
    <t>INF 1X100ML/200MG</t>
  </si>
  <si>
    <t>KLACID I.V.</t>
  </si>
  <si>
    <t>PLV INF 1X500MG</t>
  </si>
  <si>
    <t>CEFAZOLIN SANDOZ 1 G</t>
  </si>
  <si>
    <t>OFLOXIN INF</t>
  </si>
  <si>
    <t>AMOKSIKLAV 1.2GM</t>
  </si>
  <si>
    <t>INJ SIC 5X1.2GM</t>
  </si>
  <si>
    <t>ZINACEF AD INJ.</t>
  </si>
  <si>
    <t>INJ SIC 1X1.5GM</t>
  </si>
  <si>
    <t>AMOKSIKLAV</t>
  </si>
  <si>
    <t>TBL OBD 21X625MG</t>
  </si>
  <si>
    <t>EDICIN 1GM</t>
  </si>
  <si>
    <t>INJ.SICC.1X1GM</t>
  </si>
  <si>
    <t>CANESTEN KRÉM</t>
  </si>
  <si>
    <t>CRM 1X20GM/200MG</t>
  </si>
  <si>
    <t>BELOGENT KRÉM</t>
  </si>
  <si>
    <t>CRM 1X30GM</t>
  </si>
  <si>
    <t>BELOGENT MAST</t>
  </si>
  <si>
    <t>CANCIDAS 50 MG</t>
  </si>
  <si>
    <t>INF PLV SOL 1X50MG</t>
  </si>
  <si>
    <t>MYCAMINE 100 MG</t>
  </si>
  <si>
    <t>INF PLV SOL 1X100MG</t>
  </si>
  <si>
    <t>PIMAFUCORT</t>
  </si>
  <si>
    <t>CRM 1X15GM</t>
  </si>
  <si>
    <t>BATRAFEN</t>
  </si>
  <si>
    <t>CRM 1X20GM</t>
  </si>
  <si>
    <t>VFEND 200 MG</t>
  </si>
  <si>
    <t>INF PLV SOL 1X200MG</t>
  </si>
  <si>
    <t>MYCOMAX « INF. INFUZ</t>
  </si>
  <si>
    <t>ECALTA 100 MG</t>
  </si>
  <si>
    <t>INF PLV CSL 100MG+30ML</t>
  </si>
  <si>
    <t>SEVORANE</t>
  </si>
  <si>
    <t>INH SOL 1X250ML</t>
  </si>
  <si>
    <t>PROPOFOL-LIPURO 1 % (10MG/ML)</t>
  </si>
  <si>
    <t>INJ+INF EML 10X100ML/1000MG</t>
  </si>
  <si>
    <t>INJ 10X1ML/5MG</t>
  </si>
  <si>
    <t>SEDACORON</t>
  </si>
  <si>
    <t>INJ 5X3ML/150MG</t>
  </si>
  <si>
    <t>PROPOFOL-LIPURO 0,5% (5MG/ML) 5X20ML</t>
  </si>
  <si>
    <t>INJ+INF EML 5X20ML/100MG</t>
  </si>
  <si>
    <t>EPHEDRIN BIOTIKA</t>
  </si>
  <si>
    <t>INJ SOL 10X1ML/50MG</t>
  </si>
  <si>
    <t>SUPRANE</t>
  </si>
  <si>
    <t>INH LIQ VAP 6X240ML</t>
  </si>
  <si>
    <t>LIQ 10ML 0.05%</t>
  </si>
  <si>
    <t>KALIUM CHLORATUM LECIVA 7.5%</t>
  </si>
  <si>
    <t>INJ 5X10ML 7.5%</t>
  </si>
  <si>
    <t>NALBUPHIN ORPHA</t>
  </si>
  <si>
    <t>INJ SOL 10X2ML</t>
  </si>
  <si>
    <t>INFSOL12X50ML/500MG</t>
  </si>
  <si>
    <t>SUCCINYLCHOLINJO.VALEANT 250MG</t>
  </si>
  <si>
    <t>INJ PLV SOL 1X250MG</t>
  </si>
  <si>
    <t>NASIVIN</t>
  </si>
  <si>
    <t>GTT NAS 1X5ML 0.01%</t>
  </si>
  <si>
    <t>SUXAMETHONIUM JODID VUAB 100 MG</t>
  </si>
  <si>
    <t>SUXAMETHONIUM JODID VUAB 250 MG</t>
  </si>
  <si>
    <t>XOMOLIX 2,5 MG/ML INJEKČNÍ ROZTOK</t>
  </si>
  <si>
    <t>INJ SOL 10X2,5MG/ML</t>
  </si>
  <si>
    <t>ARDEAOSMOSOL MA 15 (Mannitol)</t>
  </si>
  <si>
    <t>RAPIFEN</t>
  </si>
  <si>
    <t>INJ 5X2ML</t>
  </si>
  <si>
    <t>MARCAINE SPINAL O.5%</t>
  </si>
  <si>
    <t>INJ 5X4ML 5MG/ML</t>
  </si>
  <si>
    <t>MARCAINE SPINAL O.5% HEAVY</t>
  </si>
  <si>
    <t>INJ 5X4ML/20MG</t>
  </si>
  <si>
    <t>FORANE</t>
  </si>
  <si>
    <t>INH 100ML</t>
  </si>
  <si>
    <t>NALOXONE POLFA</t>
  </si>
  <si>
    <t>INJ 10X1ML/0.4MG</t>
  </si>
  <si>
    <t>CERUCAL</t>
  </si>
  <si>
    <t>INJ SOL10X2ML/10MG</t>
  </si>
  <si>
    <t>INF SOL 50X100ML</t>
  </si>
  <si>
    <t>OptiLube Active lubrikační gel</t>
  </si>
  <si>
    <t>stříkačka 11ml</t>
  </si>
  <si>
    <t>Bridion 100mg/ml inj.10x2ml/200mg</t>
  </si>
  <si>
    <t>Sofnolime - absorpční vápno</t>
  </si>
  <si>
    <t>IR SOL.MORPH.CHLOR.0.1%</t>
  </si>
  <si>
    <t>IR 1 ml</t>
  </si>
  <si>
    <t>DZ TRIXO LIND 100 ml</t>
  </si>
  <si>
    <t>INJ EML 5X20ML</t>
  </si>
  <si>
    <t>DORMICUM</t>
  </si>
  <si>
    <t>INJ SOL 10X1ML/5MG</t>
  </si>
  <si>
    <t>VENTOLIN INHALER N</t>
  </si>
  <si>
    <t>INHSUSPSS200X100RG</t>
  </si>
  <si>
    <t>SEVOFLURANE BAXTER 100 %</t>
  </si>
  <si>
    <t>INH LIQ VAP 1X250ML</t>
  </si>
  <si>
    <t xml:space="preserve">SUFENTANIL TORREX 5 MCG/ML </t>
  </si>
  <si>
    <t>INJ SOL 5X2ML/10RG</t>
  </si>
  <si>
    <t>LIDOCAIN 10%</t>
  </si>
  <si>
    <t>SPR 1X38GM</t>
  </si>
  <si>
    <t>GLUKÓZA 5 BRAUN, REF.450074</t>
  </si>
  <si>
    <t>INF SOL 1X100ML-PE</t>
  </si>
  <si>
    <t>INF 10X1000ML(LDPE)</t>
  </si>
  <si>
    <t>ARDEAELYTOSOL NA.HYDR.CARB.4.2%</t>
  </si>
  <si>
    <t>NORCURON 4 MG</t>
  </si>
  <si>
    <t>INJ PLV SOL 10X4MG</t>
  </si>
  <si>
    <t>ZOFRAN</t>
  </si>
  <si>
    <t>INJ SOL 5X4ML/8MG</t>
  </si>
  <si>
    <t>TRALGIT 100 INJ</t>
  </si>
  <si>
    <t>INJ SOL 5X2ML/100MG</t>
  </si>
  <si>
    <t>TRALGIT 50 INJ</t>
  </si>
  <si>
    <t>INJ SOL 5X1ML/50MG</t>
  </si>
  <si>
    <t>0731 - Klinika anesteziologie a resuscitace, JIP</t>
  </si>
  <si>
    <t>0762 - Klinika anesteziologie a resuscitace, operační sál</t>
  </si>
  <si>
    <t>0764 - Klinika anesteziologie a resuscitace, pracoviště C</t>
  </si>
  <si>
    <t>0766 - KAR - pracoviště DK COS</t>
  </si>
  <si>
    <t>0765 - KAR dospávací hala KAR</t>
  </si>
  <si>
    <t>0721 - Klinika anesteziologie a resuscitace, ambulance</t>
  </si>
  <si>
    <t>Přehled plnění PL - Spotřeba léčivých přípravků dle objemu Kč mimo PL</t>
  </si>
  <si>
    <t>N01AB08 - Sevofluran</t>
  </si>
  <si>
    <t>N01AH03 - Sufentanyl</t>
  </si>
  <si>
    <t>N01AX10 - Propofol</t>
  </si>
  <si>
    <t>J02AC03 - Vorikonazol</t>
  </si>
  <si>
    <t>J01CR05 - Piperacilin a enzymový inhibitor</t>
  </si>
  <si>
    <t>V06XX - Potraviny pro zvláštní lékařské účely (PZLÚ)</t>
  </si>
  <si>
    <t>J01DH02 - Meropenem</t>
  </si>
  <si>
    <t>J01FA09 - Klarithromycin</t>
  </si>
  <si>
    <t>N05CD08 - Midazolam</t>
  </si>
  <si>
    <t>J01DH51 - Imipenem a enzymový inhibitor</t>
  </si>
  <si>
    <t>J02AX06 - Anidulafungin</t>
  </si>
  <si>
    <t>A02BC01 - Omeprazol</t>
  </si>
  <si>
    <t>J01AA12 - Tigecyklin</t>
  </si>
  <si>
    <t>N03AG01 - Kyselina valproová</t>
  </si>
  <si>
    <t>J02AC01 - Flukonazol</t>
  </si>
  <si>
    <t>B01AB06 - Nadroparin</t>
  </si>
  <si>
    <t>J01CR02 - Amoxicilin a enzymový inhibitor</t>
  </si>
  <si>
    <t>C01BD01 - Amiodaron</t>
  </si>
  <si>
    <t>A10AB05 - Inzulin aspart</t>
  </si>
  <si>
    <t>M03AC11 - Cisatrakurium</t>
  </si>
  <si>
    <t>A16AA02 - Ademethionin</t>
  </si>
  <si>
    <t>J01XA01 - Vankomycin</t>
  </si>
  <si>
    <t>J01CR01 - Ampicilin a enzymový inhibitor</t>
  </si>
  <si>
    <t>A02BA03 - Famotidin</t>
  </si>
  <si>
    <t>H02AB04 - Methylprednisolon</t>
  </si>
  <si>
    <t>B02BD08 - Eptakog alfa (aktivovaný)</t>
  </si>
  <si>
    <t>A02BC02 - Pantoprazol</t>
  </si>
  <si>
    <t>J01DD02 - Ceftazidim</t>
  </si>
  <si>
    <t>J01XA02 - Teikoplanin</t>
  </si>
  <si>
    <t>J01MA01 - Ofloxacin</t>
  </si>
  <si>
    <t>J01DC02 - Cefuroxim</t>
  </si>
  <si>
    <t>A04AA01 - Ondansetron</t>
  </si>
  <si>
    <t>J01FF01 - Klindamycin</t>
  </si>
  <si>
    <t>R03AC02 - Salbutamol</t>
  </si>
  <si>
    <t>J01MA02 - Ciprofloxacin</t>
  </si>
  <si>
    <t>J01DB04 - Cefazolin</t>
  </si>
  <si>
    <t>M03AC04 - Atrakurium</t>
  </si>
  <si>
    <t>C09AA02 - Enalapril</t>
  </si>
  <si>
    <t>N03AX12 - Gabapentin</t>
  </si>
  <si>
    <t>H01CB02 - Oktreotid</t>
  </si>
  <si>
    <t>C10AA05 - Atorvastatin</t>
  </si>
  <si>
    <t>J01DD04 - Ceftriaxon</t>
  </si>
  <si>
    <t>B01AC04 - Klopidogrel</t>
  </si>
  <si>
    <t>S01EE01 - Latanoprost</t>
  </si>
  <si>
    <t>A06AD11 - Laktulóza</t>
  </si>
  <si>
    <t>C10AA01 - Simvastatin</t>
  </si>
  <si>
    <t>R06AE07 - Cetirizin</t>
  </si>
  <si>
    <t>H03AA01 - Levothyroxin, sodná sůl</t>
  </si>
  <si>
    <t>A03FA - Prokinetika</t>
  </si>
  <si>
    <t>C09CA01 - Losartan</t>
  </si>
  <si>
    <t>N02AX02 - Tramadol</t>
  </si>
  <si>
    <t>N05BA12 - Alprazolam</t>
  </si>
  <si>
    <t>A02BC03 - Lansoprazol</t>
  </si>
  <si>
    <t>N06AB10 - Escitalopram</t>
  </si>
  <si>
    <t>C09BA04 - Perindopril a diuretika</t>
  </si>
  <si>
    <t>C02AC05 - Moxonidin</t>
  </si>
  <si>
    <t>M01AC06 - Meloxikam</t>
  </si>
  <si>
    <t>C07AB05 - Betaxolol</t>
  </si>
  <si>
    <t>J01DD01 - Cefotaxim</t>
  </si>
  <si>
    <t>M04AA01 - Alopurinol</t>
  </si>
  <si>
    <t>C07AB02 - Metoprolol</t>
  </si>
  <si>
    <t>J01FA10 - Azithromycin</t>
  </si>
  <si>
    <t>C08CA01 - Amlodipin</t>
  </si>
  <si>
    <t>C09AA04 - Perindopril</t>
  </si>
  <si>
    <t>N06AX11 - Mirtazapin</t>
  </si>
  <si>
    <t>J01AA02 - Doxycyklin</t>
  </si>
  <si>
    <t>R03DC03 - Montelukast</t>
  </si>
  <si>
    <t>M01AX17 - Nimesulid</t>
  </si>
  <si>
    <t>C08DA01 - Verapamil</t>
  </si>
  <si>
    <t>R06AE09 - Levocetirizin</t>
  </si>
  <si>
    <t>N06AB04 - Citalopram</t>
  </si>
  <si>
    <t>C07AB07 - Bisoprolol</t>
  </si>
  <si>
    <t>N06AB06 - Sertralin</t>
  </si>
  <si>
    <t>H02AB04</t>
  </si>
  <si>
    <t>90044</t>
  </si>
  <si>
    <t>DEPO-MEDROL 40 MG/ML</t>
  </si>
  <si>
    <t>INJ SUS 1X1ML/40MG</t>
  </si>
  <si>
    <t>9709</t>
  </si>
  <si>
    <t>SOLU-MEDROL 40 MG/ML</t>
  </si>
  <si>
    <t>INJ PSO LQF 40MG+1ML</t>
  </si>
  <si>
    <t>N01AH03</t>
  </si>
  <si>
    <t>30779</t>
  </si>
  <si>
    <t>N05CD08</t>
  </si>
  <si>
    <t>30160</t>
  </si>
  <si>
    <t>MIDAZOLAM TORREX 1 MG/ML</t>
  </si>
  <si>
    <t>INJ SOL 10X2ML/2MG</t>
  </si>
  <si>
    <t>A02BA03</t>
  </si>
  <si>
    <t>82952</t>
  </si>
  <si>
    <t>A02BC01</t>
  </si>
  <si>
    <t>25364</t>
  </si>
  <si>
    <t>25365</t>
  </si>
  <si>
    <t>31739</t>
  </si>
  <si>
    <t>HELICID 40 INF</t>
  </si>
  <si>
    <t>INF PLV SOL 1X40MG</t>
  </si>
  <si>
    <t>A02BC02</t>
  </si>
  <si>
    <t>49123</t>
  </si>
  <si>
    <t>POR TBL ENT 28X40MG I</t>
  </si>
  <si>
    <t>49531</t>
  </si>
  <si>
    <t>A02BC03</t>
  </si>
  <si>
    <t>17121</t>
  </si>
  <si>
    <t>LANZUL 30 MG</t>
  </si>
  <si>
    <t>POR CPS DUR 28X30MG</t>
  </si>
  <si>
    <t>56102</t>
  </si>
  <si>
    <t>POR CPS DUR 14X30MG</t>
  </si>
  <si>
    <t>A03FA</t>
  </si>
  <si>
    <t>166759</t>
  </si>
  <si>
    <t>A06AD11</t>
  </si>
  <si>
    <t>17190</t>
  </si>
  <si>
    <t>POR SIR 1X250ML 50%</t>
  </si>
  <si>
    <t>17191</t>
  </si>
  <si>
    <t>POR SIR 1X500ML 50%</t>
  </si>
  <si>
    <t>42546</t>
  </si>
  <si>
    <t>A10AB05</t>
  </si>
  <si>
    <t>26786</t>
  </si>
  <si>
    <t>26789</t>
  </si>
  <si>
    <t>A16AA02</t>
  </si>
  <si>
    <t>12319</t>
  </si>
  <si>
    <t>TRANSMETIL 500 MG INJEKCE</t>
  </si>
  <si>
    <t>INJ PSO LQF 5X500MG</t>
  </si>
  <si>
    <t>B01AB06</t>
  </si>
  <si>
    <t>54316</t>
  </si>
  <si>
    <t>INJ SOL 10X5ML/47.5KU</t>
  </si>
  <si>
    <t>B01AC04</t>
  </si>
  <si>
    <t>149543</t>
  </si>
  <si>
    <t>B02BD08</t>
  </si>
  <si>
    <t>29448</t>
  </si>
  <si>
    <t>C01BD01</t>
  </si>
  <si>
    <t>107938</t>
  </si>
  <si>
    <t>13767</t>
  </si>
  <si>
    <t>POR TBL NOB 30X200MG</t>
  </si>
  <si>
    <t>13768</t>
  </si>
  <si>
    <t>POR TBL NOB 60X200MG</t>
  </si>
  <si>
    <t>96599</t>
  </si>
  <si>
    <t>POR TBL NOB 50X200MG</t>
  </si>
  <si>
    <t>C02AC05</t>
  </si>
  <si>
    <t>16913</t>
  </si>
  <si>
    <t>MOXOSTAD 0,2 MG</t>
  </si>
  <si>
    <t>POR TBL FLM 30X0.2MG</t>
  </si>
  <si>
    <t>C07AB02</t>
  </si>
  <si>
    <t>46981</t>
  </si>
  <si>
    <t>BETALOC SR 200 MG</t>
  </si>
  <si>
    <t>C07AB05</t>
  </si>
  <si>
    <t>49909</t>
  </si>
  <si>
    <t>C07AB07</t>
  </si>
  <si>
    <t>94163</t>
  </si>
  <si>
    <t>CONCOR 10</t>
  </si>
  <si>
    <t>C08CA01</t>
  </si>
  <si>
    <t>42849</t>
  </si>
  <si>
    <t>C08DA01</t>
  </si>
  <si>
    <t>71950</t>
  </si>
  <si>
    <t>ISOPTIN SR 240 MG</t>
  </si>
  <si>
    <t>POR TBL PRO 30X240MG</t>
  </si>
  <si>
    <t>C09AA02</t>
  </si>
  <si>
    <t>45274</t>
  </si>
  <si>
    <t>ENAP 10 MG</t>
  </si>
  <si>
    <t>62597</t>
  </si>
  <si>
    <t>INJ SOL 5X1ML/1.25MG</t>
  </si>
  <si>
    <t>C09AA04</t>
  </si>
  <si>
    <t>85160</t>
  </si>
  <si>
    <t>C09BA04</t>
  </si>
  <si>
    <t>126031</t>
  </si>
  <si>
    <t>C09CA01</t>
  </si>
  <si>
    <t>114065</t>
  </si>
  <si>
    <t>C10AA01</t>
  </si>
  <si>
    <t>125082</t>
  </si>
  <si>
    <t>C10AA05</t>
  </si>
  <si>
    <t>93016</t>
  </si>
  <si>
    <t>93018</t>
  </si>
  <si>
    <t>POR TBL FLM 100X20MG</t>
  </si>
  <si>
    <t>H01CB02</t>
  </si>
  <si>
    <t>15245</t>
  </si>
  <si>
    <t>SANDOSTATIN 0,1 MG/ML</t>
  </si>
  <si>
    <t>9711</t>
  </si>
  <si>
    <t>SOLU-MEDROL 62,5 MG/ML</t>
  </si>
  <si>
    <t>INJ PSO LQF 500MG+8ML</t>
  </si>
  <si>
    <t>H03AA01</t>
  </si>
  <si>
    <t>30018</t>
  </si>
  <si>
    <t>POR TBL NOB 100X75MCG I</t>
  </si>
  <si>
    <t>69189</t>
  </si>
  <si>
    <t>EUTHYROX 50 MIKROGRAMŮ</t>
  </si>
  <si>
    <t>POR TBL NOB 100X50RG</t>
  </si>
  <si>
    <t>69191</t>
  </si>
  <si>
    <t>EUTHYROX 150 MIKROGRAMŮ</t>
  </si>
  <si>
    <t>POR TBL NOB 100X150RG</t>
  </si>
  <si>
    <t>J01AA02</t>
  </si>
  <si>
    <t>97654</t>
  </si>
  <si>
    <t>DOXYBENE 100 MG</t>
  </si>
  <si>
    <t>POR CPS MOL 10X100MG</t>
  </si>
  <si>
    <t>J01AA12</t>
  </si>
  <si>
    <t>26127</t>
  </si>
  <si>
    <t>J01CR01</t>
  </si>
  <si>
    <t>16600</t>
  </si>
  <si>
    <t>J01CR02</t>
  </si>
  <si>
    <t>72972</t>
  </si>
  <si>
    <t>AMOKSIKLAV 1,2 G</t>
  </si>
  <si>
    <t>INJ PLV SOL 5X1.2GM</t>
  </si>
  <si>
    <t>85525</t>
  </si>
  <si>
    <t>AMOKSIKLAV 625 MG</t>
  </si>
  <si>
    <t>POR TBL FLM 21X625MG</t>
  </si>
  <si>
    <t>86148</t>
  </si>
  <si>
    <t>POR TBL FLM 21X625MG+SÁČ</t>
  </si>
  <si>
    <t>J01CR05</t>
  </si>
  <si>
    <t>17810</t>
  </si>
  <si>
    <t>TAZOCIN 4,5 G</t>
  </si>
  <si>
    <t>INJ PLV SOL 12X4.5GM</t>
  </si>
  <si>
    <t>J01DB04</t>
  </si>
  <si>
    <t>58092</t>
  </si>
  <si>
    <t>J01DC02</t>
  </si>
  <si>
    <t>76360</t>
  </si>
  <si>
    <t>ZINACEF 1,5 G</t>
  </si>
  <si>
    <t>J01DD01</t>
  </si>
  <si>
    <t>198192</t>
  </si>
  <si>
    <t>J01DD02</t>
  </si>
  <si>
    <t>131654</t>
  </si>
  <si>
    <t>131656</t>
  </si>
  <si>
    <t>J01DD04</t>
  </si>
  <si>
    <t>121238</t>
  </si>
  <si>
    <t>J01DH02</t>
  </si>
  <si>
    <t>147977</t>
  </si>
  <si>
    <t>83417</t>
  </si>
  <si>
    <t>MERONEM 1 G</t>
  </si>
  <si>
    <t>J01DH51</t>
  </si>
  <si>
    <t>129767</t>
  </si>
  <si>
    <t>J01FA09</t>
  </si>
  <si>
    <t>56801</t>
  </si>
  <si>
    <t>INF PLV SOL 1X500MG</t>
  </si>
  <si>
    <t>J01FA10</t>
  </si>
  <si>
    <t>14869</t>
  </si>
  <si>
    <t>POR TBL FLM 6X125MG</t>
  </si>
  <si>
    <t>J01FF01</t>
  </si>
  <si>
    <t>4234</t>
  </si>
  <si>
    <t>INJ SOL 1X2ML/300MG</t>
  </si>
  <si>
    <t>8808</t>
  </si>
  <si>
    <t>J01MA01</t>
  </si>
  <si>
    <t>66137</t>
  </si>
  <si>
    <t>INF SOL 1X100ML/200MG</t>
  </si>
  <si>
    <t>J01MA02</t>
  </si>
  <si>
    <t>53922</t>
  </si>
  <si>
    <t>CIPHIN PRO INFUSIONE 200 MG/100 ML</t>
  </si>
  <si>
    <t>J01XA01</t>
  </si>
  <si>
    <t>92290</t>
  </si>
  <si>
    <t>EDICIN 1 G</t>
  </si>
  <si>
    <t>J01XA02</t>
  </si>
  <si>
    <t>5113</t>
  </si>
  <si>
    <t>TARGOCID 400 MG</t>
  </si>
  <si>
    <t>INJ PSO LQF 1X400MG</t>
  </si>
  <si>
    <t>J02AC01</t>
  </si>
  <si>
    <t>65989</t>
  </si>
  <si>
    <t>MYCOMAX INF</t>
  </si>
  <si>
    <t>INF SOL 100ML/200MG</t>
  </si>
  <si>
    <t>J02AC03</t>
  </si>
  <si>
    <t>26902</t>
  </si>
  <si>
    <t>J02AX06</t>
  </si>
  <si>
    <t>149384</t>
  </si>
  <si>
    <t>M01AC06</t>
  </si>
  <si>
    <t>13281</t>
  </si>
  <si>
    <t>POR TBL NOB 20X15MG</t>
  </si>
  <si>
    <t>M01AX17</t>
  </si>
  <si>
    <t>17187</t>
  </si>
  <si>
    <t>POR GRA SUS 30X100MG</t>
  </si>
  <si>
    <t>M03AC04</t>
  </si>
  <si>
    <t>42392</t>
  </si>
  <si>
    <t>M03AC11</t>
  </si>
  <si>
    <t>40361</t>
  </si>
  <si>
    <t>40362</t>
  </si>
  <si>
    <t>M04AA01</t>
  </si>
  <si>
    <t>2592</t>
  </si>
  <si>
    <t>MILURIT 100</t>
  </si>
  <si>
    <t>POR TBL NOB 50X100MG</t>
  </si>
  <si>
    <t>21088</t>
  </si>
  <si>
    <t>N01AX10</t>
  </si>
  <si>
    <t>18175</t>
  </si>
  <si>
    <t>N03AG01</t>
  </si>
  <si>
    <t>151050</t>
  </si>
  <si>
    <t>N03AX12</t>
  </si>
  <si>
    <t>84400</t>
  </si>
  <si>
    <t>N05BA12</t>
  </si>
  <si>
    <t>90959</t>
  </si>
  <si>
    <t>XANAX 0,5 MG</t>
  </si>
  <si>
    <t>POR TBL NOB 30X0.5MG</t>
  </si>
  <si>
    <t>96977</t>
  </si>
  <si>
    <t>XANAX 1 MG</t>
  </si>
  <si>
    <t>POR TBL NOB 30X1MG</t>
  </si>
  <si>
    <t>184095</t>
  </si>
  <si>
    <t>30164</t>
  </si>
  <si>
    <t>INJ SOL 10X5ML/5MG</t>
  </si>
  <si>
    <t>30215</t>
  </si>
  <si>
    <t>MIDAZOLAM TORREX 5 MG/ML</t>
  </si>
  <si>
    <t>INJ SOL 10X10ML/50MG</t>
  </si>
  <si>
    <t>N06AB04</t>
  </si>
  <si>
    <t>94948</t>
  </si>
  <si>
    <t>SEROPRAM 20 MG</t>
  </si>
  <si>
    <t>N06AB06</t>
  </si>
  <si>
    <t>31866</t>
  </si>
  <si>
    <t>N06AB10</t>
  </si>
  <si>
    <t>135928</t>
  </si>
  <si>
    <t>N06AX11</t>
  </si>
  <si>
    <t>105844</t>
  </si>
  <si>
    <t>R03AC02</t>
  </si>
  <si>
    <t>58380</t>
  </si>
  <si>
    <t>R03DC03</t>
  </si>
  <si>
    <t>53077</t>
  </si>
  <si>
    <t>POR TBL FLM 28X10MG</t>
  </si>
  <si>
    <t>R06AE07</t>
  </si>
  <si>
    <t>66030</t>
  </si>
  <si>
    <t>99600</t>
  </si>
  <si>
    <t>R06AE09</t>
  </si>
  <si>
    <t>145184</t>
  </si>
  <si>
    <t>S01EE01</t>
  </si>
  <si>
    <t>151827</t>
  </si>
  <si>
    <t>V06XX</t>
  </si>
  <si>
    <t>153980</t>
  </si>
  <si>
    <t>33036</t>
  </si>
  <si>
    <t>33084</t>
  </si>
  <si>
    <t>33146</t>
  </si>
  <si>
    <t>33148</t>
  </si>
  <si>
    <t>NUTRISON PROTEIN PLUS MULTI FIBRE</t>
  </si>
  <si>
    <t>33381</t>
  </si>
  <si>
    <t>33422</t>
  </si>
  <si>
    <t>NUTRISON ADVANCED DIASON LOW ENERGY</t>
  </si>
  <si>
    <t>33423</t>
  </si>
  <si>
    <t>33424</t>
  </si>
  <si>
    <t>33428</t>
  </si>
  <si>
    <t>33525</t>
  </si>
  <si>
    <t>33526</t>
  </si>
  <si>
    <t>33531</t>
  </si>
  <si>
    <t>33573</t>
  </si>
  <si>
    <t>33601</t>
  </si>
  <si>
    <t>96600</t>
  </si>
  <si>
    <t>INJ SOL 5X3ML/150MG</t>
  </si>
  <si>
    <t>N01AB08</t>
  </si>
  <si>
    <t>13024</t>
  </si>
  <si>
    <t>160319</t>
  </si>
  <si>
    <t>162444</t>
  </si>
  <si>
    <t>126689</t>
  </si>
  <si>
    <t>PROPOFOL-LIPURO 0,5% (5MG/ML)</t>
  </si>
  <si>
    <t>129027</t>
  </si>
  <si>
    <t>18167</t>
  </si>
  <si>
    <t>25034</t>
  </si>
  <si>
    <t>30187</t>
  </si>
  <si>
    <t>31934</t>
  </si>
  <si>
    <t>INH SUS PSS 200X100RG</t>
  </si>
  <si>
    <t>A04AA01</t>
  </si>
  <si>
    <t>10820</t>
  </si>
  <si>
    <t>N02AX02</t>
  </si>
  <si>
    <t>32087</t>
  </si>
  <si>
    <t>32090</t>
  </si>
  <si>
    <t>HVLP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</si>
  <si>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</si>
  <si>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</si>
  <si>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</si>
  <si>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</si>
  <si>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</si>
  <si>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</si>
  <si>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>Adamus Milan</t>
  </si>
  <si>
    <t>Axmann Karel</t>
  </si>
  <si>
    <t>Cvrkal Pavel</t>
  </si>
  <si>
    <t>Částková Adéla</t>
  </si>
  <si>
    <t>Dobeš Oldřich</t>
  </si>
  <si>
    <t>Dostálová Kateřina</t>
  </si>
  <si>
    <t>Doubravská Lenka</t>
  </si>
  <si>
    <t>Fritscherová Šárka</t>
  </si>
  <si>
    <t>Gabrhelík Tomáš</t>
  </si>
  <si>
    <t>Gallová Zuzana</t>
  </si>
  <si>
    <t>Görcs Roland</t>
  </si>
  <si>
    <t>Havlíková Jana</t>
  </si>
  <si>
    <t>Herkeĺ Tomáš</t>
  </si>
  <si>
    <t>Hložková Jarmila</t>
  </si>
  <si>
    <t>Hrnčířová Michaela</t>
  </si>
  <si>
    <t>Jiný</t>
  </si>
  <si>
    <t>Kirchnerová Martina</t>
  </si>
  <si>
    <t>Koutná Jiřina</t>
  </si>
  <si>
    <t>Matlochová Judit</t>
  </si>
  <si>
    <t>Mrozek Zdenek</t>
  </si>
  <si>
    <t>Obare Pyszková Lenka</t>
  </si>
  <si>
    <t>Peter Martin</t>
  </si>
  <si>
    <t>Petrová Jana</t>
  </si>
  <si>
    <t>Petrová Zbynka</t>
  </si>
  <si>
    <t>Pieran Marek</t>
  </si>
  <si>
    <t>Pomajbíková Hana</t>
  </si>
  <si>
    <t>Prášil Petr</t>
  </si>
  <si>
    <t>Reichelová Denisa</t>
  </si>
  <si>
    <t>Rešková Ivana</t>
  </si>
  <si>
    <t>Sedlák Ctirad</t>
  </si>
  <si>
    <t>Šiška Daniel</t>
  </si>
  <si>
    <t>Špaňhel Jiří</t>
  </si>
  <si>
    <t>Vlček Jiří</t>
  </si>
  <si>
    <t>Vychodilová Ivana</t>
  </si>
  <si>
    <t>Amlodipin</t>
  </si>
  <si>
    <t>125052</t>
  </si>
  <si>
    <t>APO-AMLO 10</t>
  </si>
  <si>
    <t>POR TBL NOB 100X10MG</t>
  </si>
  <si>
    <t>Fenofibrát</t>
  </si>
  <si>
    <t>11014</t>
  </si>
  <si>
    <t>LIPANTHYL 267 M</t>
  </si>
  <si>
    <t>POR CPS DUR 90X267MG</t>
  </si>
  <si>
    <t>Formoterol a jina leciva onem. spojen. s obstrukci dych. ces</t>
  </si>
  <si>
    <t>10547</t>
  </si>
  <si>
    <t>SYMBICORT TURBUHALER 100 MIKROGRAMU/6 MIKROGRAMU/INHALACE</t>
  </si>
  <si>
    <t>INH PLV 1X120DAV</t>
  </si>
  <si>
    <t>Formoterol a jiná léčiva onem. spojen. s obstrukcí dých. ces</t>
  </si>
  <si>
    <t>SYMBICORT TURBUHALER 100 MIKROGRAMŮ/6 MIKROGRAMŮ/INHALACE</t>
  </si>
  <si>
    <t>INH PLV 1X120DÁV</t>
  </si>
  <si>
    <t>Jiná antibiotika pro lokální aplikaci</t>
  </si>
  <si>
    <t>55759</t>
  </si>
  <si>
    <t>PAMYCON NA PŘÍPRAVU KAPEK</t>
  </si>
  <si>
    <t>DRM PLV SOL 1X1LAH</t>
  </si>
  <si>
    <t>Sumatriptan</t>
  </si>
  <si>
    <t>107758</t>
  </si>
  <si>
    <t>ROSEMIG 20 MG</t>
  </si>
  <si>
    <t>NAS SPR SOL 2X0.1ML</t>
  </si>
  <si>
    <t>Perindopril a amlodipin</t>
  </si>
  <si>
    <t>124091</t>
  </si>
  <si>
    <t>PRESTANCE 5 MG/5 MG</t>
  </si>
  <si>
    <t>POR TBL NOB 90</t>
  </si>
  <si>
    <t>Benzydamin</t>
  </si>
  <si>
    <t>100234</t>
  </si>
  <si>
    <t>ROSALGIN</t>
  </si>
  <si>
    <t>VAG GRA SOL 10X0.5GM</t>
  </si>
  <si>
    <t>Gestoden a estrogen</t>
  </si>
  <si>
    <t>53344</t>
  </si>
  <si>
    <t>HARMONET</t>
  </si>
  <si>
    <t>POR TBL OBD 3X21</t>
  </si>
  <si>
    <t>Gestoden a ethinylestradiol</t>
  </si>
  <si>
    <t>164251</t>
  </si>
  <si>
    <t>HARMONET OBALENÉ TABLETY</t>
  </si>
  <si>
    <t>Jina antihistaminika pro systemovou aplikaci</t>
  </si>
  <si>
    <t>2479</t>
  </si>
  <si>
    <t>POR TBL NOB 20X2MG</t>
  </si>
  <si>
    <t>Sulfamethoxazol a trimethoprim</t>
  </si>
  <si>
    <t>3377</t>
  </si>
  <si>
    <t>POR TBL NOB 20X480MG</t>
  </si>
  <si>
    <t>Klotrimazol</t>
  </si>
  <si>
    <t>58653</t>
  </si>
  <si>
    <t>CLOTRIMAZOL AL 100</t>
  </si>
  <si>
    <t>VAG TBL 6X100MG+APL</t>
  </si>
  <si>
    <t>46707</t>
  </si>
  <si>
    <t>LOGEST</t>
  </si>
  <si>
    <t>Kaptopril</t>
  </si>
  <si>
    <t>31385</t>
  </si>
  <si>
    <t>TENSIOMIN 12,5 MG</t>
  </si>
  <si>
    <t>POR TBL NOB 30X12.5MG</t>
  </si>
  <si>
    <t>Takrolimus</t>
  </si>
  <si>
    <t>27310</t>
  </si>
  <si>
    <t>PROTOPIC 0.03% MAST</t>
  </si>
  <si>
    <t>DRM UNG 1X30GM</t>
  </si>
  <si>
    <t>Aciklovir</t>
  </si>
  <si>
    <t>13704</t>
  </si>
  <si>
    <t>ZOVIRAX 400 MG</t>
  </si>
  <si>
    <t>POR TBL NOB 70X400MG</t>
  </si>
  <si>
    <t>Azithromycin</t>
  </si>
  <si>
    <t>45010</t>
  </si>
  <si>
    <t>AZITROMYCIN SANDOZ 500 MG</t>
  </si>
  <si>
    <t>POR TBL FLM 3X500MG</t>
  </si>
  <si>
    <t>Betamethason a antiinfektiva</t>
  </si>
  <si>
    <t>91712</t>
  </si>
  <si>
    <t>OPH+AUR GTT SOL 1X5ML</t>
  </si>
  <si>
    <t>Bisoprolol</t>
  </si>
  <si>
    <t>94164</t>
  </si>
  <si>
    <t>CONCOR 5</t>
  </si>
  <si>
    <t>POR TBL FLM 30X5MG</t>
  </si>
  <si>
    <t>Bromazepam</t>
  </si>
  <si>
    <t>88217</t>
  </si>
  <si>
    <t>LEXAURIN 1,5</t>
  </si>
  <si>
    <t>POR TBL NOB 30X1.5MG</t>
  </si>
  <si>
    <t>Drospirenon a ethinylestradiol</t>
  </si>
  <si>
    <t>129841</t>
  </si>
  <si>
    <t>YAZ 0,02 MG/3 MG POTAHOVANÉ TABLETY</t>
  </si>
  <si>
    <t>POR TBL FLM 28</t>
  </si>
  <si>
    <t>Chinapril a diuretika</t>
  </si>
  <si>
    <t>76708</t>
  </si>
  <si>
    <t>ACCUZIDE 10</t>
  </si>
  <si>
    <t>POR TBL FLM 30</t>
  </si>
  <si>
    <t>76710</t>
  </si>
  <si>
    <t>ACCUZIDE</t>
  </si>
  <si>
    <t>POR TBL FLM 100</t>
  </si>
  <si>
    <t>Itrakonazol</t>
  </si>
  <si>
    <t>50352</t>
  </si>
  <si>
    <t>PROKANAZOL</t>
  </si>
  <si>
    <t>POR CPS DUR 28X100MG</t>
  </si>
  <si>
    <t>50353</t>
  </si>
  <si>
    <t>POR CPS DUR 30X100MG</t>
  </si>
  <si>
    <t>Jiná oftalmologika</t>
  </si>
  <si>
    <t>56119</t>
  </si>
  <si>
    <t>JODID DRASELNÝ+SODNÝ 2% UNIM.PH</t>
  </si>
  <si>
    <t>OPH GTT SOL 1X10ML</t>
  </si>
  <si>
    <t>Nifuroxazid</t>
  </si>
  <si>
    <t>155871</t>
  </si>
  <si>
    <t>ERCEFURYL 200 MG CPS.</t>
  </si>
  <si>
    <t>POR CPS DUR 14X200MG</t>
  </si>
  <si>
    <t>Nimesulid</t>
  </si>
  <si>
    <t>12892</t>
  </si>
  <si>
    <t>AULIN</t>
  </si>
  <si>
    <t>POR TBL NOB 30X100MG</t>
  </si>
  <si>
    <t>Omeprazol</t>
  </si>
  <si>
    <t>25366</t>
  </si>
  <si>
    <t>POR CPS ETD 90X20MG</t>
  </si>
  <si>
    <t>Pitofenon a analgetika</t>
  </si>
  <si>
    <t>50335</t>
  </si>
  <si>
    <t>Pseudoefedrin, kombinace</t>
  </si>
  <si>
    <t>29051</t>
  </si>
  <si>
    <t>AERINAZE 2,5 MG/120 MG</t>
  </si>
  <si>
    <t>POR TBL RET 14</t>
  </si>
  <si>
    <t>Tramadol, kombinace</t>
  </si>
  <si>
    <t>192721</t>
  </si>
  <si>
    <t>TRAMYLPA 37,5 MG/325 MG</t>
  </si>
  <si>
    <t>Zolpidem</t>
  </si>
  <si>
    <t>146893</t>
  </si>
  <si>
    <t>ZOLPIDEM MYLAN</t>
  </si>
  <si>
    <t>16286</t>
  </si>
  <si>
    <t>STILNOX</t>
  </si>
  <si>
    <t>84795</t>
  </si>
  <si>
    <t>POR TBL FLM 100X10MG</t>
  </si>
  <si>
    <t>Alprazolam</t>
  </si>
  <si>
    <t>59759</t>
  </si>
  <si>
    <t>FRONTIN 1 MG</t>
  </si>
  <si>
    <t>POR TBL NOB 100X1MG</t>
  </si>
  <si>
    <t>Amitriptylin</t>
  </si>
  <si>
    <t>87167</t>
  </si>
  <si>
    <t>AMITRIPTYLIN-SLOVAKOFARMA</t>
  </si>
  <si>
    <t>POR TBL FLM 50X28.3MG</t>
  </si>
  <si>
    <t>Buprenorfin</t>
  </si>
  <si>
    <t>42755</t>
  </si>
  <si>
    <t>TRANSTEC 35 MCG/H</t>
  </si>
  <si>
    <t>DRM EMP TDR 5X20MG</t>
  </si>
  <si>
    <t>42758</t>
  </si>
  <si>
    <t>TRANSTEC 52,5 MCG/H</t>
  </si>
  <si>
    <t>DRM EMP TDR 5X30MG</t>
  </si>
  <si>
    <t>Citalopram</t>
  </si>
  <si>
    <t>17431</t>
  </si>
  <si>
    <t>CITALEC 20 ZENTIVA</t>
  </si>
  <si>
    <t>POR TBL FLM 30X20 MG</t>
  </si>
  <si>
    <t>Dihydrokodein</t>
  </si>
  <si>
    <t>41822</t>
  </si>
  <si>
    <t>DHC CONTINUS 120 MG</t>
  </si>
  <si>
    <t>POR TBL RET 60X120MG B</t>
  </si>
  <si>
    <t>41826</t>
  </si>
  <si>
    <t>DHC CONTINUS 90 MG</t>
  </si>
  <si>
    <t>POR TBL RET 60X90MG B</t>
  </si>
  <si>
    <t>Dosulepin</t>
  </si>
  <si>
    <t>4207</t>
  </si>
  <si>
    <t>PROTHIADEN 25</t>
  </si>
  <si>
    <t>POR TBL OBD 30X25MG</t>
  </si>
  <si>
    <t>77047</t>
  </si>
  <si>
    <t>PROTHIADEN 75</t>
  </si>
  <si>
    <t>Fenoterol a jiná léčiva onem. spojen. s obstrukcí dých. cest</t>
  </si>
  <si>
    <t>2679</t>
  </si>
  <si>
    <t>BERODUAL N</t>
  </si>
  <si>
    <t>INH SOL PSS 200DÁV</t>
  </si>
  <si>
    <t>Fentanyl</t>
  </si>
  <si>
    <t>11955</t>
  </si>
  <si>
    <t>DUROGESIC 12 MCG/H</t>
  </si>
  <si>
    <t>DRM EMP TDR 5X2.1MG</t>
  </si>
  <si>
    <t>122575</t>
  </si>
  <si>
    <t>FENTALIS 100 MCG/H TRANSDERMÁLNÍ NÁPLAST</t>
  </si>
  <si>
    <t>DRM EMP TDR 5X23.12MG HOSP</t>
  </si>
  <si>
    <t>122581</t>
  </si>
  <si>
    <t>FENTALIS 75 MCG/H TRANSDERMÁLNÍ NÁPLAST</t>
  </si>
  <si>
    <t>DRM EMP TDR 5X17.34MG HOSP</t>
  </si>
  <si>
    <t>122589</t>
  </si>
  <si>
    <t>FENTALIS 12,5 MCG/H TRANSDERMÁLNÍ NÁPLAST</t>
  </si>
  <si>
    <t>DRM EMP TDR 5X2.89MG HOSP</t>
  </si>
  <si>
    <t>122596</t>
  </si>
  <si>
    <t>FENTALIS 25 MCG/H TRANSDERMÁLNÍ NÁPLAST</t>
  </si>
  <si>
    <t>DRM EMP TDR 5X5.78MG HOSP</t>
  </si>
  <si>
    <t>122603</t>
  </si>
  <si>
    <t>FENTALIS 50 MCG/H TRANSDERMÁLNÍ NÁPLAST</t>
  </si>
  <si>
    <t>DRM EMP TDR 5X11.56MG HOSP</t>
  </si>
  <si>
    <t>124569</t>
  </si>
  <si>
    <t>DOLFORIN 50 MCG/H</t>
  </si>
  <si>
    <t>DRM EMP TDR 5X9.6MG</t>
  </si>
  <si>
    <t>124575</t>
  </si>
  <si>
    <t>DOLFORIN 100 MCG/H</t>
  </si>
  <si>
    <t>DRM EMP TDR 5X19.2MG</t>
  </si>
  <si>
    <t>155383</t>
  </si>
  <si>
    <t>LUNALDIN 100 MIKROGRAMŮ SUBLINGVÁLNÍ TABLETY</t>
  </si>
  <si>
    <t>ORM TBL SLG 30X100RG</t>
  </si>
  <si>
    <t>155385</t>
  </si>
  <si>
    <t>LUNALDIN 200 MIKROGRAMŮ SUBLINGVÁLNÍ TABLETY</t>
  </si>
  <si>
    <t>ORM TBL SLG 30X200RG</t>
  </si>
  <si>
    <t>24785</t>
  </si>
  <si>
    <t>MATRIFEN 50 MCG/H</t>
  </si>
  <si>
    <t>DRM EMP TDR 5X5,5MG</t>
  </si>
  <si>
    <t>24795</t>
  </si>
  <si>
    <t>MATRIFEN 100 MCG/H</t>
  </si>
  <si>
    <t>DRM EMP TDR 5X11MG</t>
  </si>
  <si>
    <t>46929</t>
  </si>
  <si>
    <t>DUROGESIC 100 MCG/H</t>
  </si>
  <si>
    <t>DRM EMP TDR 5X16.8MG</t>
  </si>
  <si>
    <t>47285</t>
  </si>
  <si>
    <t>DUROGESIC 75 MCG/H</t>
  </si>
  <si>
    <t>DRM EMP TDR 5X12.6MG</t>
  </si>
  <si>
    <t>59448</t>
  </si>
  <si>
    <t>DUROGESIC 25 MCG/H</t>
  </si>
  <si>
    <t>DRM EMP TDR 5X4.2MG</t>
  </si>
  <si>
    <t>59449</t>
  </si>
  <si>
    <t>DUROGESIC 50 MCG/H</t>
  </si>
  <si>
    <t>DRM EMP TDR 5X8.4MG</t>
  </si>
  <si>
    <t>Gabapentin</t>
  </si>
  <si>
    <t>107858</t>
  </si>
  <si>
    <t>APO-GAB 300</t>
  </si>
  <si>
    <t>POR CPS DUR 50X300MG</t>
  </si>
  <si>
    <t>19985</t>
  </si>
  <si>
    <t>GABAPENTIN-TEVA 300 MG</t>
  </si>
  <si>
    <t>40777</t>
  </si>
  <si>
    <t>NEURONTIN 600 MG</t>
  </si>
  <si>
    <t>POR TBL FLM 50X600MG</t>
  </si>
  <si>
    <t>84396</t>
  </si>
  <si>
    <t>NEURONTIN 100 MG</t>
  </si>
  <si>
    <t>POR CPS DUR 20X100MG</t>
  </si>
  <si>
    <t>84399</t>
  </si>
  <si>
    <t>Hydromorfon</t>
  </si>
  <si>
    <t>10843</t>
  </si>
  <si>
    <t>PALLADONE-SR 8 MG</t>
  </si>
  <si>
    <t>POR CPS PRO 30X8MG</t>
  </si>
  <si>
    <t>21597</t>
  </si>
  <si>
    <t>PALLADONE-SR 4 MG</t>
  </si>
  <si>
    <t>POR CPS PRO 30X4MG</t>
  </si>
  <si>
    <t>Karbamazepin</t>
  </si>
  <si>
    <t>163754</t>
  </si>
  <si>
    <t>NEUROTOP RETARD 300</t>
  </si>
  <si>
    <t>POR TBL PRO 50X300MG</t>
  </si>
  <si>
    <t>96305</t>
  </si>
  <si>
    <t>Klonazepam</t>
  </si>
  <si>
    <t>14957</t>
  </si>
  <si>
    <t>RIVOTRIL 0,5 MG</t>
  </si>
  <si>
    <t>POR TBL NOB 50X0.5MG</t>
  </si>
  <si>
    <t>14958</t>
  </si>
  <si>
    <t>RIVOTRIL 2 MG</t>
  </si>
  <si>
    <t>POR TBL NOB 30X2MG</t>
  </si>
  <si>
    <t>85256</t>
  </si>
  <si>
    <t>RIVOTRIL 2,5 MG/ML</t>
  </si>
  <si>
    <t>POR GTT SOL 1X10ML</t>
  </si>
  <si>
    <t>Lidokain</t>
  </si>
  <si>
    <t>191382</t>
  </si>
  <si>
    <t>VERSATIS 5% LÉČIVÁ NÁPLAST</t>
  </si>
  <si>
    <t>DRM EMP MED 20</t>
  </si>
  <si>
    <t>Metoklopramid</t>
  </si>
  <si>
    <t>96974</t>
  </si>
  <si>
    <t>POR TBL NOB 50X10MG</t>
  </si>
  <si>
    <t>Morfin</t>
  </si>
  <si>
    <t>164736</t>
  </si>
  <si>
    <t>VENDAL RETARD 60 MG</t>
  </si>
  <si>
    <t>POR TBL PRO 30X60MG</t>
  </si>
  <si>
    <t>164738</t>
  </si>
  <si>
    <t>VENDAL RETARD 100 MG</t>
  </si>
  <si>
    <t>POR TBL PRO 30X100MG</t>
  </si>
  <si>
    <t>41727</t>
  </si>
  <si>
    <t>SEVREDOL 10 MG</t>
  </si>
  <si>
    <t>41737</t>
  </si>
  <si>
    <t>SEVREDOL 20 MG</t>
  </si>
  <si>
    <t>80406</t>
  </si>
  <si>
    <t>VENDAL RETARD 30 MG</t>
  </si>
  <si>
    <t>POR TBL PRO 30X30MG</t>
  </si>
  <si>
    <t>80407</t>
  </si>
  <si>
    <t>80408</t>
  </si>
  <si>
    <t>80409</t>
  </si>
  <si>
    <t>VENDAL RETARD 200 MG</t>
  </si>
  <si>
    <t>Naratriptan</t>
  </si>
  <si>
    <t>53137</t>
  </si>
  <si>
    <t>NARAMIG 2,5 MG</t>
  </si>
  <si>
    <t>POR TBL FLM 6X2.5MG</t>
  </si>
  <si>
    <t>Oxykodon</t>
  </si>
  <si>
    <t>11035</t>
  </si>
  <si>
    <t>OXYCONTIN 80 MG</t>
  </si>
  <si>
    <t>POR TBL PRO 30X80MG</t>
  </si>
  <si>
    <t>11045</t>
  </si>
  <si>
    <t>POR TBL PRO 60X80MG</t>
  </si>
  <si>
    <t>11062</t>
  </si>
  <si>
    <t>OXYCONTIN 20 MG</t>
  </si>
  <si>
    <t>POR TBL PRO 30X20MG</t>
  </si>
  <si>
    <t>11106</t>
  </si>
  <si>
    <t>OXYCONTIN 40 MG</t>
  </si>
  <si>
    <t>POR TBL PRO 30X40MG</t>
  </si>
  <si>
    <t>112308</t>
  </si>
  <si>
    <t>OXYCODON SANDOZ RETARD 40 MG</t>
  </si>
  <si>
    <t>POR TBL PRO 60X40MG</t>
  </si>
  <si>
    <t>112318</t>
  </si>
  <si>
    <t>OXYCODON SANDOZ RETARD 80 MG</t>
  </si>
  <si>
    <t>156285</t>
  </si>
  <si>
    <t>DOLOCODON 10 MG</t>
  </si>
  <si>
    <t>POR TBL PRO 30X10MG</t>
  </si>
  <si>
    <t>156305</t>
  </si>
  <si>
    <t>DOLOCODON 20 MG</t>
  </si>
  <si>
    <t>156325</t>
  </si>
  <si>
    <t>DOLOCODON 40 MG</t>
  </si>
  <si>
    <t>Oxykodon, kombinace</t>
  </si>
  <si>
    <t>138552</t>
  </si>
  <si>
    <t>TARGIN 40/20 MG TABLETY S PRODLOUŽENÝM UVOLŇOVÁNÍM</t>
  </si>
  <si>
    <t>POR TBL PRO 60X40/20MG</t>
  </si>
  <si>
    <t>Paracetamol, kombinace kromě psycholeptik</t>
  </si>
  <si>
    <t>30229</t>
  </si>
  <si>
    <t>PARALEN PLUS</t>
  </si>
  <si>
    <t>POR TBL FLM 24</t>
  </si>
  <si>
    <t>Prednison</t>
  </si>
  <si>
    <t>269</t>
  </si>
  <si>
    <t>PREDNISON 5 LÉČIVA</t>
  </si>
  <si>
    <t>POR TBL NOB 20X5MG</t>
  </si>
  <si>
    <t>Pregabalin</t>
  </si>
  <si>
    <t>28223</t>
  </si>
  <si>
    <t>LYRICA 150 MG</t>
  </si>
  <si>
    <t>POR CPS DUR 56X150MG</t>
  </si>
  <si>
    <t>Ranitidin</t>
  </si>
  <si>
    <t>91280</t>
  </si>
  <si>
    <t>RANITAL 150 MG POTAHOVANÉ TABLETY</t>
  </si>
  <si>
    <t>POR TBL FLM 30X150MG</t>
  </si>
  <si>
    <t>Sodná sůl metamizolu</t>
  </si>
  <si>
    <t>55823</t>
  </si>
  <si>
    <t>NOVALGIN TABLETY</t>
  </si>
  <si>
    <t>POR TBL FLM 20X500MG</t>
  </si>
  <si>
    <t>Tapentadol</t>
  </si>
  <si>
    <t>153692</t>
  </si>
  <si>
    <t>PALEXIA RETARD 50 MG TABLETY S PRODLOUŽENÝM UVOLŇOVÁNÍM</t>
  </si>
  <si>
    <t>POR TBL PRO 60X50MG</t>
  </si>
  <si>
    <t>153710</t>
  </si>
  <si>
    <t>PALEXIA RETARD 100 MG TABLETY S PRODLOUŽENÝM UVOLŇOVÁNÍM</t>
  </si>
  <si>
    <t>153714</t>
  </si>
  <si>
    <t>POR TBL PRO 60X100MG</t>
  </si>
  <si>
    <t>184734</t>
  </si>
  <si>
    <t>PALEXIA 50 MG POTAHOVANÉ TABLETY</t>
  </si>
  <si>
    <t>POR TBL FLM 60X50MG</t>
  </si>
  <si>
    <t>Theofylin</t>
  </si>
  <si>
    <t>44305</t>
  </si>
  <si>
    <t>EUPHYLLIN CR N 200</t>
  </si>
  <si>
    <t>POR CPS PRO 50X200MG</t>
  </si>
  <si>
    <t>Tramadol</t>
  </si>
  <si>
    <t>101782</t>
  </si>
  <si>
    <t>NOAX UNO 100 MG</t>
  </si>
  <si>
    <t>101783</t>
  </si>
  <si>
    <t>101794</t>
  </si>
  <si>
    <t>NOAX UNO 200 MG</t>
  </si>
  <si>
    <t>156718</t>
  </si>
  <si>
    <t>TRALGIT OROTAB 50 MG</t>
  </si>
  <si>
    <t>POR TBL DIS 30X50MG</t>
  </si>
  <si>
    <t>42776</t>
  </si>
  <si>
    <t>TRALGIT SR 150</t>
  </si>
  <si>
    <t>POR TBL PRO 30X150MG</t>
  </si>
  <si>
    <t>42780</t>
  </si>
  <si>
    <t>TRALGIT SR 200</t>
  </si>
  <si>
    <t>54237</t>
  </si>
  <si>
    <t>TRAMUNDIN RETARD 100 MG</t>
  </si>
  <si>
    <t>POR TBL PRO 50X100MG</t>
  </si>
  <si>
    <t>59672</t>
  </si>
  <si>
    <t>TRALGIT SR 100</t>
  </si>
  <si>
    <t>17926</t>
  </si>
  <si>
    <t>ZALDIAR</t>
  </si>
  <si>
    <t>Trazodon</t>
  </si>
  <si>
    <t>54093</t>
  </si>
  <si>
    <t>TRITTICO AC 150</t>
  </si>
  <si>
    <t>POR TBL RET 20X150MG</t>
  </si>
  <si>
    <t>Venlafaxin</t>
  </si>
  <si>
    <t>130172</t>
  </si>
  <si>
    <t>APO-VENLAFAXIN PROLONG 75 MG</t>
  </si>
  <si>
    <t>POR CPS PRO 30X75MG</t>
  </si>
  <si>
    <t>Escitalopram</t>
  </si>
  <si>
    <t>130474</t>
  </si>
  <si>
    <t>LENUXIN 10 MG POTAHOVANÉ TABLETY</t>
  </si>
  <si>
    <t>1066</t>
  </si>
  <si>
    <t>DRM UNG 1X10GM</t>
  </si>
  <si>
    <t>Atorvastatin</t>
  </si>
  <si>
    <t>42761</t>
  </si>
  <si>
    <t>TRANSTEC 70 MCG/H</t>
  </si>
  <si>
    <t>DRM EMP TDR 5X40MG</t>
  </si>
  <si>
    <t>17425</t>
  </si>
  <si>
    <t>CITALEC 10 ZENTIVA</t>
  </si>
  <si>
    <t>POR TBL FLM 30X10 MG</t>
  </si>
  <si>
    <t>41794</t>
  </si>
  <si>
    <t>POR TBL RET 20X90MG B</t>
  </si>
  <si>
    <t>Diklofenak</t>
  </si>
  <si>
    <t>58880</t>
  </si>
  <si>
    <t>DOLMINA 100 SR</t>
  </si>
  <si>
    <t>POR TBL PRO 20X100MG</t>
  </si>
  <si>
    <t>97632</t>
  </si>
  <si>
    <t>DICLOREUM 100</t>
  </si>
  <si>
    <t>RCT SUP 10X100MG</t>
  </si>
  <si>
    <t>Duloxetin</t>
  </si>
  <si>
    <t>28388</t>
  </si>
  <si>
    <t>CYMBALTA 30 MG</t>
  </si>
  <si>
    <t>POR CPS ETD 28X30MG</t>
  </si>
  <si>
    <t>155387</t>
  </si>
  <si>
    <t>LUNALDIN 300 MIKROGRAMU SUBLINGVALNI TABLETY</t>
  </si>
  <si>
    <t>ORM TBL SLG 30X300RG</t>
  </si>
  <si>
    <t>LUNALDIN 300 MIKROGRAMŮ SUBLINGVÁLNÍ TABLETY</t>
  </si>
  <si>
    <t>185067</t>
  </si>
  <si>
    <t>INSTANYL 100 MIKROGRAMŮ</t>
  </si>
  <si>
    <t>NAS SPR SOL 10X0.1ML/100RG MDC</t>
  </si>
  <si>
    <t>126163</t>
  </si>
  <si>
    <t>GABAGAMMA 300 MG</t>
  </si>
  <si>
    <t>Hořčík (různé sole v kombinaci)</t>
  </si>
  <si>
    <t>66555</t>
  </si>
  <si>
    <t>POR GRA SOL 30</t>
  </si>
  <si>
    <t>Hydrogenované námelové alkaloidy</t>
  </si>
  <si>
    <t>91032</t>
  </si>
  <si>
    <t>SECATOXIN FORTE</t>
  </si>
  <si>
    <t>Inosin pranobex</t>
  </si>
  <si>
    <t>162748</t>
  </si>
  <si>
    <t>ISOPRINOSINE</t>
  </si>
  <si>
    <t>POR TBL NOB 100X500MG</t>
  </si>
  <si>
    <t>163877</t>
  </si>
  <si>
    <t>NEUROTOP 200 MG</t>
  </si>
  <si>
    <t>Kodein</t>
  </si>
  <si>
    <t>56993</t>
  </si>
  <si>
    <t>CODEIN SLOVAKOFARMA 30 MG</t>
  </si>
  <si>
    <t>POR TBL NOB 10X30MG</t>
  </si>
  <si>
    <t>Lornoxikam</t>
  </si>
  <si>
    <t>119899</t>
  </si>
  <si>
    <t>XEFO RAPID 8 MG</t>
  </si>
  <si>
    <t>POR TBL FLM 30X8MG</t>
  </si>
  <si>
    <t>Losartan</t>
  </si>
  <si>
    <t>114067</t>
  </si>
  <si>
    <t>POR TBL FLM 90X50MG</t>
  </si>
  <si>
    <t>93104</t>
  </si>
  <si>
    <t>DEGAN 10 MG TABLETY</t>
  </si>
  <si>
    <t>POR TBL NOB 40X10MG</t>
  </si>
  <si>
    <t>Mirtazapin</t>
  </si>
  <si>
    <t>105845</t>
  </si>
  <si>
    <t>POR TBL DIS 90X15MG</t>
  </si>
  <si>
    <t>17663</t>
  </si>
  <si>
    <t>MIRZATEN 15 MG</t>
  </si>
  <si>
    <t>POR TBL FLM 28X15MG</t>
  </si>
  <si>
    <t>164734</t>
  </si>
  <si>
    <t>164740</t>
  </si>
  <si>
    <t>Naftidrofuryl</t>
  </si>
  <si>
    <t>66015</t>
  </si>
  <si>
    <t>ENELBIN 100 RETARD</t>
  </si>
  <si>
    <t>POR TBL PRO 100X100MG</t>
  </si>
  <si>
    <t>11076</t>
  </si>
  <si>
    <t>POR TBL PRO 60X20MG</t>
  </si>
  <si>
    <t>11110</t>
  </si>
  <si>
    <t>145877</t>
  </si>
  <si>
    <t>OXYCODON LANNACHER 10 MG TABLETY S PRODLOUŽENÝM UVOLŇOVÁNÍM</t>
  </si>
  <si>
    <t>POR TBL PRO 14X10MG</t>
  </si>
  <si>
    <t>156284</t>
  </si>
  <si>
    <t>POR TBL PRO 28X10MG</t>
  </si>
  <si>
    <t>156288</t>
  </si>
  <si>
    <t>POR TBL PRO 90X10MG</t>
  </si>
  <si>
    <t>156313</t>
  </si>
  <si>
    <t>POR TBL PRO 20X20MG</t>
  </si>
  <si>
    <t>2963</t>
  </si>
  <si>
    <t>PREDNISON 20 LÉČIVA</t>
  </si>
  <si>
    <t>POR TBL NOB 20X20MG</t>
  </si>
  <si>
    <t>184534</t>
  </si>
  <si>
    <t>POR TBL PRO 30X50MG</t>
  </si>
  <si>
    <t>184538</t>
  </si>
  <si>
    <t>184560</t>
  </si>
  <si>
    <t>184773</t>
  </si>
  <si>
    <t>PALEXIA 100 MG POTAHOVANÉ TABLETY</t>
  </si>
  <si>
    <t>POR TBL FLM 60X100MG</t>
  </si>
  <si>
    <t>Tiaprid</t>
  </si>
  <si>
    <t>48578</t>
  </si>
  <si>
    <t>104494</t>
  </si>
  <si>
    <t>MABRON RETARD 150</t>
  </si>
  <si>
    <t>POR TBL PRO 60X150MG</t>
  </si>
  <si>
    <t>32083</t>
  </si>
  <si>
    <t>TRALGIT GTT.</t>
  </si>
  <si>
    <t>56844</t>
  </si>
  <si>
    <t>TRAMAL RETARD TABLETY 150 MG</t>
  </si>
  <si>
    <t>57793</t>
  </si>
  <si>
    <t>TRAMAL KAPKY 100 MG/1 ML</t>
  </si>
  <si>
    <t>POR GTT SOL 1X96ML</t>
  </si>
  <si>
    <t>59671</t>
  </si>
  <si>
    <t>POR TBL PRO 10X100MG</t>
  </si>
  <si>
    <t>59673</t>
  </si>
  <si>
    <t>84262</t>
  </si>
  <si>
    <t>192720</t>
  </si>
  <si>
    <t>POR TBL FLM 20</t>
  </si>
  <si>
    <t>192722</t>
  </si>
  <si>
    <t>POR TBL FLM 40</t>
  </si>
  <si>
    <t>192724</t>
  </si>
  <si>
    <t>POR TBL FLM 60</t>
  </si>
  <si>
    <t>54094</t>
  </si>
  <si>
    <t>TRITTICO AC 75</t>
  </si>
  <si>
    <t>POR TBL RET 30X75MG</t>
  </si>
  <si>
    <t>Amoxicilin a enzymový inhibitor</t>
  </si>
  <si>
    <t>5951</t>
  </si>
  <si>
    <t>AMOKSIKLAV 1 G</t>
  </si>
  <si>
    <t>POR TBL FLM 14X1GM</t>
  </si>
  <si>
    <t>91788</t>
  </si>
  <si>
    <t>NEUROL 0,25</t>
  </si>
  <si>
    <t>POR TBL NOB 30X0.25MG</t>
  </si>
  <si>
    <t>Amoxicilin a enzymovy inhibitor</t>
  </si>
  <si>
    <t>42760</t>
  </si>
  <si>
    <t>DRM EMP TDR 3X40MG</t>
  </si>
  <si>
    <t>Ciprofloxacin</t>
  </si>
  <si>
    <t>53202</t>
  </si>
  <si>
    <t>CIPHIN 500</t>
  </si>
  <si>
    <t>POR TBL FLM 10X500MG</t>
  </si>
  <si>
    <t>41824</t>
  </si>
  <si>
    <t>DHC CONTINUS 60 MG</t>
  </si>
  <si>
    <t>POR TBL RET 60X60MG B</t>
  </si>
  <si>
    <t>54539</t>
  </si>
  <si>
    <t>DOLMINA INJ</t>
  </si>
  <si>
    <t>INJ SOL 5X3ML/75MG</t>
  </si>
  <si>
    <t>75631</t>
  </si>
  <si>
    <t>DICLOFENAC AL RETARD</t>
  </si>
  <si>
    <t>POR TBL RET 20X100MG</t>
  </si>
  <si>
    <t>Diosmin, kombinace</t>
  </si>
  <si>
    <t>14075</t>
  </si>
  <si>
    <t>DETRALEX</t>
  </si>
  <si>
    <t>POR TBL FLM 60X500MG</t>
  </si>
  <si>
    <t>28389</t>
  </si>
  <si>
    <t>CYMBALTA 60 MG</t>
  </si>
  <si>
    <t>POR CPS ETD 28X60MG</t>
  </si>
  <si>
    <t>Ekonazol</t>
  </si>
  <si>
    <t>146802</t>
  </si>
  <si>
    <t>GYNO-PEVARYL 50</t>
  </si>
  <si>
    <t>VAG SUP 15X50MG</t>
  </si>
  <si>
    <t>Fenofibrat</t>
  </si>
  <si>
    <t>24793</t>
  </si>
  <si>
    <t>DRM EMP TDR 1X11MG</t>
  </si>
  <si>
    <t>Flukonazol</t>
  </si>
  <si>
    <t>47439</t>
  </si>
  <si>
    <t>MYCOMAX 150</t>
  </si>
  <si>
    <t>POR CPS DUR 3X150MG</t>
  </si>
  <si>
    <t>84401</t>
  </si>
  <si>
    <t>NEURONTIN 400 MG</t>
  </si>
  <si>
    <t>POR CPS DUR 50X400MG</t>
  </si>
  <si>
    <t>Hydrogenovane namelove alkaloidy</t>
  </si>
  <si>
    <t>Hydrochlorothiazid</t>
  </si>
  <si>
    <t>168</t>
  </si>
  <si>
    <t>HYDROCHLOROTHIAZID LÉČIVA</t>
  </si>
  <si>
    <t>POR TBL NOB 20X25MG</t>
  </si>
  <si>
    <t>21579</t>
  </si>
  <si>
    <t>PALLADONE-SR 16 MG</t>
  </si>
  <si>
    <t>POR CPS PRO 30X16MG</t>
  </si>
  <si>
    <t>Chlorid draselný</t>
  </si>
  <si>
    <t>17189</t>
  </si>
  <si>
    <t>KALIUM CHLORATUM BIOMEDICA</t>
  </si>
  <si>
    <t>POR TBL FLM 100X500MG</t>
  </si>
  <si>
    <t>Cholekalciferol</t>
  </si>
  <si>
    <t>12023</t>
  </si>
  <si>
    <t>98080</t>
  </si>
  <si>
    <t>NEUROTOP</t>
  </si>
  <si>
    <t>Ketoprofen</t>
  </si>
  <si>
    <t>76654</t>
  </si>
  <si>
    <t>KETONAL RETARD</t>
  </si>
  <si>
    <t>Kodein, kombinace kromě psycholeptik</t>
  </si>
  <si>
    <t>109799</t>
  </si>
  <si>
    <t>ULTRACOD</t>
  </si>
  <si>
    <t>Levobunolol</t>
  </si>
  <si>
    <t>4276</t>
  </si>
  <si>
    <t>VISTAGAN LIQUIFILM 0,5%</t>
  </si>
  <si>
    <t>80405</t>
  </si>
  <si>
    <t>VENDAL RETARD 10 MG</t>
  </si>
  <si>
    <t>Nadroparin</t>
  </si>
  <si>
    <t>32061</t>
  </si>
  <si>
    <t>FRAXIPARINE</t>
  </si>
  <si>
    <t>INJ SOL 10X0.6ML</t>
  </si>
  <si>
    <t>122114</t>
  </si>
  <si>
    <t>APO-OME 20</t>
  </si>
  <si>
    <t>POR CPS ETD 100X20MG</t>
  </si>
  <si>
    <t>11084</t>
  </si>
  <si>
    <t>OXYCONTIN 10 MG</t>
  </si>
  <si>
    <t>156315</t>
  </si>
  <si>
    <t>156335</t>
  </si>
  <si>
    <t>138530</t>
  </si>
  <si>
    <t>TARGIN 10/5 MG TABLETY S PRODLOUZENYM UVOLNOVANIM</t>
  </si>
  <si>
    <t>POR TBL PRO 60X10/5MG</t>
  </si>
  <si>
    <t>Pentoxifylin</t>
  </si>
  <si>
    <t>47085</t>
  </si>
  <si>
    <t>PENTOMER RETARD 400 MG</t>
  </si>
  <si>
    <t>POR TBL PRO 100X400MG</t>
  </si>
  <si>
    <t>Piracetam</t>
  </si>
  <si>
    <t>66648</t>
  </si>
  <si>
    <t>PIRACETAM AL 800</t>
  </si>
  <si>
    <t>POR TBL FLM 100X800MG</t>
  </si>
  <si>
    <t>28217</t>
  </si>
  <si>
    <t>LYRICA 75 MG</t>
  </si>
  <si>
    <t>POR CPS DUR 56X75MG</t>
  </si>
  <si>
    <t>Prokinetika</t>
  </si>
  <si>
    <t>166760</t>
  </si>
  <si>
    <t>KINITO 50 MG, POTAHOVANE TABLETY</t>
  </si>
  <si>
    <t>POR TBL FLM 100X50MG</t>
  </si>
  <si>
    <t>Spironolakton</t>
  </si>
  <si>
    <t>46755</t>
  </si>
  <si>
    <t>VEROSPIRON 50 MG</t>
  </si>
  <si>
    <t>POR CPS DUR 30X50MG</t>
  </si>
  <si>
    <t>115449</t>
  </si>
  <si>
    <t>SUMATRIPTAN ACTAVIS 50 MG</t>
  </si>
  <si>
    <t>POR TBL FLM 6X50MG</t>
  </si>
  <si>
    <t>Telmisartan a diuretika</t>
  </si>
  <si>
    <t>26578</t>
  </si>
  <si>
    <t>MICARDISPLUS 80/12,5 MG</t>
  </si>
  <si>
    <t>POR TBL NOB 28</t>
  </si>
  <si>
    <t>Tetrazepam</t>
  </si>
  <si>
    <t>57780</t>
  </si>
  <si>
    <t>MYOLASTAN</t>
  </si>
  <si>
    <t>POR TBL FLM 20X50MG</t>
  </si>
  <si>
    <t>Tolperison</t>
  </si>
  <si>
    <t>57525</t>
  </si>
  <si>
    <t>MYDOCALM 150 MG</t>
  </si>
  <si>
    <t>192718</t>
  </si>
  <si>
    <t>POR TBL FLM 2</t>
  </si>
  <si>
    <t>192727</t>
  </si>
  <si>
    <t>POR TBL FLM 90</t>
  </si>
  <si>
    <t>24974</t>
  </si>
  <si>
    <t>OLWEXYA 75 MG</t>
  </si>
  <si>
    <t>146894</t>
  </si>
  <si>
    <t>56609</t>
  </si>
  <si>
    <t>HYPNOGEN</t>
  </si>
  <si>
    <t>84797</t>
  </si>
  <si>
    <t>94744</t>
  </si>
  <si>
    <t>ZOLPINOX</t>
  </si>
  <si>
    <t>Kortikosteroidy</t>
  </si>
  <si>
    <t>84700</t>
  </si>
  <si>
    <t>6264</t>
  </si>
  <si>
    <t>Kyanokobalamin</t>
  </si>
  <si>
    <t>641</t>
  </si>
  <si>
    <t>VITAMIN B12 LÉČIVA 300 MCG</t>
  </si>
  <si>
    <t>INJ SOL 5X1ML/300RG</t>
  </si>
  <si>
    <t>84128</t>
  </si>
  <si>
    <t>HERPESIN 400</t>
  </si>
  <si>
    <t>POR TBL NOB 25X400MG</t>
  </si>
  <si>
    <t>198016</t>
  </si>
  <si>
    <t>BUPRENORPHINE ACTAVIS 52,5 MIKROGRAMŮ/H TRANSDERMÁLNÍ NÁPLAST</t>
  </si>
  <si>
    <t>DRM EMP TDR 5X52.5RG/H</t>
  </si>
  <si>
    <t>17433</t>
  </si>
  <si>
    <t>POR TBL FLM 60X20 MG</t>
  </si>
  <si>
    <t>Drospirenon a estrogen</t>
  </si>
  <si>
    <t>184708</t>
  </si>
  <si>
    <t>YADINE</t>
  </si>
  <si>
    <t>POR TBL FLM 3X21</t>
  </si>
  <si>
    <t>Drotaverin</t>
  </si>
  <si>
    <t>107808</t>
  </si>
  <si>
    <t>NO-SPA FORTE</t>
  </si>
  <si>
    <t>POR TBL NOB 10X80MG</t>
  </si>
  <si>
    <t>155382</t>
  </si>
  <si>
    <t>ORM TBL SLG 10X100RG</t>
  </si>
  <si>
    <t>155999</t>
  </si>
  <si>
    <t>ADOLOR 50 MCG/H</t>
  </si>
  <si>
    <t>DRM EMP TDR 5X8.25MG</t>
  </si>
  <si>
    <t>163007</t>
  </si>
  <si>
    <t>ADOLOR 25 MCG/H</t>
  </si>
  <si>
    <t>DRM EMP TDR 5X4.125MG</t>
  </si>
  <si>
    <t>24790</t>
  </si>
  <si>
    <t>MATRIFEN 75 MCG/H</t>
  </si>
  <si>
    <t>DRM EMP TDR 5X8,25MG</t>
  </si>
  <si>
    <t>107859</t>
  </si>
  <si>
    <t>Hydrokortison-butyrát</t>
  </si>
  <si>
    <t>62047</t>
  </si>
  <si>
    <t>LOCOID LIPOCREAM 0,1%</t>
  </si>
  <si>
    <t>DRM CRM 1X30GM</t>
  </si>
  <si>
    <t>21583</t>
  </si>
  <si>
    <t>POR CPS PRO 60X16MG</t>
  </si>
  <si>
    <t>Latanoprost</t>
  </si>
  <si>
    <t>58892</t>
  </si>
  <si>
    <t>OPH GTT SOL 3X2.5ML I</t>
  </si>
  <si>
    <t>Levocetirizin</t>
  </si>
  <si>
    <t>124346</t>
  </si>
  <si>
    <t>CEZERA 5 MG</t>
  </si>
  <si>
    <t>POR TBL FLM 90X5MG</t>
  </si>
  <si>
    <t>119897</t>
  </si>
  <si>
    <t>POR TBL FLM 10X8MG</t>
  </si>
  <si>
    <t>Mefenoxalon</t>
  </si>
  <si>
    <t>85656</t>
  </si>
  <si>
    <t>DORSIFLEX 200 MG</t>
  </si>
  <si>
    <t>2181</t>
  </si>
  <si>
    <t>POR GRA SUS 6SÁČ I</t>
  </si>
  <si>
    <t>Nitrofurantoin</t>
  </si>
  <si>
    <t>154748</t>
  </si>
  <si>
    <t>NITROFURANTOIN - RATIOPHARM 100 MG</t>
  </si>
  <si>
    <t>POR CPS PRO 50X100MG</t>
  </si>
  <si>
    <t>156295</t>
  </si>
  <si>
    <t>156307</t>
  </si>
  <si>
    <t>156317</t>
  </si>
  <si>
    <t>156327</t>
  </si>
  <si>
    <t>156337</t>
  </si>
  <si>
    <t>64865</t>
  </si>
  <si>
    <t>PIRACETAM AL 1200</t>
  </si>
  <si>
    <t>POR TBL FLM 60X1200MG</t>
  </si>
  <si>
    <t>119115</t>
  </si>
  <si>
    <t>22094</t>
  </si>
  <si>
    <t>ROSEMIG SPRINTAB 50 MG</t>
  </si>
  <si>
    <t>POR TBL SUS 6X50MG</t>
  </si>
  <si>
    <t>153688</t>
  </si>
  <si>
    <t>153736</t>
  </si>
  <si>
    <t>PALEXIA RETARD 150 MG TABLETY S PRODLOUŽENÝM UVOLŇOVÁNÍM</t>
  </si>
  <si>
    <t>184604</t>
  </si>
  <si>
    <t>PALEXIA RETARD 200 MG TABLETY S PRODLOUŽENÝM UVOLŇOVÁNÍM</t>
  </si>
  <si>
    <t>POR TBL PRO 60X200MG</t>
  </si>
  <si>
    <t>Tizanidin</t>
  </si>
  <si>
    <t>16051</t>
  </si>
  <si>
    <t>SIRDALUD 2 MG</t>
  </si>
  <si>
    <t>24737</t>
  </si>
  <si>
    <t>TRAMADOL SANDOZ RETARD 200 MG</t>
  </si>
  <si>
    <t>166984</t>
  </si>
  <si>
    <t>ZALDIAR EFFERVESCENS 37,5 MG/325 MG ŠUMIVÉ TABLETY</t>
  </si>
  <si>
    <t>POR TBL EFF 10</t>
  </si>
  <si>
    <t>130193</t>
  </si>
  <si>
    <t>APO-VENLAFAXIN PROLONG 150 MG</t>
  </si>
  <si>
    <t>POR CPS PRO 100X150MG</t>
  </si>
  <si>
    <t>97522</t>
  </si>
  <si>
    <t>POR TBL FLM 30X500MG</t>
  </si>
  <si>
    <t>Losartan a diuretika</t>
  </si>
  <si>
    <t>15317</t>
  </si>
  <si>
    <t>LOZAP H</t>
  </si>
  <si>
    <t>Cefuroxim</t>
  </si>
  <si>
    <t>47725</t>
  </si>
  <si>
    <t>ZINNAT 250 MG</t>
  </si>
  <si>
    <t>POR TBL FLM 10X250MG</t>
  </si>
  <si>
    <t>103185</t>
  </si>
  <si>
    <t>POR TBL NOB 100X0.5MG</t>
  </si>
  <si>
    <t>Bisakodyl</t>
  </si>
  <si>
    <t>96620</t>
  </si>
  <si>
    <t>BISACODYL-K</t>
  </si>
  <si>
    <t>POR TBL OBD 105X5MG</t>
  </si>
  <si>
    <t>Celekoxib</t>
  </si>
  <si>
    <t>85030</t>
  </si>
  <si>
    <t>CELEBREX 200 MG</t>
  </si>
  <si>
    <t>POR CPS DUR 30X200MG I</t>
  </si>
  <si>
    <t>24796</t>
  </si>
  <si>
    <t>DRM EMP TDR 10X11MG</t>
  </si>
  <si>
    <t>107855</t>
  </si>
  <si>
    <t>APO-GAB 400</t>
  </si>
  <si>
    <t>POR CPS DUR 100X400MG</t>
  </si>
  <si>
    <t>109797</t>
  </si>
  <si>
    <t>POR TBL NOB 10</t>
  </si>
  <si>
    <t>109801</t>
  </si>
  <si>
    <t>124343</t>
  </si>
  <si>
    <t>119901</t>
  </si>
  <si>
    <t>POR TBL FLM 100X8MG</t>
  </si>
  <si>
    <t>Mometason</t>
  </si>
  <si>
    <t>14325</t>
  </si>
  <si>
    <t>ELOCOM</t>
  </si>
  <si>
    <t>DRM SOL 1X20ML 0.1%</t>
  </si>
  <si>
    <t>164733</t>
  </si>
  <si>
    <t>41730</t>
  </si>
  <si>
    <t>POR TBL FLM 60X10MG</t>
  </si>
  <si>
    <t>12893</t>
  </si>
  <si>
    <t>POR TBL NOB 60X100MG</t>
  </si>
  <si>
    <t>11094</t>
  </si>
  <si>
    <t>POR TBL PRO 60X10MG</t>
  </si>
  <si>
    <t>156287</t>
  </si>
  <si>
    <t>32086</t>
  </si>
  <si>
    <t>TRALGIT</t>
  </si>
  <si>
    <t>POR CPS DUR 20X50MG</t>
  </si>
  <si>
    <t>54236</t>
  </si>
  <si>
    <t>138841</t>
  </si>
  <si>
    <t>DORETA 37,5 MG/325 MG</t>
  </si>
  <si>
    <t>192723</t>
  </si>
  <si>
    <t>POR TBL FLM 50</t>
  </si>
  <si>
    <t>130175</t>
  </si>
  <si>
    <t>POR CPS PRO 100X75MG</t>
  </si>
  <si>
    <t>Levothyroxin, sodna sul</t>
  </si>
  <si>
    <t>147458</t>
  </si>
  <si>
    <t>EUTHYROX 112 MIKROGRAMU</t>
  </si>
  <si>
    <t>POR TBL NOB 100X112RG II</t>
  </si>
  <si>
    <t>Levothyroxin, sodná sůl</t>
  </si>
  <si>
    <t>147456</t>
  </si>
  <si>
    <t>EUTHYROX 112 MIKROGRAMŮ</t>
  </si>
  <si>
    <t>POR TBL NOB 100X112RG I</t>
  </si>
  <si>
    <t>66037</t>
  </si>
  <si>
    <t>MYCOMAX 100</t>
  </si>
  <si>
    <t>POR CPS DUR 7X100MG</t>
  </si>
  <si>
    <t>Mianserin</t>
  </si>
  <si>
    <t>45771</t>
  </si>
  <si>
    <t>MIABENE 30 MG</t>
  </si>
  <si>
    <t>POR TBL FLM 20X30MG</t>
  </si>
  <si>
    <t>Ofloxacin</t>
  </si>
  <si>
    <t>55636</t>
  </si>
  <si>
    <t>OFLOXIN 200</t>
  </si>
  <si>
    <t>POR TBL FLM 10X200MG</t>
  </si>
  <si>
    <t>Amoxicilin</t>
  </si>
  <si>
    <t>32559</t>
  </si>
  <si>
    <t>OSPAMOX 1000 MG</t>
  </si>
  <si>
    <t>POR TBL FLM 14X1000MG</t>
  </si>
  <si>
    <t>93013</t>
  </si>
  <si>
    <t>SORTIS 10 MG</t>
  </si>
  <si>
    <t>Dexamethason</t>
  </si>
  <si>
    <t>21698</t>
  </si>
  <si>
    <t>DEXAMETHASONE WZF POLFA</t>
  </si>
  <si>
    <t>OPH GTT SUS 1X5ML 0.1%</t>
  </si>
  <si>
    <t>YAZ 0,02 MG/3 MG POTAHOVANE TABLETY</t>
  </si>
  <si>
    <t>Fenoxymethylpenicilin</t>
  </si>
  <si>
    <t>66360</t>
  </si>
  <si>
    <t>OSPEN 1500</t>
  </si>
  <si>
    <t>POR TBL FLM 12X1500KU</t>
  </si>
  <si>
    <t>Indometacin</t>
  </si>
  <si>
    <t>93724</t>
  </si>
  <si>
    <t>Klarithromycin</t>
  </si>
  <si>
    <t>53853</t>
  </si>
  <si>
    <t>KLACID 500</t>
  </si>
  <si>
    <t>POR TBL FLM 14X500MG</t>
  </si>
  <si>
    <t>Lansoprazol</t>
  </si>
  <si>
    <t>106344</t>
  </si>
  <si>
    <t>LANZUL 15 MG</t>
  </si>
  <si>
    <t>POR CPS ETD 28X15MG</t>
  </si>
  <si>
    <t>62806</t>
  </si>
  <si>
    <t>XYZAL 0,5 MG/ML PERORÁLNÍ ROZTOK</t>
  </si>
  <si>
    <t>POR SOL 1X200ML</t>
  </si>
  <si>
    <t>Metoprolol</t>
  </si>
  <si>
    <t>45592</t>
  </si>
  <si>
    <t>VASOCARDIN 100</t>
  </si>
  <si>
    <t>Tobramycin</t>
  </si>
  <si>
    <t>86264</t>
  </si>
  <si>
    <t>TOBREX</t>
  </si>
  <si>
    <t>OPH GTT SOL 1X5ML/15MG</t>
  </si>
  <si>
    <t>5950</t>
  </si>
  <si>
    <t>POR TBL FLM 10X1GM</t>
  </si>
  <si>
    <t>187483</t>
  </si>
  <si>
    <t>192354</t>
  </si>
  <si>
    <t>ZINNAT 500 MG</t>
  </si>
  <si>
    <t>Desloratadin</t>
  </si>
  <si>
    <t>27899</t>
  </si>
  <si>
    <t>AERIUS 5 MG</t>
  </si>
  <si>
    <t>Kyselina acetylsalicylová</t>
  </si>
  <si>
    <t>71960</t>
  </si>
  <si>
    <t>ANOPYRIN 100 MG</t>
  </si>
  <si>
    <t>POR TBL NOB 5X10X100MG</t>
  </si>
  <si>
    <t>Kyselina tiaprofenová</t>
  </si>
  <si>
    <t>96484</t>
  </si>
  <si>
    <t>SURGAM LÉČIVA</t>
  </si>
  <si>
    <t>POR TBL NOB 20X300MG</t>
  </si>
  <si>
    <t>Meloxikam</t>
  </si>
  <si>
    <t>83970</t>
  </si>
  <si>
    <t>MOVALIS 15 MG</t>
  </si>
  <si>
    <t>POR TBL NOB 30X15MG</t>
  </si>
  <si>
    <t>12895</t>
  </si>
  <si>
    <t>POR GRA SUS 30SÁČ I</t>
  </si>
  <si>
    <t>198803</t>
  </si>
  <si>
    <t>POR GRA SUS 15SÁČ II</t>
  </si>
  <si>
    <t>4079</t>
  </si>
  <si>
    <t>AMITRIPTYLIN LÉČIVA</t>
  </si>
  <si>
    <t>INJ SOL 10X2ML/20MG</t>
  </si>
  <si>
    <t>155859</t>
  </si>
  <si>
    <t>SUMAMED 500 MG</t>
  </si>
  <si>
    <t>Baklofen</t>
  </si>
  <si>
    <t>40274</t>
  </si>
  <si>
    <t>BACLOFEN-POLPHARMA 10 MG</t>
  </si>
  <si>
    <t>10602</t>
  </si>
  <si>
    <t>TANTUM VERDE SPRAY</t>
  </si>
  <si>
    <t>ORM SPR 30ML 0.15%</t>
  </si>
  <si>
    <t>41798</t>
  </si>
  <si>
    <t>POR TBL RET 30X60MG</t>
  </si>
  <si>
    <t>LUNALDIN 100 MIKROGRAMU SUBLINGVALNI TABLETY</t>
  </si>
  <si>
    <t>Frovatriptan</t>
  </si>
  <si>
    <t>18113</t>
  </si>
  <si>
    <t>FROMEN</t>
  </si>
  <si>
    <t>POR TBL FLM 2X2.5 MG</t>
  </si>
  <si>
    <t>24659</t>
  </si>
  <si>
    <t>JURNISTA 8 MG</t>
  </si>
  <si>
    <t>POR TBL PRO 28X8MG</t>
  </si>
  <si>
    <t>24683</t>
  </si>
  <si>
    <t>JURNISTA 32 MG</t>
  </si>
  <si>
    <t>POR TBL PRO 28X32MG</t>
  </si>
  <si>
    <t>Jiná</t>
  </si>
  <si>
    <t>999999</t>
  </si>
  <si>
    <t>Kalcium-pantothenát</t>
  </si>
  <si>
    <t>155181</t>
  </si>
  <si>
    <t>CALCIUM PANTOTHENICUM ZENTIVA</t>
  </si>
  <si>
    <t>DRM UNG 1X100GM</t>
  </si>
  <si>
    <t>Kapsaicin</t>
  </si>
  <si>
    <t>149227</t>
  </si>
  <si>
    <t>QUTENZA 179 MG</t>
  </si>
  <si>
    <t>DRM EMP MED 1X179MG</t>
  </si>
  <si>
    <t>Kodein, kombinace krome psycholeptik</t>
  </si>
  <si>
    <t>Laktuloza</t>
  </si>
  <si>
    <t>62563</t>
  </si>
  <si>
    <t>DUPHALAC</t>
  </si>
  <si>
    <t>POR SOL 1X200ML-SKL</t>
  </si>
  <si>
    <t>Laktulóza</t>
  </si>
  <si>
    <t>158838</t>
  </si>
  <si>
    <t>VERSATIS 5% LECIVA NAPLAST</t>
  </si>
  <si>
    <t>50080</t>
  </si>
  <si>
    <t>VASOCARDIN 50</t>
  </si>
  <si>
    <t>POR TBL NOB 50X50MG</t>
  </si>
  <si>
    <t>Midazolam</t>
  </si>
  <si>
    <t>15010</t>
  </si>
  <si>
    <t>DORMICUM 15 MG</t>
  </si>
  <si>
    <t>POR TBL FLM 10X15MG</t>
  </si>
  <si>
    <t>57860</t>
  </si>
  <si>
    <t>Různé jiné kombinace železa</t>
  </si>
  <si>
    <t>97402</t>
  </si>
  <si>
    <t>SORBIFER DURULES</t>
  </si>
  <si>
    <t>POR TBL FLM 50X100MG</t>
  </si>
  <si>
    <t>Sodná sůl dokusátu, včetně kombinací</t>
  </si>
  <si>
    <t>12770</t>
  </si>
  <si>
    <t>RCT SOL 2X67.5ML</t>
  </si>
  <si>
    <t>102500</t>
  </si>
  <si>
    <t>CINIE 100</t>
  </si>
  <si>
    <t>POR TBL NOB 6X100MG</t>
  </si>
  <si>
    <t>153636</t>
  </si>
  <si>
    <t>POR TBL FLM 60X1X50MG</t>
  </si>
  <si>
    <t>PALEXIA RETARD 150 MG TABLETY S PRODLOUZENYM UVOLNOVANIM</t>
  </si>
  <si>
    <t>153758</t>
  </si>
  <si>
    <t>184582</t>
  </si>
  <si>
    <t>16052</t>
  </si>
  <si>
    <t>SIRDALUD 4 MG</t>
  </si>
  <si>
    <t>156717</t>
  </si>
  <si>
    <t>POR TBL DIS 10X50MG</t>
  </si>
  <si>
    <t>166989</t>
  </si>
  <si>
    <t>POR TBL EFF 20</t>
  </si>
  <si>
    <t>17925</t>
  </si>
  <si>
    <t>163147</t>
  </si>
  <si>
    <t>POR TBL FLM 15X10MG</t>
  </si>
  <si>
    <t>153973</t>
  </si>
  <si>
    <t>AZITROMYCIN MYLAN 500 MG</t>
  </si>
  <si>
    <t>Pertuse, purifikovany antigen, kombinace s toxoidy</t>
  </si>
  <si>
    <t>120102</t>
  </si>
  <si>
    <t>BOOSTRIX INJ. STRIKACKA</t>
  </si>
  <si>
    <t>INJ SUS 1X1DAV</t>
  </si>
  <si>
    <t>Nystatin, kombinace</t>
  </si>
  <si>
    <t>92490</t>
  </si>
  <si>
    <t>MACMIROR COMPLEX 500</t>
  </si>
  <si>
    <t>VAG GLB 8</t>
  </si>
  <si>
    <t>88219</t>
  </si>
  <si>
    <t>LEXAURIN 3</t>
  </si>
  <si>
    <t>POR TBL NOB 30X3MG</t>
  </si>
  <si>
    <t>Eletriptan</t>
  </si>
  <si>
    <t>59768</t>
  </si>
  <si>
    <t>RELPAX 80 MG</t>
  </si>
  <si>
    <t>POR TBL FLM 2X80MG-ACL</t>
  </si>
  <si>
    <t>46980</t>
  </si>
  <si>
    <t>POR TBL PRO 100X200MG</t>
  </si>
  <si>
    <t>Perindopril a diuretika</t>
  </si>
  <si>
    <t>162012</t>
  </si>
  <si>
    <t>PRESTARIUM NEO COMBI 10 MG/2,5 MG</t>
  </si>
  <si>
    <t>94293</t>
  </si>
  <si>
    <t>Ibuprofen</t>
  </si>
  <si>
    <t>11063</t>
  </si>
  <si>
    <t>IBALGIN 600</t>
  </si>
  <si>
    <t>POR TBL FLM 30X600MG</t>
  </si>
  <si>
    <t>Indapamid</t>
  </si>
  <si>
    <t>158287</t>
  </si>
  <si>
    <t>INDAP 2,5 MG</t>
  </si>
  <si>
    <t>POR TBL NOB 30X2.5MG</t>
  </si>
  <si>
    <t>Jina strevni antiinfektiva</t>
  </si>
  <si>
    <t>2818</t>
  </si>
  <si>
    <t>ENDIARON</t>
  </si>
  <si>
    <t>POR TBL FLM 20X250MG</t>
  </si>
  <si>
    <t>Klopidogrel</t>
  </si>
  <si>
    <t>112561</t>
  </si>
  <si>
    <t>30434</t>
  </si>
  <si>
    <t>POR TBL NOB 100X25MG</t>
  </si>
  <si>
    <t>Telmisartan a amlodipin</t>
  </si>
  <si>
    <t>167852</t>
  </si>
  <si>
    <t>TWYNSTA 80 MG/5 MG</t>
  </si>
  <si>
    <t>83101</t>
  </si>
  <si>
    <t>XANAX SR 2 MG</t>
  </si>
  <si>
    <t>POR TBL PRO 30X2MG</t>
  </si>
  <si>
    <t>Alopurinol</t>
  </si>
  <si>
    <t>119773</t>
  </si>
  <si>
    <t>Bemiparin</t>
  </si>
  <si>
    <t>30521</t>
  </si>
  <si>
    <t>ZIBOR 2500 IU</t>
  </si>
  <si>
    <t>INJ SOL ISP 10X0.2ML</t>
  </si>
  <si>
    <t>30523</t>
  </si>
  <si>
    <t>INJ SOL ISP 100X0.2ML</t>
  </si>
  <si>
    <t>Epinefrin (adrenalin)</t>
  </si>
  <si>
    <t>362</t>
  </si>
  <si>
    <t>ADRENALIN LÉČIVA</t>
  </si>
  <si>
    <t>INJ SOL 5X1ML/1MG</t>
  </si>
  <si>
    <t>Erdostein</t>
  </si>
  <si>
    <t>87076</t>
  </si>
  <si>
    <t>ERDOMED</t>
  </si>
  <si>
    <t>POR CPS DUR 20X300MG</t>
  </si>
  <si>
    <t>Etamsylat</t>
  </si>
  <si>
    <t>40538</t>
  </si>
  <si>
    <t>DICYNONE 500</t>
  </si>
  <si>
    <t>POR CPS DUR 30X500MG</t>
  </si>
  <si>
    <t>Etamsylát</t>
  </si>
  <si>
    <t>40539</t>
  </si>
  <si>
    <t>POR CPS DUR 60X500MG</t>
  </si>
  <si>
    <t>Furosemid</t>
  </si>
  <si>
    <t>56804</t>
  </si>
  <si>
    <t>FURORESE 40</t>
  </si>
  <si>
    <t>POR TBL NOB 50X40MG</t>
  </si>
  <si>
    <t>192351</t>
  </si>
  <si>
    <t>APO-IBUPROFEN RAPID 400 MG SOFT CAPSULES</t>
  </si>
  <si>
    <t>POR CPS MOL 30X400MG</t>
  </si>
  <si>
    <t>32018</t>
  </si>
  <si>
    <t>IBUPROFEN AL 400</t>
  </si>
  <si>
    <t>Karvedilol</t>
  </si>
  <si>
    <t>102599</t>
  </si>
  <si>
    <t>CARVESAN 6,25</t>
  </si>
  <si>
    <t>POR TBL NOB 90X6,25MG</t>
  </si>
  <si>
    <t>102600</t>
  </si>
  <si>
    <t>POR TBL NOB 100X6,25MG</t>
  </si>
  <si>
    <t>90</t>
  </si>
  <si>
    <t>Mesalazin</t>
  </si>
  <si>
    <t>132519</t>
  </si>
  <si>
    <t>PENTASA SLOW RELEASE TABLETS 500 MG</t>
  </si>
  <si>
    <t>POR TBL RET 100X500MG</t>
  </si>
  <si>
    <t>192090</t>
  </si>
  <si>
    <t>49941</t>
  </si>
  <si>
    <t>BETALOC ZOK 100 MG</t>
  </si>
  <si>
    <t>32058</t>
  </si>
  <si>
    <t>INJ SOL 10X0.3ML</t>
  </si>
  <si>
    <t>Norepinefrin (noradrenalin)</t>
  </si>
  <si>
    <t>536</t>
  </si>
  <si>
    <t>NORADRENALIN LÉČIVA</t>
  </si>
  <si>
    <t>Paracetamol</t>
  </si>
  <si>
    <t>3837</t>
  </si>
  <si>
    <t>POR TBL NOB 10X500MG</t>
  </si>
  <si>
    <t>180992</t>
  </si>
  <si>
    <t>PARALEN GRIP HORKÝ NÁPOJ</t>
  </si>
  <si>
    <t>POR GRA SUS 12</t>
  </si>
  <si>
    <t>Rifaximin</t>
  </si>
  <si>
    <t>44285</t>
  </si>
  <si>
    <t>POR TBL FLM 12X200MG</t>
  </si>
  <si>
    <t>Silymarin</t>
  </si>
  <si>
    <t>1147</t>
  </si>
  <si>
    <t>SILYMARIN AL 50</t>
  </si>
  <si>
    <t>POR TBL OBD 100X50MG</t>
  </si>
  <si>
    <t>Cetirizin</t>
  </si>
  <si>
    <t>66263</t>
  </si>
  <si>
    <t>ZYRTEC</t>
  </si>
  <si>
    <t>16287</t>
  </si>
  <si>
    <t>FASTUM GEL</t>
  </si>
  <si>
    <t>DRM GEL 1X100GM</t>
  </si>
  <si>
    <t>Klíšťová encefalitida, inaktivovaný celý virus</t>
  </si>
  <si>
    <t>55111</t>
  </si>
  <si>
    <t>FSME-IMMUN 0,5 ML BAXTER</t>
  </si>
  <si>
    <t>INJ SUS ISP 1X0.5ML/DÁV</t>
  </si>
  <si>
    <t>Leciva k terapii onemocneni jater</t>
  </si>
  <si>
    <t>125753</t>
  </si>
  <si>
    <t>ESSENTIALE FORTE N</t>
  </si>
  <si>
    <t>POR CPS DUR 100</t>
  </si>
  <si>
    <t>85142</t>
  </si>
  <si>
    <t>XYZAL</t>
  </si>
  <si>
    <t>83059</t>
  </si>
  <si>
    <t>CLARINASE REPETABS</t>
  </si>
  <si>
    <t>94292</t>
  </si>
  <si>
    <t>47726</t>
  </si>
  <si>
    <t>POR TBL FLM 14X250MG</t>
  </si>
  <si>
    <t>47728</t>
  </si>
  <si>
    <t>28815</t>
  </si>
  <si>
    <t>POR TBL DIS 50X5MG</t>
  </si>
  <si>
    <t>Jina antibiotika pro lokalni aplikaci</t>
  </si>
  <si>
    <t>40250</t>
  </si>
  <si>
    <t>POR TBL OBD 15X5MG</t>
  </si>
  <si>
    <t>122572</t>
  </si>
  <si>
    <t>DRM EMP TDR 5X23.12MG</t>
  </si>
  <si>
    <t>149297</t>
  </si>
  <si>
    <t>INSTANYL 50 MIKROGRAMŮ/DÁVKU</t>
  </si>
  <si>
    <t>NAS SPR SOL 1X5.0ML/40DÁVEK</t>
  </si>
  <si>
    <t>24780</t>
  </si>
  <si>
    <t>MATRIFEN 25 MCG/H</t>
  </si>
  <si>
    <t>DRM EMP TDR 5X2,75MG</t>
  </si>
  <si>
    <t>Jiná imunostimulancia</t>
  </si>
  <si>
    <t>98189</t>
  </si>
  <si>
    <t>RIBOMUNYL</t>
  </si>
  <si>
    <t>POR GRA SOL 20KS(SÁČKY)</t>
  </si>
  <si>
    <t>Loratadin</t>
  </si>
  <si>
    <t>83397</t>
  </si>
  <si>
    <t>FLONIDAN 10 MG DISTAB</t>
  </si>
  <si>
    <t>POR TBL DIS 30X10MG</t>
  </si>
  <si>
    <t>112298</t>
  </si>
  <si>
    <t>OXYCODON SANDOZ RETARD 20 MG</t>
  </si>
  <si>
    <t>112314</t>
  </si>
  <si>
    <t>TARGIN 10/5 MG TABLETY S PRODLOUŽENÝM UVOLŇOVÁNÍM</t>
  </si>
  <si>
    <t>146877</t>
  </si>
  <si>
    <t>APO-ZOLPIDEM 10 MG</t>
  </si>
  <si>
    <t>Amidy</t>
  </si>
  <si>
    <t>2684</t>
  </si>
  <si>
    <t>URT GEL 1X20GM/200MG</t>
  </si>
  <si>
    <t>BUPRENORPHINE ACTAVIS 52,5 MIKROGRAMU/H TRANSDERMALNI NAPLAST</t>
  </si>
  <si>
    <t>FENTALIS 100 MCG/H TRANSDERMALNI NAPLAST</t>
  </si>
  <si>
    <t>FENTALIS 75 MCG/H TRANSDERMALNI NAPLAST</t>
  </si>
  <si>
    <t>LUNALDIN 200 MIKROGRAMU SUBLINGVALNI TABLETY</t>
  </si>
  <si>
    <t>84398</t>
  </si>
  <si>
    <t>POR CPS DUR 100X100MG</t>
  </si>
  <si>
    <t>Jinanový list (Ginkgo biloba)</t>
  </si>
  <si>
    <t>13491</t>
  </si>
  <si>
    <t>TEBOKAN 40 MG</t>
  </si>
  <si>
    <t>POR TBL FLM 100X40MG</t>
  </si>
  <si>
    <t>187983</t>
  </si>
  <si>
    <t>156306</t>
  </si>
  <si>
    <t>POR TBL PRO 56X20MG</t>
  </si>
  <si>
    <t>176954</t>
  </si>
  <si>
    <t>POR GTT SOL 1X50ML</t>
  </si>
  <si>
    <t>Sodna sul metamizolu</t>
  </si>
  <si>
    <t>PALEXIA RETARD 200 MG TABLETY S PRODLOUZENYM UVOLNOVANIM</t>
  </si>
  <si>
    <t>Thiethylperazin</t>
  </si>
  <si>
    <t>9847</t>
  </si>
  <si>
    <t>RCT SUP 6X6.5MG</t>
  </si>
  <si>
    <t>104503</t>
  </si>
  <si>
    <t>MABRON RETARD 200</t>
  </si>
  <si>
    <t>143926</t>
  </si>
  <si>
    <t>DESPRA 20 MG POTAHOVANE TABLETY</t>
  </si>
  <si>
    <t>POR TBL FLM 30X20MG I</t>
  </si>
  <si>
    <t>115318</t>
  </si>
  <si>
    <t>5935</t>
  </si>
  <si>
    <t>PREDNISON 20 LECIVA</t>
  </si>
  <si>
    <t>42775</t>
  </si>
  <si>
    <t>POR TBL PRO 10X150MG</t>
  </si>
  <si>
    <t>Vapnik, kombinace s vitaminem D a/nebo jinymi lecivy</t>
  </si>
  <si>
    <t>189079</t>
  </si>
  <si>
    <t>CALCICHEW D3 LEMON 400 IU</t>
  </si>
  <si>
    <t>POR TBL MND 60</t>
  </si>
  <si>
    <t>Vápník, kombinace s vitaminem D a/nebo jinými léčivy</t>
  </si>
  <si>
    <t>163146</t>
  </si>
  <si>
    <t>94776</t>
  </si>
  <si>
    <t>POR TBL FLM 50X10MG</t>
  </si>
  <si>
    <t>146885</t>
  </si>
  <si>
    <t>POR TBL FLM 4X10MG</t>
  </si>
  <si>
    <t>Komplex zeleza s isomaltosou</t>
  </si>
  <si>
    <t>16595</t>
  </si>
  <si>
    <t>MALTOFER</t>
  </si>
  <si>
    <t>POR GTT SOL 30 ML</t>
  </si>
  <si>
    <t>VITAMIN B12 LECIVA 300 MCG</t>
  </si>
  <si>
    <t>85524</t>
  </si>
  <si>
    <t>AMOKSIKLAV 375 MG</t>
  </si>
  <si>
    <t>POR TBL FLM 21X375MG</t>
  </si>
  <si>
    <t>47727</t>
  </si>
  <si>
    <t>84895</t>
  </si>
  <si>
    <t>ZINNAT 125 MG</t>
  </si>
  <si>
    <t>POR TBL FLM 10X125MG</t>
  </si>
  <si>
    <t>85026</t>
  </si>
  <si>
    <t>CELEBREX 100 MG</t>
  </si>
  <si>
    <t>POR CPS DUR 30X100MG I</t>
  </si>
  <si>
    <t>41825</t>
  </si>
  <si>
    <t>POR TBL RET 60X90MG</t>
  </si>
  <si>
    <t>169278</t>
  </si>
  <si>
    <t>163023</t>
  </si>
  <si>
    <t>ADOLOR 100 MCG/H</t>
  </si>
  <si>
    <t>DRM EMP TDR 5X16.5MG</t>
  </si>
  <si>
    <t>10835</t>
  </si>
  <si>
    <t>PALLADONE-SR 2 MG</t>
  </si>
  <si>
    <t>POR CPS PRO 60X2MG</t>
  </si>
  <si>
    <t>10848</t>
  </si>
  <si>
    <t>POR CPS PRO 60X8MG</t>
  </si>
  <si>
    <t>21592</t>
  </si>
  <si>
    <t>POR CPS PRO 60X4MG</t>
  </si>
  <si>
    <t>153137</t>
  </si>
  <si>
    <t>Levomepromazin</t>
  </si>
  <si>
    <t>2429</t>
  </si>
  <si>
    <t>POR TBL FLM 50X25MG</t>
  </si>
  <si>
    <t>3645</t>
  </si>
  <si>
    <t>DIMEXOL</t>
  </si>
  <si>
    <t>17685</t>
  </si>
  <si>
    <t>MIRZATEN 30 MG</t>
  </si>
  <si>
    <t>Olopatadin</t>
  </si>
  <si>
    <t>27558</t>
  </si>
  <si>
    <t>OPATANOL</t>
  </si>
  <si>
    <t>OPH GTT SOL 3X5ML</t>
  </si>
  <si>
    <t>46873</t>
  </si>
  <si>
    <t>46881</t>
  </si>
  <si>
    <t>POR TBL PRO 56X80MG</t>
  </si>
  <si>
    <t>138541</t>
  </si>
  <si>
    <t>TARGIN 20/10 MG TABLETY S PRODLOUŽENÝM UVOLŇOVÁNÍM</t>
  </si>
  <si>
    <t>POR TBL PRO 60X20/10MG</t>
  </si>
  <si>
    <t>88708</t>
  </si>
  <si>
    <t>ALGIFEN</t>
  </si>
  <si>
    <t>POR TBL NOB 20</t>
  </si>
  <si>
    <t>22098</t>
  </si>
  <si>
    <t>ROSEMIG SPRINTAB 100 MG</t>
  </si>
  <si>
    <t>POR TBL SUS 2X100MG</t>
  </si>
  <si>
    <t>184621</t>
  </si>
  <si>
    <t>PALEXIA RETARD 250 MG TABLETY S PRODLOUŽENÝM UVOLŇOVÁNÍM</t>
  </si>
  <si>
    <t>POR TBL PRO 60X250MG</t>
  </si>
  <si>
    <t>153791</t>
  </si>
  <si>
    <t>POR TBL PRO 90X1X250MG</t>
  </si>
  <si>
    <t>184589</t>
  </si>
  <si>
    <t>POR TBL PRO 30X1X150MG</t>
  </si>
  <si>
    <t>184605</t>
  </si>
  <si>
    <t>POR TBL PRO 90X200MG</t>
  </si>
  <si>
    <t>172017</t>
  </si>
  <si>
    <t>POR TBL DIS 60X50MG</t>
  </si>
  <si>
    <t>156265</t>
  </si>
  <si>
    <t>DOLOCODON 5 MG</t>
  </si>
  <si>
    <t>POR TBL PRO 30X5MG</t>
  </si>
  <si>
    <t>57781</t>
  </si>
  <si>
    <t>POR TBL FLM 10X50MG</t>
  </si>
  <si>
    <t>66029</t>
  </si>
  <si>
    <t>POR TBL FLM 10X10MG</t>
  </si>
  <si>
    <t>Doxycyklin</t>
  </si>
  <si>
    <t>4013</t>
  </si>
  <si>
    <t>DOXYBENE 200 MG TABLETY</t>
  </si>
  <si>
    <t>POR TBL NOB 10X200MG</t>
  </si>
  <si>
    <t>149298</t>
  </si>
  <si>
    <t>INSTANYL 100 MIKROGRAMU/DAVKU</t>
  </si>
  <si>
    <t>NAS SPR SOL 1X5.0ML/40DAVEK</t>
  </si>
  <si>
    <t>INSTANYL 100 MIKROGRAMŮ/DÁVKU</t>
  </si>
  <si>
    <t>Hydrokortison-butyrat</t>
  </si>
  <si>
    <t>53639</t>
  </si>
  <si>
    <t>FLONIDAN 10 MG TABLETY</t>
  </si>
  <si>
    <t>12891</t>
  </si>
  <si>
    <t>POR TBL NOB 15X100MG</t>
  </si>
  <si>
    <t>POR GRA SUS 30SAC I</t>
  </si>
  <si>
    <t>156297</t>
  </si>
  <si>
    <t>TARGIN 40/20 MG TABLETY S PRODLOUZENYM UVOLNOVANIM</t>
  </si>
  <si>
    <t>13802</t>
  </si>
  <si>
    <t>PANADOL EXTRA</t>
  </si>
  <si>
    <t>119121</t>
  </si>
  <si>
    <t>PALEXIA RETARD 50 MG TABLETY S PRODLOUZENYM UVOLNOVANIM</t>
  </si>
  <si>
    <t>PALEXIA RETARD 100 MG TABLETY S PRODLOUZENYM UVOLNOVANIM</t>
  </si>
  <si>
    <t>156719</t>
  </si>
  <si>
    <t>ZALDIAR EFFERVESCENS 37,5 MG/325 MG SUMIVE TABLETY</t>
  </si>
  <si>
    <t>166988</t>
  </si>
  <si>
    <t>16285</t>
  </si>
  <si>
    <t>Příjmová ambulance</t>
  </si>
  <si>
    <t>Ambulance bolestivých stavů při KAR</t>
  </si>
  <si>
    <t>Přehled plnění PL - Preskripce léčivých přípravků dle objemu Kč mimo PL</t>
  </si>
  <si>
    <t>N02AB03 - Fentanyl</t>
  </si>
  <si>
    <t>N02AE01 - Buprenorfin</t>
  </si>
  <si>
    <t>N03AX16 - Pregabalin</t>
  </si>
  <si>
    <t>N06AX16 - Venlafaxin</t>
  </si>
  <si>
    <t>N02CC01 - Sumatriptan</t>
  </si>
  <si>
    <t>C10AB05 - Fenofibrát</t>
  </si>
  <si>
    <t>C09BA06 - Chinapril a diuretika</t>
  </si>
  <si>
    <t>R06AX13 - Loratadin</t>
  </si>
  <si>
    <t>C09DA01 - Losartan a diuretika</t>
  </si>
  <si>
    <t>A02BA02 - Ranitidin</t>
  </si>
  <si>
    <t>C07AG02 - Karvedilol</t>
  </si>
  <si>
    <t>B01AB12 - Bemiparin</t>
  </si>
  <si>
    <t>C09BB04 - Perindopril a amlodipin</t>
  </si>
  <si>
    <t>C10AB05</t>
  </si>
  <si>
    <t>N02CC01</t>
  </si>
  <si>
    <t>C09BB04</t>
  </si>
  <si>
    <t>C09BA06</t>
  </si>
  <si>
    <t>A02BA02</t>
  </si>
  <si>
    <t>N02AB03</t>
  </si>
  <si>
    <t>N02AE01</t>
  </si>
  <si>
    <t>N03AX16</t>
  </si>
  <si>
    <t>N06AX16</t>
  </si>
  <si>
    <t>R06AX13</t>
  </si>
  <si>
    <t>DESPRA 20 MG POTAHOVANÉ TABLETY</t>
  </si>
  <si>
    <t>C09DA01</t>
  </si>
  <si>
    <t>B01AB12</t>
  </si>
  <si>
    <t>C07AG02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</si>
  <si>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</si>
  <si>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</si>
  <si>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</si>
  <si>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</si>
  <si>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</si>
  <si>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</si>
  <si>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</si>
  <si>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katetry, stenty, porty (112 02 101)</t>
  </si>
  <si>
    <t>50115062</t>
  </si>
  <si>
    <t>525 SZM materiál pro hemodialýzu (112 02 037)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</si>
  <si>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</si>
  <si>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</si>
  <si>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</si>
  <si>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</si>
  <si>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</si>
  <si>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</si>
  <si>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</si>
  <si>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</si>
  <si>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ZA562</t>
  </si>
  <si>
    <t>Náplast cosmopor i. v. 6 x 8 cm 9008054</t>
  </si>
  <si>
    <t>ZA571</t>
  </si>
  <si>
    <t>Mediset pro anestezii 4706312</t>
  </si>
  <si>
    <t>ZD102</t>
  </si>
  <si>
    <t>Náplast cosmos strip 6 cm x 2 cm  (náhrada za náplast curity) 5302951</t>
  </si>
  <si>
    <t>ZA728</t>
  </si>
  <si>
    <t>Lopatka lékařská nesterilní 16-0001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</si>
  <si>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</si>
  <si>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</si>
  <si>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</si>
  <si>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</si>
  <si>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</si>
  <si>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</si>
  <si>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</si>
  <si>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</si>
  <si>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ZC648</t>
  </si>
  <si>
    <t>Elektroda EKG s gelem ovál 51 x 33 mm pro dospělé H-108006</t>
  </si>
  <si>
    <t>ZC769</t>
  </si>
  <si>
    <t>Hadička spojovací HS 1,8 x 450LL 606301</t>
  </si>
  <si>
    <t>ZD808</t>
  </si>
  <si>
    <t>Kanyla vasofix 22G modrá safety 4269098S-01</t>
  </si>
  <si>
    <t>ZF159</t>
  </si>
  <si>
    <t>Nádoba na kontam.odpad 1 l 15-0002</t>
  </si>
  <si>
    <t>ZK799</t>
  </si>
  <si>
    <t>Zátka combi červená 4495101</t>
  </si>
  <si>
    <t>ZA833</t>
  </si>
  <si>
    <t>Jehla injekční 0,8 x   40 mm zelená 4657527</t>
  </si>
  <si>
    <t>ZA834</t>
  </si>
  <si>
    <t>Jehla injekční 0,7 x   40 mm černá 4660021</t>
  </si>
  <si>
    <t>ZB556</t>
  </si>
  <si>
    <t>Jehla injekční 1,2 x   40 mm růžová 4665120</t>
  </si>
  <si>
    <t>ZB259</t>
  </si>
  <si>
    <t>Jehla radiofrekvenční 22G 100 mm active tip 5 mm, bal. á 25 ks, SMK-C10</t>
  </si>
  <si>
    <t>ZD370</t>
  </si>
  <si>
    <t>Rukavice nitril promedica bez p.M á 100 ks 98897</t>
  </si>
  <si>
    <t>ZL131</t>
  </si>
  <si>
    <t>Rukavice nitril promedica bez p.L á 100 ks 98898</t>
  </si>
  <si>
    <t>ZA008</t>
  </si>
  <si>
    <t>Obinadlo pruban č.10 427310</t>
  </si>
  <si>
    <t>ZA316</t>
  </si>
  <si>
    <t>Krytí mepitel 7,5 x 10 cm bal. á 10 ks 290710</t>
  </si>
  <si>
    <t>ZA333</t>
  </si>
  <si>
    <t>Krytí aquacel ag-hydrofibre 10 x 10 cm bal. á 10 ks 403708</t>
  </si>
  <si>
    <t>ZA338</t>
  </si>
  <si>
    <t>Obinadlo hydrofilní   6 cm x   5 m 13005</t>
  </si>
  <si>
    <t>ZA416</t>
  </si>
  <si>
    <t>Krytí s mastí grassolind neutral 10 x 10 cm bal. á 10 ks 4993147</t>
  </si>
  <si>
    <t>ZA418</t>
  </si>
  <si>
    <t>Náplast metaline 8 x 9 cm 23094</t>
  </si>
  <si>
    <t>ZA421</t>
  </si>
  <si>
    <t>Obinadlo elastické idealtex 10 cm x 5 m 931062</t>
  </si>
  <si>
    <t>ZA424</t>
  </si>
  <si>
    <t>Obinadlo elastické idealtex 14 cm x 5 m 931064</t>
  </si>
  <si>
    <t>ZA425</t>
  </si>
  <si>
    <t>Obinadlo hydrofilní 10 cm x   5 m 13007</t>
  </si>
  <si>
    <t>ZA426</t>
  </si>
  <si>
    <t>Obinadlo hydrofilní 16 cm x 10 m 13014</t>
  </si>
  <si>
    <t>ZA446</t>
  </si>
  <si>
    <t>Vata buničitá přířezy 20 x 30 cm 1230200129</t>
  </si>
  <si>
    <t>ZA476</t>
  </si>
  <si>
    <t>Krytí mepilex border lite 10 x 10 cm bal. á 5 ks 281300-00</t>
  </si>
  <si>
    <t>ZA478</t>
  </si>
  <si>
    <t>Krytí actisorb plus 10,5 x 10,5 cm bal. á 10 ks SYSMAP105_1/5</t>
  </si>
  <si>
    <t>ZA503</t>
  </si>
  <si>
    <t>Krytí suprasorb F 10 x 25 cm sterilní bal. á 10 ks 20464</t>
  </si>
  <si>
    <t>ZA527</t>
  </si>
  <si>
    <t>Mediset pro malé chir.výkony  4709673</t>
  </si>
  <si>
    <t>ZA532</t>
  </si>
  <si>
    <t>Krytí suprasorb F 15 cm x 10 m 20469</t>
  </si>
  <si>
    <t>ZA537</t>
  </si>
  <si>
    <t>Krytí mepilex heel 13 x 20 cm bal. á 5 ks 288100-01</t>
  </si>
  <si>
    <t>ZA542</t>
  </si>
  <si>
    <t>Náplast wet pruf voduvzd. 1,25 cm x 9,14 m bal. á 24 ks K00-3063C</t>
  </si>
  <si>
    <t>ZA544</t>
  </si>
  <si>
    <t>Krytí inadine nepřilnavé 5,0 x 5,0 cm 1/10 SYS01481EE</t>
  </si>
  <si>
    <t>ZA547</t>
  </si>
  <si>
    <t>Krytí inadine nepřilnavé 9,5 x 9,5 cm 1/10 SYS01512EE</t>
  </si>
  <si>
    <t>ZA561</t>
  </si>
  <si>
    <t>Kompresa AB 20 x 40 cm / 1 ks sterilní bal. á 70 ks 1230114051</t>
  </si>
  <si>
    <t>ZA563</t>
  </si>
  <si>
    <t>Kompresa AB 20 x 20 cm / 1 ks sterilní bal. á 120 ks 1230114041</t>
  </si>
  <si>
    <t>ZA572</t>
  </si>
  <si>
    <t>Mediset pro přev.rány 470632</t>
  </si>
  <si>
    <t>ZA576</t>
  </si>
  <si>
    <t>Mediset pro močovou katetriz. á 20 ks 455271</t>
  </si>
  <si>
    <t>ZA578</t>
  </si>
  <si>
    <t>Krytí hypergel 5 g bal. á 10 ks 360500-00</t>
  </si>
  <si>
    <t>ZA583</t>
  </si>
  <si>
    <t>Čtverečky desinfekční Webcol 3,5 x 3,5 cm 70% á 4000 ks 6818-1</t>
  </si>
  <si>
    <t>ZA593</t>
  </si>
  <si>
    <t>Tampon 20 x 20 cm sterilní stáčený  / 5 ks 28003</t>
  </si>
  <si>
    <t>ZA595</t>
  </si>
  <si>
    <t>Náplast tegaderm 6 x 7 cm s výřezem 1623W</t>
  </si>
  <si>
    <t>ZA637</t>
  </si>
  <si>
    <t>Set subclavia ARO karton á 30 ks 41024</t>
  </si>
  <si>
    <t>ZA658</t>
  </si>
  <si>
    <t>Krytí granuflex 10 x 10 cm bal. á 10 ks 1013953</t>
  </si>
  <si>
    <t>ZB084</t>
  </si>
  <si>
    <t>Náplast transpore 2,5   x 9,14 1527-1</t>
  </si>
  <si>
    <t>ZC701</t>
  </si>
  <si>
    <t>Náplast tegaderm 9 x 10 cm 9546HP</t>
  </si>
  <si>
    <t>ZC843</t>
  </si>
  <si>
    <t>Gelitacel 5 x 7 cm GC-507, á 15 ks,  742532</t>
  </si>
  <si>
    <t>ZC845</t>
  </si>
  <si>
    <t>Kompresa NT 10 x 20 cm / 5 ks sterilní 26621</t>
  </si>
  <si>
    <t>ZC857</t>
  </si>
  <si>
    <t>Krytí s mastí grassolind 10 x 20 cm 4993368</t>
  </si>
  <si>
    <t>ZC885</t>
  </si>
  <si>
    <t>Náplast omnifix E 10 cm x 10 m 900650</t>
  </si>
  <si>
    <t>ZD104</t>
  </si>
  <si>
    <t>Náplast omniplast 10,0 cm x 10,0 m 900535</t>
  </si>
  <si>
    <t>ZD633</t>
  </si>
  <si>
    <t>Krytí mepilex border sacrum 18 x 18 cm bal. á 5 ks 282000-01</t>
  </si>
  <si>
    <t>ZD634</t>
  </si>
  <si>
    <t>Krytí mepilex border sacrum 23 x 23 cm bal. á 5 ks 282400-01</t>
  </si>
  <si>
    <t>ZD668</t>
  </si>
  <si>
    <t>Kompresa gáza 10 x 10 cm / 5 ks sterilní bal. á 650 ks 1325019275</t>
  </si>
  <si>
    <t>ZD770</t>
  </si>
  <si>
    <t>Krytí tubifast 7,5 x 10 m 2438</t>
  </si>
  <si>
    <t>ZG613</t>
  </si>
  <si>
    <t>Krytí mepitel one 8 x 10 cm  bal. á 5 ks 289200-00</t>
  </si>
  <si>
    <t>ZH012</t>
  </si>
  <si>
    <t>Náplast micropore 2,50 cm x 9,15 m 7600-1</t>
  </si>
  <si>
    <t>ZI558</t>
  </si>
  <si>
    <t>Náplast curapor   7 x   5 cm 22 120 ( náhrada za cosmopor )</t>
  </si>
  <si>
    <t>ZI599</t>
  </si>
  <si>
    <t>Náplast curapor 10 x   8 cm 22121 ( náhrada za cosmopor )</t>
  </si>
  <si>
    <t>ZJ730</t>
  </si>
  <si>
    <t>Krytí granuflex extra thin 10 x 10 cm bal. á 5 ks 187954</t>
  </si>
  <si>
    <t>ZK352</t>
  </si>
  <si>
    <t>Roztok hyiodine na chronické rány bal. á 50 ml HYIODINE</t>
  </si>
  <si>
    <t>ZA470</t>
  </si>
  <si>
    <t>Krytí mepitel 10 x 18 bal. á 10 ks 291010-15</t>
  </si>
  <si>
    <t>ZA526</t>
  </si>
  <si>
    <t>Krytí sorbalgon 10 x 10 cm bal. á 10 ks 999595</t>
  </si>
  <si>
    <t>ZA545</t>
  </si>
  <si>
    <t>Krytí hydrogel. NU-GEL s algin. 15 g bal. á 10 ks SYSMNG415EE</t>
  </si>
  <si>
    <t>ZC249</t>
  </si>
  <si>
    <t>Krytí granuflex signal sacrum 20 x 22,5 cm bal. á 5 ks 81429</t>
  </si>
  <si>
    <t>ZG078</t>
  </si>
  <si>
    <t>Krytí xeroform 10,2 x 10,2 cm bal. á 25 ks 8884433500</t>
  </si>
  <si>
    <t>ZG614</t>
  </si>
  <si>
    <t>Krytí mepitel one 12 x 15 cm bal. á 5 ks 289400</t>
  </si>
  <si>
    <t>ZA428</t>
  </si>
  <si>
    <t>Systém odsávací uzavřený CH14 jednocestný 57 cm bal. á 20 ks Z110-14</t>
  </si>
  <si>
    <t>ZA688</t>
  </si>
  <si>
    <t>Sáček močový curity s hod.diurézou 400 ml 8150</t>
  </si>
  <si>
    <t>ZA691</t>
  </si>
  <si>
    <t>Rampa 3 kohouty discofix 16600C/4085434/</t>
  </si>
  <si>
    <t>ZA706</t>
  </si>
  <si>
    <t>Katetr močový foley CH18 bal. á 12 ks 1394-02</t>
  </si>
  <si>
    <t>ZA727</t>
  </si>
  <si>
    <t>Kontejner 30 ml sterilní 331690251750</t>
  </si>
  <si>
    <t>ZA738</t>
  </si>
  <si>
    <t>Filtr mini spike zelený 4550242</t>
  </si>
  <si>
    <t>ZA753</t>
  </si>
  <si>
    <t>Sonda flocare PUR CH8/110 cm enlock 569862</t>
  </si>
  <si>
    <t>ZA812</t>
  </si>
  <si>
    <t>Uzávěr do katetrů 4435001</t>
  </si>
  <si>
    <t>ZA817</t>
  </si>
  <si>
    <t>Zkumavka PS 10 ml sterilní 400914</t>
  </si>
  <si>
    <t>ZA831</t>
  </si>
  <si>
    <t>Rourka rektální CH20, délka 40 cm 19-20.100</t>
  </si>
  <si>
    <t>ZA860</t>
  </si>
  <si>
    <t>Spojka dvojitá otočná čistá á 20 ks 23412</t>
  </si>
  <si>
    <t>ZA883</t>
  </si>
  <si>
    <t>Rourka rektální CH18, délka 40 cm 19-18.100</t>
  </si>
  <si>
    <t>ZA884</t>
  </si>
  <si>
    <t>Rourka rektální CH22, délka 40 cm 19-22.100</t>
  </si>
  <si>
    <t>ZA964</t>
  </si>
  <si>
    <t>Stříkačka janett 60 ml vyplachovací MRG564</t>
  </si>
  <si>
    <t>ZB006</t>
  </si>
  <si>
    <t>Teploměr digitální thermoval basic 9250391</t>
  </si>
  <si>
    <t>ZB080</t>
  </si>
  <si>
    <t>Souprava TS č.7 100/561/070</t>
  </si>
  <si>
    <t>ZB103</t>
  </si>
  <si>
    <t>Láhev k odsávačce flovac 2l hadice 1,8 m 000-036-021</t>
  </si>
  <si>
    <t>ZB249</t>
  </si>
  <si>
    <t>Sáček močový 2000 ml s kříž.výpustí, sterilní A-TNU201601</t>
  </si>
  <si>
    <t>ZB295</t>
  </si>
  <si>
    <t>Filtr iso-gard bal. á 20 ks 28012</t>
  </si>
  <si>
    <t>ZB301</t>
  </si>
  <si>
    <t>Rampa 5 kohoutů bal. á 20 ks RP 5000 M</t>
  </si>
  <si>
    <t>ZB314</t>
  </si>
  <si>
    <t>Kanyla TS 8,0 s manžetou bal. á 2 ks 100/523/080</t>
  </si>
  <si>
    <t>ZB387</t>
  </si>
  <si>
    <t>Kanyla ET 8,0 s manžetou 9480E cen.nab. CZ130043</t>
  </si>
  <si>
    <t>ZB388</t>
  </si>
  <si>
    <t>Kanyla ET 8,5 s manžetou 9485E cen.nab. CZ130043</t>
  </si>
  <si>
    <t>ZB476</t>
  </si>
  <si>
    <t>Kompresa terumo TR BAND bal. á 5 ks 1XXRF 06</t>
  </si>
  <si>
    <t>ZB505</t>
  </si>
  <si>
    <t>Tubo-fix pro ET rourky á 8 ks NKS:20-10</t>
  </si>
  <si>
    <t>ZB543</t>
  </si>
  <si>
    <t>Souprava odběrová tracheální G05206</t>
  </si>
  <si>
    <t>ZB662</t>
  </si>
  <si>
    <t>Konektor bezjehlový maxplus 7 denní 7010003</t>
  </si>
  <si>
    <t>ZB751</t>
  </si>
  <si>
    <t>Hadice PVC 8/12 á 30 m P00468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</si>
  <si>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</si>
  <si>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</si>
  <si>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</si>
  <si>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</si>
  <si>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</si>
  <si>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</si>
  <si>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ZB764</t>
  </si>
  <si>
    <t>Zkumavka zelená 4 ml 454051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</si>
  <si>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</si>
  <si>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</si>
  <si>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</si>
  <si>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</si>
  <si>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</si>
  <si>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</si>
  <si>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ZB793</t>
  </si>
  <si>
    <t>Lžíce laryngoskopická 3 bal. á 10 ks DS.2940.150.20</t>
  </si>
  <si>
    <t>ZB794</t>
  </si>
  <si>
    <t>Lžíce laryngoskopická 4 bal. á 10 ks DS.2940.150.25</t>
  </si>
  <si>
    <t>ZB815</t>
  </si>
  <si>
    <t>Stříkačka k perfusoru černá s jehlou 50 ml 8728828F</t>
  </si>
  <si>
    <t>ZB873</t>
  </si>
  <si>
    <t>Souprava tracheostomická č. 8 100/561/080</t>
  </si>
  <si>
    <t>ZB874</t>
  </si>
  <si>
    <t>Souprava tracheostomická č. 9 100/561/090</t>
  </si>
  <si>
    <t>ZB893</t>
  </si>
  <si>
    <t>Stříkačka inzulinová omnican 0,5 ml 100j 9151125S</t>
  </si>
  <si>
    <t>ZB899</t>
  </si>
  <si>
    <t>Senzor spirologický bal. á 5 ks 8403735-03</t>
  </si>
  <si>
    <t>ZB901</t>
  </si>
  <si>
    <t>Infudrop air M-P 175 cm bal. á 100 ks 2886362</t>
  </si>
  <si>
    <t>ZB994</t>
  </si>
  <si>
    <t>Stříkačka arteriální 3 ml á 100 ks 275603</t>
  </si>
  <si>
    <t>ZC059</t>
  </si>
  <si>
    <t>Láhev redon drenofast 400 ml-kompletní bal. á 40 ks 28 400</t>
  </si>
  <si>
    <t>ZC262</t>
  </si>
  <si>
    <t>Převodník tlakový PX2X2 bal. á 10 ks T001741A</t>
  </si>
  <si>
    <t>ZC366</t>
  </si>
  <si>
    <t>Převodník tlakový PX260 á 20 ks T100209A</t>
  </si>
  <si>
    <t>ZC499</t>
  </si>
  <si>
    <t>Souprava nebulizační pro dýchání 2505000/L</t>
  </si>
  <si>
    <t>ZC586</t>
  </si>
  <si>
    <t>Filtr H-V kompaktní přímý á 25 ks 19401</t>
  </si>
  <si>
    <t>ZC640</t>
  </si>
  <si>
    <t>Senzor flotrac s hadicí 213 cm MHD8</t>
  </si>
  <si>
    <t>ZC740</t>
  </si>
  <si>
    <t>Maska tracheostomická bal.á 50 ks 1075</t>
  </si>
  <si>
    <t>ZC751</t>
  </si>
  <si>
    <t>Čepelka skalpelová 11 BB511</t>
  </si>
  <si>
    <t>ZC753</t>
  </si>
  <si>
    <t>Čepelka skalpelová 20 BB520</t>
  </si>
  <si>
    <t>ZC772</t>
  </si>
  <si>
    <t>Maska aerosolová pro dospělé 13101</t>
  </si>
  <si>
    <t>ZC777</t>
  </si>
  <si>
    <t>Filtr sací 271-022-001</t>
  </si>
  <si>
    <t>ZC863</t>
  </si>
  <si>
    <t>Hadička spojovací HS 1,8 x 1800LL 606304</t>
  </si>
  <si>
    <t>ZC906</t>
  </si>
  <si>
    <t>Škrtidlo se sponou KVS25500</t>
  </si>
  <si>
    <t>ZC948</t>
  </si>
  <si>
    <t>Páska bepa clip pro TS kanylu 31-43 cm á 12 ks NKS:200443</t>
  </si>
  <si>
    <t>ZC968</t>
  </si>
  <si>
    <t>Filtrate bag 5029011</t>
  </si>
  <si>
    <t>ZC969</t>
  </si>
  <si>
    <t>Kit Multifiltrate 4CVVHDF 600 5038931</t>
  </si>
  <si>
    <t>ZD040</t>
  </si>
  <si>
    <t>Pásek bepa clip  á 12ks NKS:200502</t>
  </si>
  <si>
    <t>ZD458</t>
  </si>
  <si>
    <t>Spojka vrapovaná roztaž.rovná 15F 038-61-311</t>
  </si>
  <si>
    <t>ZD462</t>
  </si>
  <si>
    <t>Nos umělý termotrach 038-41-250</t>
  </si>
  <si>
    <t>ZD534</t>
  </si>
  <si>
    <t>Okruh dýchací compact II 2,0 m 2151000/W</t>
  </si>
  <si>
    <t>ZD702</t>
  </si>
  <si>
    <t>Kit Multifiltrate Ci-Ca CVVHD 1000 5039011</t>
  </si>
  <si>
    <t>ZD765</t>
  </si>
  <si>
    <t>Adaptér HF-female/spike 5016351</t>
  </si>
  <si>
    <t>ZD809</t>
  </si>
  <si>
    <t>Kanyla vasofix 20G růžová safety 4269110S-01</t>
  </si>
  <si>
    <t>ZD853</t>
  </si>
  <si>
    <t>Systém hrudní drenáže Aqua Seal 8888-571299</t>
  </si>
  <si>
    <t>ZD854</t>
  </si>
  <si>
    <t>Systém hrudní drenáže Aqua Seal dual 8888-571406</t>
  </si>
  <si>
    <t>ZD945</t>
  </si>
  <si>
    <t>Filtr bakteriální a virový 1544</t>
  </si>
  <si>
    <t>ZD962</t>
  </si>
  <si>
    <t>Systém hrudní drenážní altitude 8888571370</t>
  </si>
  <si>
    <t>ZD980</t>
  </si>
  <si>
    <t>Kanyla vasofix 18G zelená safety 4269136S-01</t>
  </si>
  <si>
    <t>ZE146</t>
  </si>
  <si>
    <t>Micro mist nebulizer bal. á 50 ks 41745</t>
  </si>
  <si>
    <t>ZE159</t>
  </si>
  <si>
    <t>Nádoba na kontam.odpad 2 l 15-0003</t>
  </si>
  <si>
    <t>ZE232</t>
  </si>
  <si>
    <t>Manometr k měření tlaku v manžetě ET 112700</t>
  </si>
  <si>
    <t>ZF047</t>
  </si>
  <si>
    <t>Katetr rektální Actiflo 6 cm 32011</t>
  </si>
  <si>
    <t>ZF089</t>
  </si>
  <si>
    <t>Souprava ekonokit W-ABV601</t>
  </si>
  <si>
    <t>ZG492</t>
  </si>
  <si>
    <t xml:space="preserve">Manžeta SCD Express KAMBIA bal. á 5 ks 73042 </t>
  </si>
  <si>
    <t>ZG515</t>
  </si>
  <si>
    <t>Zkumavka močová vacuette 10,5 ml bal. á 50 ks 331980455007</t>
  </si>
  <si>
    <t>ZG916</t>
  </si>
  <si>
    <t>Elektroda neutrální bipolární pro dospělé á 100 ks 2510</t>
  </si>
  <si>
    <t>ZH168</t>
  </si>
  <si>
    <t>Stříkačka tuberkulin 1 ml KD-JECT III 831786</t>
  </si>
  <si>
    <t>ZH491</t>
  </si>
  <si>
    <t>Stříkačka 50 - 60 ml LL MRG00711</t>
  </si>
  <si>
    <t>ZH493</t>
  </si>
  <si>
    <t>Katetr močový foley CH16 180605-000160</t>
  </si>
  <si>
    <t>ZH566</t>
  </si>
  <si>
    <t>Trokar hrudní 20 CH á 10 ks 184 2001 1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</si>
  <si>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</si>
  <si>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</si>
  <si>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</si>
  <si>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</si>
  <si>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</si>
  <si>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</si>
  <si>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</si>
  <si>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</si>
  <si>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ZI180</t>
  </si>
  <si>
    <t>Zkumavka s mediem+ flovakovaný tampon eSwab minitip oranžový</t>
  </si>
  <si>
    <t>ZI182</t>
  </si>
  <si>
    <t>Zkumavka + aplikátor s chem.stabilizátorem UriSwab žlutá 802CE.A</t>
  </si>
  <si>
    <t>ZI553</t>
  </si>
  <si>
    <t>Rampa 3 cestná 9211 3001 E</t>
  </si>
  <si>
    <t>ZI554</t>
  </si>
  <si>
    <t>Rampa 5 cestná 9211 5001 E</t>
  </si>
  <si>
    <t>ZJ266</t>
  </si>
  <si>
    <t>Manžeta NIBP dvouhadičková 25-35 cm dospělá Y0004B</t>
  </si>
  <si>
    <t>ZJ312</t>
  </si>
  <si>
    <t>Sonda žaludeční CH16 1200mm s RTG linkou 412016</t>
  </si>
  <si>
    <t>ZJ695</t>
  </si>
  <si>
    <t>Sonda žaludeční CH14 1200mm s RTG linkou 412014</t>
  </si>
  <si>
    <t>ZJ696</t>
  </si>
  <si>
    <t>Sonda žaludeční CH18 1200mm s RTG linkou 412018</t>
  </si>
  <si>
    <t>ZJ729</t>
  </si>
  <si>
    <t>Roztok dermacyn 500 ml 11A0031</t>
  </si>
  <si>
    <t>ZK179</t>
  </si>
  <si>
    <t>Sonda žaludeční CH12 1200mm s RTG linkou bal. á 10 ks 412012</t>
  </si>
  <si>
    <t>ZK657</t>
  </si>
  <si>
    <t>Spojka čtyřcestná k dialýze 4-way adaptor bal. á 20 ks AQUASPIKE</t>
  </si>
  <si>
    <t>ZK693</t>
  </si>
  <si>
    <t>Aquapak - sterilní voda 1070 ml + adaptér 404128</t>
  </si>
  <si>
    <t>ZK798</t>
  </si>
  <si>
    <t xml:space="preserve">Zátka combi modrá 4495152 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</si>
  <si>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</si>
  <si>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</si>
  <si>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</si>
  <si>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</si>
  <si>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</si>
  <si>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</si>
  <si>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</si>
  <si>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</si>
  <si>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ZL249</t>
  </si>
  <si>
    <t>Hadice vrapovaná bal. á 50 m 038-01-228</t>
  </si>
  <si>
    <t>ZA188</t>
  </si>
  <si>
    <t>Vak odpadní KM-PD2120/A 2 x 10 l HYG0009</t>
  </si>
  <si>
    <t>ZA189</t>
  </si>
  <si>
    <t>Filtr ochranný K34/3/LL HYG0012</t>
  </si>
  <si>
    <t>ZA725</t>
  </si>
  <si>
    <t>Kanyla TS 8,0 s manžetou bal. á 10 ks 100/860/080</t>
  </si>
  <si>
    <t>ZA938</t>
  </si>
  <si>
    <t>Senzor lidco á 5 ks CM10</t>
  </si>
  <si>
    <t>ZB056</t>
  </si>
  <si>
    <t>Kanyla TS 8,5 s manžetou bal. á 10 ks 100/800/085</t>
  </si>
  <si>
    <t>ZB107</t>
  </si>
  <si>
    <t>System vibrační ACAPELLA 27-7000</t>
  </si>
  <si>
    <t>ZB238</t>
  </si>
  <si>
    <t>Kapsle BLS 819 G</t>
  </si>
  <si>
    <t>ZB263</t>
  </si>
  <si>
    <t>Kanyla TS 9,0 s manžetou bal. á 2 ks 100/523/090</t>
  </si>
  <si>
    <t>ZB318</t>
  </si>
  <si>
    <t>Maska resuscitační nafuk.dosp.velká bal. á 20 ks 41282</t>
  </si>
  <si>
    <t>ZB322</t>
  </si>
  <si>
    <t>Maska resuscitační nafuk.dosp.střed bal. á 20 ks 41281</t>
  </si>
  <si>
    <t>ZB548</t>
  </si>
  <si>
    <t>Kanyla TS 9,0 s manžetou bal. á 10 ks 100/800/090</t>
  </si>
  <si>
    <t>ZB648</t>
  </si>
  <si>
    <t>Hand Fix 30 bal. á 2 ks NKS:60-65</t>
  </si>
  <si>
    <t>ZB689</t>
  </si>
  <si>
    <t>Trokar hrudní redax F18 bal. á 10 ks 21118</t>
  </si>
  <si>
    <t>ZB811</t>
  </si>
  <si>
    <t>Manžeta fixační Ute-Fix bal. á 20 ks NKS:40-01</t>
  </si>
  <si>
    <t>ZB816</t>
  </si>
  <si>
    <t>Hadička spojovací-perfusor černá 150 cm á 100 ks 8722919</t>
  </si>
  <si>
    <t>ZB864</t>
  </si>
  <si>
    <t>Kit lidco injectate 50 cm á 5 ks CM50</t>
  </si>
  <si>
    <t>ZC351</t>
  </si>
  <si>
    <t>Systém odsávací uzavřený CH14 jednocestný 30 cm bal. á 20 ks Z115-14</t>
  </si>
  <si>
    <t>ZC490</t>
  </si>
  <si>
    <t>Kartáček zubní s odsáváním 220x</t>
  </si>
  <si>
    <t>ZC842</t>
  </si>
  <si>
    <t>Sáček ileostomický průhledný pr. 100 mm 82656</t>
  </si>
  <si>
    <t>ZC873</t>
  </si>
  <si>
    <t>Filtr iso-gard přímý bal. á 25 ks 19211</t>
  </si>
  <si>
    <t>ZD152</t>
  </si>
  <si>
    <t>Ambuvak pro děti 550 ml 7151000</t>
  </si>
  <si>
    <t>ZF046</t>
  </si>
  <si>
    <t>Katetr rektální Actiflo 4 cm 32010</t>
  </si>
  <si>
    <t>ZF425</t>
  </si>
  <si>
    <t>Podložka almarys 036280U</t>
  </si>
  <si>
    <t>ZF668</t>
  </si>
  <si>
    <t>Manžeta přetlaková   500 ml classic P01268</t>
  </si>
  <si>
    <t>ZG087</t>
  </si>
  <si>
    <t>Ambuvak - set resuscitační pro dospělé pro opak.použití VAD:S-660-11</t>
  </si>
  <si>
    <t>ZI344</t>
  </si>
  <si>
    <t>Sáček vypouštěcí natura standard pr. 70 mm 0086797</t>
  </si>
  <si>
    <t>ZI346</t>
  </si>
  <si>
    <t>Podložka natura flexibilní pr. 70 mm 86767</t>
  </si>
  <si>
    <t>ZI347</t>
  </si>
  <si>
    <t>Podložka natura flexibilní pr. 57 mm, á 5 ks, 0086766</t>
  </si>
  <si>
    <t>ZJ728</t>
  </si>
  <si>
    <t>Roztok dermacyn 5000 ml 11C0083</t>
  </si>
  <si>
    <t>ZL435</t>
  </si>
  <si>
    <t>Trokar hrudní CH20 délka 40 cm vnější pr. 6,6 mm bal. á 10 ks</t>
  </si>
  <si>
    <t>ZL436</t>
  </si>
  <si>
    <t>Trokar hrudní CH24 délka 40 cm vnější pr. 8,0 mm bal. á 10 ks</t>
  </si>
  <si>
    <t>ZC052</t>
  </si>
  <si>
    <t>Tlouček drsný 213/1 84 mm 641331213106</t>
  </si>
  <si>
    <t>ZC054</t>
  </si>
  <si>
    <t>Válec odměrný vysoký 100 ml 713880</t>
  </si>
  <si>
    <t>ZC081</t>
  </si>
  <si>
    <t>Močoměr bez teploměru 710363</t>
  </si>
  <si>
    <t>ZC615</t>
  </si>
  <si>
    <t>Katetr CVC 3 lumen certofix trio V720 bal. á 10 ks 4163214P</t>
  </si>
  <si>
    <t>ZC637</t>
  </si>
  <si>
    <t>Arteriofix bal. á 20 ks 20G 5206324</t>
  </si>
  <si>
    <t>ZD053</t>
  </si>
  <si>
    <t>Katetr neurovent-P, 5F 92 946</t>
  </si>
  <si>
    <t>ZD827</t>
  </si>
  <si>
    <t>Katetr CVC 3 lumen certofix trio SB720 bal. á 10 ks 4163206E</t>
  </si>
  <si>
    <t>ZE027</t>
  </si>
  <si>
    <t>Katetr CVC 1 lumen certofix mono 330 4160282E</t>
  </si>
  <si>
    <t>ZB719</t>
  </si>
  <si>
    <t>Set arteriální cath. 20G A x 12 cm SAC-01220</t>
  </si>
  <si>
    <t>ZC587</t>
  </si>
  <si>
    <t>Katetr hemodialyzační 2 lumen 14Fr bal. á 5 ks CV-15142-UF</t>
  </si>
  <si>
    <t>ZL697</t>
  </si>
  <si>
    <t>Katetr dialyzační 2 lumen 14,5 F 15 cm bal. á 5 ks A40-145215SS</t>
  </si>
  <si>
    <t>ZA187</t>
  </si>
  <si>
    <t>Set dialyzační KM-KH240</t>
  </si>
  <si>
    <t>ZA715</t>
  </si>
  <si>
    <t>Set infuzní intrafix 4062957</t>
  </si>
  <si>
    <t>ZA869</t>
  </si>
  <si>
    <t>Set transfúzní LLP s filtrem pro provzdušněním hemomed 05223</t>
  </si>
  <si>
    <t>ZB161</t>
  </si>
  <si>
    <t>Set ohřívací s Y portem DI-50</t>
  </si>
  <si>
    <t>ZD207</t>
  </si>
  <si>
    <t>Set line for aquarius á 5 ks AQUASET 12</t>
  </si>
  <si>
    <t>ZD852</t>
  </si>
  <si>
    <t>Set spike univ. na enterální. výživu bal. á 30 ks 777007</t>
  </si>
  <si>
    <t>ZA183</t>
  </si>
  <si>
    <t>Set venózní KM-KH205</t>
  </si>
  <si>
    <t>ZA184</t>
  </si>
  <si>
    <t>Set venozní KM-KH215</t>
  </si>
  <si>
    <t>ZA185</t>
  </si>
  <si>
    <t xml:space="preserve">Set filtr. KM-KH220, HYG0004 </t>
  </si>
  <si>
    <t>ZA186</t>
  </si>
  <si>
    <t>Set substituční KM-KH 230</t>
  </si>
  <si>
    <t>ZE079</t>
  </si>
  <si>
    <t>Set transfúzní non PVC s odvzdušněním a bakteriálním filtrem A-I-TS</t>
  </si>
  <si>
    <t>ZB134</t>
  </si>
  <si>
    <t>Šití dafilon modrý 3/0 bal. á 36 ks C0932213</t>
  </si>
  <si>
    <t>ZB641</t>
  </si>
  <si>
    <t>Šití merslen 0 bal. á 12 ks  L154_1/6</t>
  </si>
  <si>
    <t>ZC135</t>
  </si>
  <si>
    <t>Šití safil fialový 2/0 bal. á 36 ks C1048031</t>
  </si>
  <si>
    <t>ZA832</t>
  </si>
  <si>
    <t>Jehla injekční 0,9 x   40 mm žlutá 4657519</t>
  </si>
  <si>
    <t>ZB478</t>
  </si>
  <si>
    <t>Jehla chirurgická B11</t>
  </si>
  <si>
    <t>ZB479</t>
  </si>
  <si>
    <t>Jehla chirurgická B12</t>
  </si>
  <si>
    <t>ZB417</t>
  </si>
  <si>
    <t>Jehla BD vacutainer 368650</t>
  </si>
  <si>
    <t>ZL071</t>
  </si>
  <si>
    <t>Rukavice operační gammex bez pudru PF EnLite vel. 6,5 353383</t>
  </si>
  <si>
    <t>ZL072</t>
  </si>
  <si>
    <t>Rukavice operační gammex bez pudru PF EnLite vel. 7,0 353383</t>
  </si>
  <si>
    <t>ZL073</t>
  </si>
  <si>
    <t>Rukavice operační gammex bez pudru PF EnLite vel. 7,5 353385</t>
  </si>
  <si>
    <t>ZL074</t>
  </si>
  <si>
    <t>Rukavice operační gammex bez pudru PF EnLite vel. 8,0 353386</t>
  </si>
  <si>
    <t>ZL075</t>
  </si>
  <si>
    <t>Rukavice operační gammex bez pudru PF EnLite vel. 8,5 353387</t>
  </si>
  <si>
    <t>ZA319</t>
  </si>
  <si>
    <t>Náplast durapore 2,5 x 9,15 bal. á 12 ks 1538-1</t>
  </si>
  <si>
    <t>ZA450</t>
  </si>
  <si>
    <t>Náplast omniplast hospital 1,25 cm x 9,1 m 9004520</t>
  </si>
  <si>
    <t>ZA548</t>
  </si>
  <si>
    <t>Náplast wet pruf voduvzd. 2,50 cm x 9,14 m bal. á 12 ks 3142</t>
  </si>
  <si>
    <t>ZA635</t>
  </si>
  <si>
    <t>Set pro močovou katetrizaci karton á 20 ks 41034</t>
  </si>
  <si>
    <t>ZD103</t>
  </si>
  <si>
    <t>Náplast omniplast   2,5 cm x 9,2 m 900428</t>
  </si>
  <si>
    <t>ZD111</t>
  </si>
  <si>
    <t>Náplast omnifix E 5 cm x 10 m 900649</t>
  </si>
  <si>
    <t>ZH011</t>
  </si>
  <si>
    <t>Náplast micropore 1,25 cm x 9,15 m 1530-0</t>
  </si>
  <si>
    <t>ZA744</t>
  </si>
  <si>
    <t>Kanyla neoflon 24G žlutá BED:391350</t>
  </si>
  <si>
    <t>ZA773</t>
  </si>
  <si>
    <t>Lžíce laryngoskopická 1 bal. á 10 ks DS.3940.185.10</t>
  </si>
  <si>
    <t>ZA839</t>
  </si>
  <si>
    <t>Kanyla ET 4,0 s manžetou 9440E cen.nab. CZ130043</t>
  </si>
  <si>
    <t>ZA841</t>
  </si>
  <si>
    <t>Kanyla ET 4,5 s manž. M300-45</t>
  </si>
  <si>
    <t>ZA842</t>
  </si>
  <si>
    <t>Kanyla ET 6,5 s manžetou 9465E cen.nab. CZ130043</t>
  </si>
  <si>
    <t>ZA846</t>
  </si>
  <si>
    <t>Okruh dýchací roztažitelný PP 22 mm 300/13330</t>
  </si>
  <si>
    <t>ZA921</t>
  </si>
  <si>
    <t>Lžíce laryngoskopická 4 bal. á 10 ks DS.3940.150.25</t>
  </si>
  <si>
    <t>ZA922</t>
  </si>
  <si>
    <t>Lžíce laryngoskopická 3 bal. á 10 ks DS.3940.150.20</t>
  </si>
  <si>
    <t>ZA931</t>
  </si>
  <si>
    <t>Okruh ventilační 15 mm 1,6 m pediatrický 2142</t>
  </si>
  <si>
    <t>ZB102</t>
  </si>
  <si>
    <t>Láhev k odsávačce flovac 1l hadice 1,8 m á 45 ks 000-036-020</t>
  </si>
  <si>
    <t>ZB141</t>
  </si>
  <si>
    <t>Okruh ventilační neonatální 10 mm 6202000/W</t>
  </si>
  <si>
    <t>ZB173</t>
  </si>
  <si>
    <t>Maska kyslíková dospělá s hadičkou H-103013</t>
  </si>
  <si>
    <t>ZB199</t>
  </si>
  <si>
    <t>Kanyla neoflon 26G fialová BED:391349</t>
  </si>
  <si>
    <t>ZB232</t>
  </si>
  <si>
    <t>Maska anesteziologická č.4 7194</t>
  </si>
  <si>
    <t>ZB386</t>
  </si>
  <si>
    <t>Kanyla ET 7,5 s manžetou 9475E cen.nab. CZ130043</t>
  </si>
  <si>
    <t>ZB389</t>
  </si>
  <si>
    <t>Kanyla ET 9,0 s manžetou bal. á 10 ks 9590E cen.nab. CZ130043</t>
  </si>
  <si>
    <t>ZB414</t>
  </si>
  <si>
    <t>Kanyla ET 6,0 s manžetou 9460E cen.nab. CZ130043</t>
  </si>
  <si>
    <t>ZB415</t>
  </si>
  <si>
    <t>Kanyla ET 5,5 s manžetou 9555E cen.nab. CZ130043</t>
  </si>
  <si>
    <t>ZB429</t>
  </si>
  <si>
    <t>Kanyla ET 5,0 s manžetou 9450E cen.nab. CZ130043</t>
  </si>
  <si>
    <t>ZB449</t>
  </si>
  <si>
    <t>Kanyla ET 7,0 s manžetou 9570E cen.nab. CZ130043</t>
  </si>
  <si>
    <t>ZB525</t>
  </si>
  <si>
    <t>Zavaděč ETK 10F bal. á 25 ks 5-15103</t>
  </si>
  <si>
    <t>ZB682</t>
  </si>
  <si>
    <t>Spojka oboustraná otočná steril.bal. á 20 ks 23411</t>
  </si>
  <si>
    <t>ZB750</t>
  </si>
  <si>
    <t>Hadice vrapovaná metráž á 50 m 1574000/W</t>
  </si>
  <si>
    <t>ZB825</t>
  </si>
  <si>
    <t>Perifix 421 kompletní set 4514211C</t>
  </si>
  <si>
    <t>ZB844</t>
  </si>
  <si>
    <t>Esmarch 6 x 125 KVS 06125</t>
  </si>
  <si>
    <t>ZB867</t>
  </si>
  <si>
    <t>Maska anesteziologická č.3 7193</t>
  </si>
  <si>
    <t>ZB872</t>
  </si>
  <si>
    <t>Kanyla ET 3,5 s manž. M300-35</t>
  </si>
  <si>
    <t>ZB908</t>
  </si>
  <si>
    <t>Hadička spojovací stíněná 1 mm/150 cm 1100 1150 E</t>
  </si>
  <si>
    <t>ZC166</t>
  </si>
  <si>
    <t>Manžeta přetlaková   500 ml 100 051-018-803</t>
  </si>
  <si>
    <t>ZC291</t>
  </si>
  <si>
    <t>Manžeta přetlaková 1000 ml 100 051-018-804</t>
  </si>
  <si>
    <t>ZC324</t>
  </si>
  <si>
    <t>Jehla spinální pencan G27/88 hnědá 4502051</t>
  </si>
  <si>
    <t>ZC770</t>
  </si>
  <si>
    <t>Hadička spojovací 3 x 2500LL 606347</t>
  </si>
  <si>
    <t>ZC798</t>
  </si>
  <si>
    <t>Fonendoskop oboustranný KVS-30L</t>
  </si>
  <si>
    <t>ZD801</t>
  </si>
  <si>
    <t>Fonendoskop jednostranný červený P00176</t>
  </si>
  <si>
    <t>ZD979</t>
  </si>
  <si>
    <t>Kanyla vasofix 17G bílá safety 4269152S-01</t>
  </si>
  <si>
    <t>ZE177</t>
  </si>
  <si>
    <t>Filtr iso-gard dětský bal. á 50 ks 19511</t>
  </si>
  <si>
    <t>ZE368</t>
  </si>
  <si>
    <t>Elektroda EKG dětská 32 x 36 mm á 30 ks FSTC1</t>
  </si>
  <si>
    <t>ZF018</t>
  </si>
  <si>
    <t>Kanyla vasofix 16G šedá safety 4269179S-01</t>
  </si>
  <si>
    <t>ZH159</t>
  </si>
  <si>
    <t>Spojka katetru přímá 15 cm bal. á 50 ks  430-005-015</t>
  </si>
  <si>
    <t>ZH450</t>
  </si>
  <si>
    <t>Maska laryngeální Sure Seal LM Cuff Pilot 105200-000040</t>
  </si>
  <si>
    <t>ZH451</t>
  </si>
  <si>
    <t>Maska laryngeální Sure Seal LM Cuff Pilot 105200-000050</t>
  </si>
  <si>
    <t>ZH456</t>
  </si>
  <si>
    <t>Maska laryngeální LM PVC silikonová manžeta 105300-000030</t>
  </si>
  <si>
    <t>ZH789</t>
  </si>
  <si>
    <t>Okruh anesteziologický 22 mm Compact II 2 l vak  2154</t>
  </si>
  <si>
    <t>ZJ109</t>
  </si>
  <si>
    <t>Vzduchovod ústní guedel / 60 mm bal. á 10 ks 311060</t>
  </si>
  <si>
    <t>ZJ265</t>
  </si>
  <si>
    <t>Manžeta NIBP dvouhadičková 27,5-36,5 cm extra dlouhá U1886ND</t>
  </si>
  <si>
    <t>ZK974</t>
  </si>
  <si>
    <t>Cévka odsávací CH8   s přerušovačem sání P01192a</t>
  </si>
  <si>
    <t>ZK975</t>
  </si>
  <si>
    <t>Cévka odsávací CH10 s přerušovačem sání P01169a</t>
  </si>
  <si>
    <t>ZK979</t>
  </si>
  <si>
    <t>Cévka odsávací CH18 s přerušovačem sání P01177a</t>
  </si>
  <si>
    <t>ZA769</t>
  </si>
  <si>
    <t>Lžíce laryngoskopická 0 bal. á 10 ks DS.3940.185.05</t>
  </si>
  <si>
    <t>ZA840</t>
  </si>
  <si>
    <t>Kanyla ET 9,5 s manž. bal. á 10 ks 9495E</t>
  </si>
  <si>
    <t>ZA843</t>
  </si>
  <si>
    <t>Kanyla ET 3,0 s manžetou bal. á 10 ks 9430E</t>
  </si>
  <si>
    <t>ZA923</t>
  </si>
  <si>
    <t>Lžíce laryngoskopická 2 bal. á 10 ks DS.3940.150.15</t>
  </si>
  <si>
    <t>ZB116</t>
  </si>
  <si>
    <t>Filtr neonatální kombinovaný 1441000/L</t>
  </si>
  <si>
    <t>ZB119</t>
  </si>
  <si>
    <t>Rourka tracheální nasální 7.0 mm 100/133/070</t>
  </si>
  <si>
    <t>ZB121</t>
  </si>
  <si>
    <t>Rourka tracheální nasální 6.5 mm 100/133/065</t>
  </si>
  <si>
    <t>ZB465</t>
  </si>
  <si>
    <t>Maska anesteziologická č.1 7191</t>
  </si>
  <si>
    <t>ZB914</t>
  </si>
  <si>
    <t>Vak dýchací 1000 ml 2812</t>
  </si>
  <si>
    <t>ZB932</t>
  </si>
  <si>
    <t>Systém cpap valve aproximate 85006 X5 bal. á 5 ks 125-20</t>
  </si>
  <si>
    <t>ZC612</t>
  </si>
  <si>
    <t>Kanyla TR 8,0 armovaná s manžetou bal. á 5 ks 100/110/080</t>
  </si>
  <si>
    <t>ZC838</t>
  </si>
  <si>
    <t>Maska anesteziologická č.0 7090</t>
  </si>
  <si>
    <t>ZD008</t>
  </si>
  <si>
    <t>Rourka tracheální nasální 7.5 mm 100/133/075</t>
  </si>
  <si>
    <t>ZD838</t>
  </si>
  <si>
    <t>Kanyla TR 7,0 armovaná s manžetou 100/110/070</t>
  </si>
  <si>
    <t>ZD907</t>
  </si>
  <si>
    <t>Zavaděč vzdušný C-CAE-14.0-70-FIC</t>
  </si>
  <si>
    <t>ZE380</t>
  </si>
  <si>
    <t>Kanyla TR 8,5 armovaná s manžetou bal. á 5 ks 100/110/085</t>
  </si>
  <si>
    <t>ZE785</t>
  </si>
  <si>
    <t>Manžeta přetlaková 1000 ml classic P01269</t>
  </si>
  <si>
    <t>ZF766</t>
  </si>
  <si>
    <t>Souprava neurostimulační SILVER STIM 5198.503</t>
  </si>
  <si>
    <t>ZF798</t>
  </si>
  <si>
    <t>Rourka tracheální nasální č.8,0 100/133/080</t>
  </si>
  <si>
    <t>ZF939</t>
  </si>
  <si>
    <t>Vzduchovod nosní 4,0 bal. á 10 ks 321040</t>
  </si>
  <si>
    <t>ZH302</t>
  </si>
  <si>
    <t>Lžíce laryngoskopická 0 bal. á 10 ks 670185-100003</t>
  </si>
  <si>
    <t>ZI624</t>
  </si>
  <si>
    <t>Spojka pacientská s filtrem k UPV 1541011</t>
  </si>
  <si>
    <t>ZJ095</t>
  </si>
  <si>
    <t>Vzduchovod nosní 5,5 bal. á 10 ks 321055</t>
  </si>
  <si>
    <t>ZJ096</t>
  </si>
  <si>
    <t>Vzduchovod nosní 6,0 bal. á 10 ks 321060</t>
  </si>
  <si>
    <t>ZJ097</t>
  </si>
  <si>
    <t>Vzduchovod nosní 6,5 bal. á 10 ks 321065</t>
  </si>
  <si>
    <t>ZJ098</t>
  </si>
  <si>
    <t>Vzduchovod nosní 7,0 bal. á 10 ks 321070</t>
  </si>
  <si>
    <t>ZJ099</t>
  </si>
  <si>
    <t>Vzduchovod nosní 7,5 bal. á 10 ks 321075</t>
  </si>
  <si>
    <t>ZJ100</t>
  </si>
  <si>
    <t>Vzduchovod nosní 8,0 bal. á 10 ks 321080</t>
  </si>
  <si>
    <t>ZJ101</t>
  </si>
  <si>
    <t>Vzduchovod nosní 8,5 bal. á 10 ks 321085</t>
  </si>
  <si>
    <t>ZJ102</t>
  </si>
  <si>
    <t>Vzduchovod nosní 9,0 bal. á 10 ks 321090</t>
  </si>
  <si>
    <t>ZJ108</t>
  </si>
  <si>
    <t>Vzduchovod ústní guedel / 50 mm bal. á 10 ks 311050</t>
  </si>
  <si>
    <t>ZJ110</t>
  </si>
  <si>
    <t>Vzduchovod ústní guedel / 70 mm bal. á 10 ks 311070</t>
  </si>
  <si>
    <t>ZJ112</t>
  </si>
  <si>
    <t>Vzduchovod ústní guedel / 90 mm bal. á 10 ks 311090</t>
  </si>
  <si>
    <t>ZJ113</t>
  </si>
  <si>
    <t>Vzduchovod ústní guedel / 100 mm bal. á 10 ks 311100</t>
  </si>
  <si>
    <t>ZJ114</t>
  </si>
  <si>
    <t>Vzduchovod ústní guedel / 110 mm bal. á 10 ks 311110</t>
  </si>
  <si>
    <t>ZJ115</t>
  </si>
  <si>
    <t>Vzduchovod ústní guedel / 120 mm bal. á 10 ks 311120</t>
  </si>
  <si>
    <t>ZJ264</t>
  </si>
  <si>
    <t>Manžeta NIBP dvouhadičková 33-47 cm dospělá velká Y0009B</t>
  </si>
  <si>
    <t>ZL562</t>
  </si>
  <si>
    <t>Okruh pacientský dýchací pro dospělé 3 m bal. á 20 ks M1190545</t>
  </si>
  <si>
    <t>ZL563</t>
  </si>
  <si>
    <t>Okruh pacientský dýchací pro děti 2,75 m bal. á 20 ks BXXXXX29</t>
  </si>
  <si>
    <t>ZL564</t>
  </si>
  <si>
    <t>Okruh pacientský dýchací pro novorozence 3 m bal. á 20 ks 155201</t>
  </si>
  <si>
    <t>ZL716</t>
  </si>
  <si>
    <t>Kanyla introcan safety 3 žlutá 24G bal. á 50 ks 4251127-01</t>
  </si>
  <si>
    <t>ZL717</t>
  </si>
  <si>
    <t>Kanyla introcan safety 3 modrá 22G bal. á 50 ks 4251128-01</t>
  </si>
  <si>
    <t>ZL718</t>
  </si>
  <si>
    <t>Kanyla introcan safety 3 růžová 20G bal. á 50 ks 4251130-01</t>
  </si>
  <si>
    <t>ZL719</t>
  </si>
  <si>
    <t>Kanyla introcan safety 3 zelená bal. 18G á 50 ks 4251132-01</t>
  </si>
  <si>
    <t>ZB209</t>
  </si>
  <si>
    <t>Set transfúzní BLLP pro přetlakovou transfuzi bez vzdušného filtru</t>
  </si>
  <si>
    <t>ZA786</t>
  </si>
  <si>
    <t>Jehla 30° stimuplex-A 0,7 x 50 mm á 25 ks 4894502</t>
  </si>
  <si>
    <t>ZA836</t>
  </si>
  <si>
    <t>Jehla injekční 0,9 x   70 mm žlutá</t>
  </si>
  <si>
    <t>ZB291</t>
  </si>
  <si>
    <t>Jehla spinocan G25 0,5/88 mm oranžová 4505905</t>
  </si>
  <si>
    <t>ZC006</t>
  </si>
  <si>
    <t>Jehla spinocan G25 0,5/75 mm oranžová 4505751</t>
  </si>
  <si>
    <t>ZA784</t>
  </si>
  <si>
    <t>Jehla spinocan G22 0,7/75 mm černá 4507754</t>
  </si>
  <si>
    <t>ZB272</t>
  </si>
  <si>
    <t>Jehla spinocan G22 0,7/88 mm černá 4507908</t>
  </si>
  <si>
    <t>ZB868</t>
  </si>
  <si>
    <t>Jehla perican 18G 1,3   x 80 mm 4512383</t>
  </si>
  <si>
    <t>ZH441</t>
  </si>
  <si>
    <t>Jehla spinální pencil-point G27/90 á 25 ks 76.222.27.035</t>
  </si>
  <si>
    <t>ZE668</t>
  </si>
  <si>
    <t>Rukavice latex bez p.zdrsněné L 9421625</t>
  </si>
  <si>
    <t>ZL388</t>
  </si>
  <si>
    <t>Rukavice nitril promedica bez p.S á 100 ks 98896</t>
  </si>
  <si>
    <t>ZA566</t>
  </si>
  <si>
    <t>Nasofix niko L velký 49-625-L</t>
  </si>
  <si>
    <t>ZA630</t>
  </si>
  <si>
    <t>Tampon  9 x 9 cm / 5 ks sterilní stáčený karton á 500 ks 1230110421</t>
  </si>
  <si>
    <t>ZA161</t>
  </si>
  <si>
    <t>Zavaděč bal. á 10 ks CI09800</t>
  </si>
  <si>
    <t>ZB398</t>
  </si>
  <si>
    <t>Maska supraglotická č. 4 8204</t>
  </si>
  <si>
    <t>ZB418</t>
  </si>
  <si>
    <t>Kanyla endobronchiální levá 35FG 198-35L</t>
  </si>
  <si>
    <t>ZB539</t>
  </si>
  <si>
    <t>Kanyla endobronchiální levá 37FG 198-37L</t>
  </si>
  <si>
    <t>ZB540</t>
  </si>
  <si>
    <t>Kanyla endobronchiální levá 39F 198-39L</t>
  </si>
  <si>
    <t>ZI436</t>
  </si>
  <si>
    <t>Brýle kyslíkové SOFT H-103106</t>
  </si>
  <si>
    <t>ZA872</t>
  </si>
  <si>
    <t>Zavaděč trach. rourek ET extra-dlouhý bal. á 10 ks 100/121/200</t>
  </si>
  <si>
    <t>ZB235</t>
  </si>
  <si>
    <t>Maska anesteziologická vel. 3 MP01503</t>
  </si>
  <si>
    <t>ZB376</t>
  </si>
  <si>
    <t>Kanyla endobronchiální pravá 39FG 197-39R</t>
  </si>
  <si>
    <t>ZB442</t>
  </si>
  <si>
    <t>Kanyla endobronchiální pravá č.37 126-37</t>
  </si>
  <si>
    <t>ZB683</t>
  </si>
  <si>
    <t>Sonda žaludeční CH28, délka 80 cm bal. á 25 ks 22-28.520</t>
  </si>
  <si>
    <t>ZB684</t>
  </si>
  <si>
    <t>Sonda žaludeční CH42, délka 80 cm 22-42.520</t>
  </si>
  <si>
    <t>ZB737</t>
  </si>
  <si>
    <t>Humid-Vent 3,0 mm á 10 ks 10121</t>
  </si>
  <si>
    <t>ZC482</t>
  </si>
  <si>
    <t>Kanyla endobronchiální blocker BBT-A3060-EU</t>
  </si>
  <si>
    <t>ZC641</t>
  </si>
  <si>
    <t>Kanyla endobronchiální levá 39 S125-39</t>
  </si>
  <si>
    <t>ZC861</t>
  </si>
  <si>
    <t>Kanyla endobronchiální levá č.37 125-37</t>
  </si>
  <si>
    <t>ZC956</t>
  </si>
  <si>
    <t>Kanyla endobronchiální pravá č.39 126-39</t>
  </si>
  <si>
    <t>ZE562</t>
  </si>
  <si>
    <t>Kanyla endobronchiální levá č.28 116100</t>
  </si>
  <si>
    <t>ZF721</t>
  </si>
  <si>
    <t>Kanyla endobronchiální levá č.41 125-41</t>
  </si>
  <si>
    <t>ZH454</t>
  </si>
  <si>
    <t>Maska laryngeální Sure Seal LM Cuff Pilot 105210-000020</t>
  </si>
  <si>
    <t>ZH455</t>
  </si>
  <si>
    <t>Maska laryngeální Sure Seal LM Cuff Pilot 105210-000025</t>
  </si>
  <si>
    <t>ZH459</t>
  </si>
  <si>
    <t>Maska laryngeální LM PVC silikonová manžeta 105300-000060</t>
  </si>
  <si>
    <t>ZK555</t>
  </si>
  <si>
    <t>Kanyla endobronchiální pravá 37FG 197-37R</t>
  </si>
  <si>
    <t>ZK710</t>
  </si>
  <si>
    <t>Maska supraglotická č. 1 8201</t>
  </si>
  <si>
    <t>ZK711</t>
  </si>
  <si>
    <t>Maska supraglotická č. 1,5 8215</t>
  </si>
  <si>
    <t>ZK712</t>
  </si>
  <si>
    <t>Maska supraglotická č. 2 8202</t>
  </si>
  <si>
    <t>ZK714</t>
  </si>
  <si>
    <t>Maska supraglotická č. 3 8203</t>
  </si>
  <si>
    <t>ZB217</t>
  </si>
  <si>
    <t>Šití dafilon modrý 3/0 bal. á 36 ks C0932353</t>
  </si>
  <si>
    <t>ZA785</t>
  </si>
  <si>
    <t>Jehla 30° stimuplex-A 0,8 x 100 mm á 25 ks 4894260</t>
  </si>
  <si>
    <t>ZH432</t>
  </si>
  <si>
    <t>Jehla spinální-qunckeho hrot G22/38 á 25 ks 76.111.22.015</t>
  </si>
  <si>
    <t>ZA611</t>
  </si>
  <si>
    <t>Tampon 19 x 20 cm / 30 ks sterilní stáčený 0432</t>
  </si>
  <si>
    <t>ZJ568</t>
  </si>
  <si>
    <t>Roztok Accu-Check senzor komfort Pro Control 1+2 level 03513670</t>
  </si>
  <si>
    <t>ZJ569</t>
  </si>
  <si>
    <t>Proužky Accu-Check senzor komfort Pro Control á 50 ks</t>
  </si>
  <si>
    <t>ZI728</t>
  </si>
  <si>
    <t>Kryt ochranný k teploměru celotělový Genius II bal. 2112 ks 303030</t>
  </si>
  <si>
    <t>ZF351</t>
  </si>
  <si>
    <t>Náplast transpore bílá 1,25 cm x 9,15 m á 24 ks 1534-0</t>
  </si>
  <si>
    <t>ZA746</t>
  </si>
  <si>
    <t>Stříkačka omnifix 1 ml 9161406V</t>
  </si>
  <si>
    <t>ZB738</t>
  </si>
  <si>
    <t>Humid-Vent 3,5 mm 10131</t>
  </si>
  <si>
    <t>ZH457</t>
  </si>
  <si>
    <t>Maska laryngeální LM PVC silikonová manžeta 105300-000040</t>
  </si>
  <si>
    <t xml:space="preserve">Týdenní plán lékařských pracovních hodin nutný k zajištění provozu pracoviště - VÝKON (zůčtované hodiny v rámci úvazku + nad rámec úvazku ve sloupcích 8,9) </t>
  </si>
  <si>
    <t>708 - Pracoviště anesteziologicko - resuscitační</t>
  </si>
  <si>
    <t>708</t>
  </si>
  <si>
    <t>1</t>
  </si>
  <si>
    <t>0000502</t>
  </si>
  <si>
    <t xml:space="preserve">MESOCAIN 1%                                       </t>
  </si>
  <si>
    <t>0002439</t>
  </si>
  <si>
    <t xml:space="preserve">MARCAINE 0,5%                                     </t>
  </si>
  <si>
    <t>3</t>
  </si>
  <si>
    <t>0058228</t>
  </si>
  <si>
    <t xml:space="preserve">JEHLA STIMULAČNÍ 4894251                          </t>
  </si>
  <si>
    <t>0058229</t>
  </si>
  <si>
    <t xml:space="preserve">JEHLA STIMULAČNÍ 4894502                          </t>
  </si>
  <si>
    <t>0082505</t>
  </si>
  <si>
    <t xml:space="preserve">JEHLA RADIOFREKVENČNÍ SMK                         </t>
  </si>
  <si>
    <t>0082506</t>
  </si>
  <si>
    <t>0082507</t>
  </si>
  <si>
    <t>V</t>
  </si>
  <si>
    <t>09125</t>
  </si>
  <si>
    <t xml:space="preserve">PULZNÍ OXYMETRIE                                  </t>
  </si>
  <si>
    <t>09215</t>
  </si>
  <si>
    <t xml:space="preserve">INJEKCE I. M., S. C., I. D.                       </t>
  </si>
  <si>
    <t>09216</t>
  </si>
  <si>
    <t>INJEKCE DO MĚKKÝCH TKÁNÍ NEBO INTRADERMÁLNÍ PUPENY</t>
  </si>
  <si>
    <t>09219</t>
  </si>
  <si>
    <t xml:space="preserve">INTRAVENÓZNÍ INJEKCE U DOSPĚLÉHO ČI DÍTĚTE NAD 10 </t>
  </si>
  <si>
    <t>09220</t>
  </si>
  <si>
    <t xml:space="preserve">KANYLACE PERIFERNÍ ŽÍLY VČETNĚ INFÚZE             </t>
  </si>
  <si>
    <t>09223</t>
  </si>
  <si>
    <t>INTRAVENÓZNÍ INFÚZE U DOSPĚLÉHO NEBO DÍTĚTE NAD 10</t>
  </si>
  <si>
    <t>09233</t>
  </si>
  <si>
    <t xml:space="preserve">INJEKČNÍ OKRSKOVÁ ANESTÉZIE                       </t>
  </si>
  <si>
    <t>09511</t>
  </si>
  <si>
    <t xml:space="preserve">MINIMÁLNÍ KONTAKT LÉKAŘE S PACIENTEM              </t>
  </si>
  <si>
    <t>09513</t>
  </si>
  <si>
    <t>TELEFONICKÁ KONZULTACE OŠETŘUJÍCÍHO LÉKAŘE PACIENT</t>
  </si>
  <si>
    <t>09555</t>
  </si>
  <si>
    <t xml:space="preserve">OŠETŘENÍ DÍTĚTE DO 6 LET                          </t>
  </si>
  <si>
    <t>25113</t>
  </si>
  <si>
    <t>FLEXIBILNÍ BRONCHOSKOPIE DIAGNOSTICKÁ NEBO TERAPEU</t>
  </si>
  <si>
    <t>29510</t>
  </si>
  <si>
    <t xml:space="preserve">OBSTŘIK PERIFERNÍHO NERVU                         </t>
  </si>
  <si>
    <t>29520</t>
  </si>
  <si>
    <t xml:space="preserve">KOŘENOVÝ OBSTŘIK                                  </t>
  </si>
  <si>
    <t>78012</t>
  </si>
  <si>
    <t xml:space="preserve">CÍLENÉ VYŠETŘENÍ ANESTEZIOLOGEM 1                 </t>
  </si>
  <si>
    <t>78013</t>
  </si>
  <si>
    <t xml:space="preserve">KONTROLNÍ VYŠETŘENÍ ANESTEZIOLOGEM 1              </t>
  </si>
  <si>
    <t>78022</t>
  </si>
  <si>
    <t xml:space="preserve">CÍLENÉ VYŠETŘENÍ ANESTEZIOLOGEM                   </t>
  </si>
  <si>
    <t>78023</t>
  </si>
  <si>
    <t xml:space="preserve">KONTROLNÍ VYŠETŘENÍ ANESTEZIOLOGEM                </t>
  </si>
  <si>
    <t>78050</t>
  </si>
  <si>
    <t xml:space="preserve">ANESTEZIOLOGICKÝ DOHLED BĚHEM VÝKONU Á 15 MIN.    </t>
  </si>
  <si>
    <t>78060</t>
  </si>
  <si>
    <t xml:space="preserve">POSTANESTETICKÁ PÉČE PROVÁDĚNÁ ANESTEZIOLOGEM     </t>
  </si>
  <si>
    <t>78111</t>
  </si>
  <si>
    <t xml:space="preserve">ANESTÉZIE INTRAVENOZNÍ Á 20 MIN.                  </t>
  </si>
  <si>
    <t>78112</t>
  </si>
  <si>
    <t xml:space="preserve">INHALAČNÍ ANESTÉZIE Á 20 MIN.                     </t>
  </si>
  <si>
    <t>78113</t>
  </si>
  <si>
    <t xml:space="preserve">KOMBINOVANÁ I. V. A INHALAČNÍ ANESTÉZIE Á 20 MIN. </t>
  </si>
  <si>
    <t>78114</t>
  </si>
  <si>
    <t>ANESTÉZIE S TRACHEÁLNÍ INTUBACÍ NEBO S LARYNGEÁLNÍ</t>
  </si>
  <si>
    <t>78121</t>
  </si>
  <si>
    <t xml:space="preserve">KAPNOMETRIE PŘI ANESTEZII Á 20 MIN.               </t>
  </si>
  <si>
    <t>78130</t>
  </si>
  <si>
    <t>ANESTÉZIE DÍTĚTE DO 3 LET, PŘIČTI KE KÓDU ANESTÉZI</t>
  </si>
  <si>
    <t>78210</t>
  </si>
  <si>
    <t xml:space="preserve">ANALGOSEDACE INTRAVENÓZNÍ                         </t>
  </si>
  <si>
    <t>78220</t>
  </si>
  <si>
    <t xml:space="preserve">ZAVEDENÍ SVODNÉ ANESTÉZIE NERVU A NERVOVÉ PLETENĚ </t>
  </si>
  <si>
    <t>78230</t>
  </si>
  <si>
    <t>EPIDURÁLNÍ NEBO SUBARACHNOIDEÁLNÍ ANESTÉZIE Á 20 M</t>
  </si>
  <si>
    <t>78235</t>
  </si>
  <si>
    <t>EPIDURÁLNÍ NEBO SUBARACHNOIDEÁLNÍ PUNKCE S PODÁNÍM</t>
  </si>
  <si>
    <t>78242</t>
  </si>
  <si>
    <t>ZAVEDENÍ EPIDURÁLNÍHO KATÉTRU A ZAVEDENÍ OBDOBNÉHO</t>
  </si>
  <si>
    <t>78244</t>
  </si>
  <si>
    <t>PŘEVAZ EPIDURÁLNÍHO KATÉTRU S VÝMĚNOU BAKTERIÁLNÍH</t>
  </si>
  <si>
    <t>78820</t>
  </si>
  <si>
    <t xml:space="preserve">ZAJIŠTĚNÍ DÝCHACÍCH CEST PŘI ANESTEZII            </t>
  </si>
  <si>
    <t>78985</t>
  </si>
  <si>
    <t>78986</t>
  </si>
  <si>
    <t>78987</t>
  </si>
  <si>
    <t>78992</t>
  </si>
  <si>
    <t>78993</t>
  </si>
  <si>
    <t>78998</t>
  </si>
  <si>
    <t>78999</t>
  </si>
  <si>
    <t>80021</t>
  </si>
  <si>
    <t xml:space="preserve">KOMPLEXNÍ VYŠETŘENÍ ALGEZIOLOGEM                  </t>
  </si>
  <si>
    <t>80022</t>
  </si>
  <si>
    <t xml:space="preserve">CÍLENÉ VYŠETŘENÍ ALGEZIOLOGEM                     </t>
  </si>
  <si>
    <t>80023</t>
  </si>
  <si>
    <t xml:space="preserve">KONTROLNÍ VYŠETŘENÍ ALGEZIOLOGEM                  </t>
  </si>
  <si>
    <t>80200</t>
  </si>
  <si>
    <t xml:space="preserve">(VZP) RADIOFREKVENČNÍ MINIMÁLNĚ INVAZIVNÍ VÝKON V </t>
  </si>
  <si>
    <t>89311</t>
  </si>
  <si>
    <t xml:space="preserve">INTERVENČNÍ VÝKON ŘÍZENÝ RDG METODOU (SKIASKOPIE, 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</si>
  <si>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</si>
  <si>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</si>
  <si>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</si>
  <si>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</si>
  <si>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</t>
  </si>
  <si>
    <t>06 - Neurochirurgická klinika</t>
  </si>
  <si>
    <t>07 - Klinika anesteziologie a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</si>
  <si>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</si>
  <si>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</si>
  <si>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</si>
  <si>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</si>
  <si>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</si>
  <si>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</si>
  <si>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</si>
  <si>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tuber.</t>
  </si>
  <si>
    <t>17 - Neurologická klinika</t>
  </si>
  <si>
    <t>18 - Klinika psychiatrie</t>
  </si>
  <si>
    <t>20 - Klinika chorob kožních a pohl.</t>
  </si>
  <si>
    <t>21 - Onkologická klinika</t>
  </si>
  <si>
    <t>25 - Klinika ústní,čelistní a obl. chir.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</si>
  <si>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</si>
  <si>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</si>
  <si>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</si>
  <si>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</si>
  <si>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</si>
  <si>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</si>
  <si>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int. péče chirurg. oborů</t>
  </si>
  <si>
    <t>01</t>
  </si>
  <si>
    <t>0049189</t>
  </si>
  <si>
    <t xml:space="preserve">KATETR CENTRÁLNÍ VENÓZNÍ KIT                      </t>
  </si>
  <si>
    <t>09225</t>
  </si>
  <si>
    <t>KANYLACE CENTRÁLNÍ ŽÍLY ZA KONTROLY CELKOVÉHO STAV</t>
  </si>
  <si>
    <t>09227</t>
  </si>
  <si>
    <t xml:space="preserve">I. V. APLIKACE KRVE NEBO KREVNÍCH DERIVÁTŮ        </t>
  </si>
  <si>
    <t>78115</t>
  </si>
  <si>
    <t xml:space="preserve">ANESTÉZIE S ŘÍZENOU VENTILACÍ Á 20 MIN.           </t>
  </si>
  <si>
    <t>78140</t>
  </si>
  <si>
    <t>ANESTÉZIE U PACIENTA S ASA 3E A VÍCE Á 20 MIN, PŘI</t>
  </si>
  <si>
    <t>78310</t>
  </si>
  <si>
    <t xml:space="preserve">NEODKLADNÁ KARDIOPULMONÁLNÍ RESUSCITACE ROZŠÍŘENÁ </t>
  </si>
  <si>
    <t>78320</t>
  </si>
  <si>
    <t>78988</t>
  </si>
  <si>
    <t>78989</t>
  </si>
  <si>
    <t>78990</t>
  </si>
  <si>
    <t>78991</t>
  </si>
  <si>
    <t>02</t>
  </si>
  <si>
    <t>09245</t>
  </si>
  <si>
    <t xml:space="preserve">ZAVEDENÍ GASTRICKÉ SONDY PRO ENTERÁLNÍ VÝŽIVU     </t>
  </si>
  <si>
    <t>78994</t>
  </si>
  <si>
    <t>78997</t>
  </si>
  <si>
    <t>03</t>
  </si>
  <si>
    <t>78116</t>
  </si>
  <si>
    <t>04</t>
  </si>
  <si>
    <t>0026096</t>
  </si>
  <si>
    <t xml:space="preserve">ROURKA ENDOBRONCHIÁLNÍ DOUBLE LUMEN LEVÝ BRONCHUS </t>
  </si>
  <si>
    <t>0026097</t>
  </si>
  <si>
    <t>ROURKA ENDOBRONCHIÁLNÍ DOUBLE LUMEN PRAVÝ BRONCHUS</t>
  </si>
  <si>
    <t>0058230</t>
  </si>
  <si>
    <t xml:space="preserve">JEHLA STIMULAČNÍ 4894260                          </t>
  </si>
  <si>
    <t>0096096</t>
  </si>
  <si>
    <t xml:space="preserve">IMPLANTÁT KOSTNÍ UMĚLÁ NÁHRADA TKÁNĚ  OSTEOSET    </t>
  </si>
  <si>
    <t>09231</t>
  </si>
  <si>
    <t xml:space="preserve">ZAVEDENÍ KATÉTRU PRO INTRAARTERIÁLNÍ PERFÚZI      </t>
  </si>
  <si>
    <t>51625</t>
  </si>
  <si>
    <t>PEROPERAČNÍ POUŽITÍ PACIENTSKÉ OHŘÍVACÍ SOUPRAVY -</t>
  </si>
  <si>
    <t>78117</t>
  </si>
  <si>
    <t>78830</t>
  </si>
  <si>
    <t>ZAVEDENÍ INTRAJEJUNÁLNÍ SONDY PRO ENTERÁLNÍ VÝŽIVU</t>
  </si>
  <si>
    <t>78860</t>
  </si>
  <si>
    <t xml:space="preserve">TUNELIZACE KATÉTRU                                </t>
  </si>
  <si>
    <t>78995</t>
  </si>
  <si>
    <t>78996</t>
  </si>
  <si>
    <t>05</t>
  </si>
  <si>
    <t>78815</t>
  </si>
  <si>
    <t xml:space="preserve">MASIVNÍ PŘETLAKOVÉ NÁHRADY                        </t>
  </si>
  <si>
    <t>06</t>
  </si>
  <si>
    <t>5F1</t>
  </si>
  <si>
    <t>51125</t>
  </si>
  <si>
    <t>TYREOIDEKTOMIE TOTÁLNÍ NEBO OBOUSTRANNÁ SUBTOTÁLNÍ</t>
  </si>
  <si>
    <t>51225</t>
  </si>
  <si>
    <t>INKOMPLETNÍ NEBO KOMPLETNÍ EZOFAGOTOMIE Z TORAKOTO</t>
  </si>
  <si>
    <t>51311</t>
  </si>
  <si>
    <t xml:space="preserve">SPLENEKTOMIE                                      </t>
  </si>
  <si>
    <t>51326</t>
  </si>
  <si>
    <t>DRENÁŽNÍ OPERACE PŘI AKUTNÍ PANKEATITIDĚ, DRENÁŽ A</t>
  </si>
  <si>
    <t>51353</t>
  </si>
  <si>
    <t>PUNKCE, ODSÁTÍ TENKÉHO STŘEVA, MANIPULACE SE STŘEV</t>
  </si>
  <si>
    <t>51355</t>
  </si>
  <si>
    <t>DVOJ - A VÍCENÁSOBNÁ RESEKCE A (NEBO) ANASTOMÓZA T</t>
  </si>
  <si>
    <t>51357</t>
  </si>
  <si>
    <t>JEJUNOSTOMIE, ILEOSTOMIE NEBO KOLOSTOMIE, ANTEPOZI</t>
  </si>
  <si>
    <t>51359</t>
  </si>
  <si>
    <t>RESEKCE A ANASTOMÓZA TLUSTÉHO STŘEVA NEBO REKTOSIG</t>
  </si>
  <si>
    <t>51365</t>
  </si>
  <si>
    <t xml:space="preserve">UZÁVĚR A ÚPRAVA STOMIÍ NA TLUSTÉM STŘEVĚ          </t>
  </si>
  <si>
    <t>51371</t>
  </si>
  <si>
    <t xml:space="preserve">CHOLECYSTEKTOMIE                                  </t>
  </si>
  <si>
    <t>51386</t>
  </si>
  <si>
    <t>SUTURA EV. EXCIZE A SUTURA LÉZE STĚNY ŽALUDKU NEBO</t>
  </si>
  <si>
    <t>51391</t>
  </si>
  <si>
    <t>LAPAROTOMIE A OŠETŘENÍ VÍCEČETNÉHO VISCERÁLNÍHO PO</t>
  </si>
  <si>
    <t>51392</t>
  </si>
  <si>
    <t>RELAPAROTOMIE PRO POOPERAČNÍ KRVÁCENÍ, PERITONITID</t>
  </si>
  <si>
    <t>51394</t>
  </si>
  <si>
    <t xml:space="preserve">UZÁVĚR STĚNY BŘIŠNÍ PO EVISCERACI                 </t>
  </si>
  <si>
    <t>51411</t>
  </si>
  <si>
    <t>OPERACE KONEČNÍKU TRANSANÁLNÍ ENDOSKOPICKOU MIKROC</t>
  </si>
  <si>
    <t>51423</t>
  </si>
  <si>
    <t>DIVULZE ANU EV. S VYNĚTÍM CIZÍHO TĚLESA A MANUÁLNÍ</t>
  </si>
  <si>
    <t>51623</t>
  </si>
  <si>
    <t xml:space="preserve">POUŽITÍ ULTRAZVUKOVÉHO SKALPELU                   </t>
  </si>
  <si>
    <t>51711</t>
  </si>
  <si>
    <t xml:space="preserve">VÝKON LAPAROSKOPICKÝ A TORAKOSKOPICKÝ             </t>
  </si>
  <si>
    <t>51825</t>
  </si>
  <si>
    <t xml:space="preserve">SEKUNDÁRNÍ SUTURA RÁNY                            </t>
  </si>
  <si>
    <t>51827</t>
  </si>
  <si>
    <t xml:space="preserve">MULTIORGÁNOVÝ ODBĚR                               </t>
  </si>
  <si>
    <t>54120</t>
  </si>
  <si>
    <t>ANEURYSMA BŘIŠNÍ AORTY (NÁHRADA BIFURKAČNÍ PROTÉZO</t>
  </si>
  <si>
    <t>54190</t>
  </si>
  <si>
    <t xml:space="preserve">OSTATNÍ REKONSTRUKCE TEPEN A BY-PASSY             </t>
  </si>
  <si>
    <t>54230</t>
  </si>
  <si>
    <t xml:space="preserve">ŽILNÍ REKONSTRUKCE PRO POSTTROMBOTICKÝ SYNDROM    </t>
  </si>
  <si>
    <t>54320</t>
  </si>
  <si>
    <t xml:space="preserve">ENDARTEREKTOMIE KAROTICKÁ A OSTATNÍCH PERIFERNÍCH </t>
  </si>
  <si>
    <t>54325</t>
  </si>
  <si>
    <t>AORTOILICKÁ EMBOLEKTOMIE NEBO TROMBEKTOMIE BIFURKA</t>
  </si>
  <si>
    <t>54340</t>
  </si>
  <si>
    <t xml:space="preserve">TEPENNÁ EMBOLEKTOMIE, TROMBEKTOMIE                </t>
  </si>
  <si>
    <t>54510</t>
  </si>
  <si>
    <t xml:space="preserve">PEROPERAČNÍ TRANSLUMINÁLNÍ ANGIOPLASTIKA          </t>
  </si>
  <si>
    <t>54810</t>
  </si>
  <si>
    <t xml:space="preserve">PEROPERAČNÍ ANGIOGRAFIE                           </t>
  </si>
  <si>
    <t>54990</t>
  </si>
  <si>
    <t xml:space="preserve">ODBĚR ŽILNÍHO ŠTĚPU                               </t>
  </si>
  <si>
    <t>57221</t>
  </si>
  <si>
    <t>OPERAČNÍ STABILIZACE HRUDNÍKU PO ÚRAZE - JEDNA STR</t>
  </si>
  <si>
    <t>57235</t>
  </si>
  <si>
    <t>TORAKOTOMIE PROSTÁ NEBO S BIOPSIÍ, EVAKUACÍ HEMATO</t>
  </si>
  <si>
    <t>57241</t>
  </si>
  <si>
    <t xml:space="preserve">DEKORTIKACE PLÍCE                                 </t>
  </si>
  <si>
    <t>57251</t>
  </si>
  <si>
    <t xml:space="preserve">KLÍNOVITÁ RESEKCE PLIC NEBO ENUKLEACE TUMORU      </t>
  </si>
  <si>
    <t>66915</t>
  </si>
  <si>
    <t xml:space="preserve">DEKOMPRESE FASCIÁLNÍHO LOŽE                       </t>
  </si>
  <si>
    <t>71717</t>
  </si>
  <si>
    <t xml:space="preserve">TRACHEOTOMIE                                      </t>
  </si>
  <si>
    <t>5F3</t>
  </si>
  <si>
    <t>51393</t>
  </si>
  <si>
    <t xml:space="preserve">EXPLORATIVNÍ LAPAROTOMIE                          </t>
  </si>
  <si>
    <t>51819</t>
  </si>
  <si>
    <t>OŠETŘENÍ A OBVAZ ROZSÁHLÉ RÁNY V CELKOVÉ ANESTEZII</t>
  </si>
  <si>
    <t>51850</t>
  </si>
  <si>
    <t>PŘEVAZ RÁNY METODOU V. A. C. (VACUUM ASISTED CLOSU</t>
  </si>
  <si>
    <t>51855</t>
  </si>
  <si>
    <t xml:space="preserve">FIXAČNÍ SÁDROVÁ DLAHA CELÉ HORNÍ KONČETINY        </t>
  </si>
  <si>
    <t>51859</t>
  </si>
  <si>
    <t xml:space="preserve">FIXAČNÍ SÁDROVÁ DLAHA - NOHA, BÉREC               </t>
  </si>
  <si>
    <t>51863</t>
  </si>
  <si>
    <t xml:space="preserve">FIXAČNÍ SÁDROVÁ DLAHA CELÉ DOLNÍ KONČETINY        </t>
  </si>
  <si>
    <t>51877</t>
  </si>
  <si>
    <t xml:space="preserve">PŘILOŽENÍ LÉČEBNÉ POMŮCKY - ORTÉZY                </t>
  </si>
  <si>
    <t>53117</t>
  </si>
  <si>
    <t>ZAVŘENÁ REPOZICE LUXACE LOKETNÍHO KLOUBU NEBO HLAV</t>
  </si>
  <si>
    <t>53119</t>
  </si>
  <si>
    <t>ZAVŘENÁ REPOZICE ZLOMENIN PŘEDLOKTÍ, LOKTE, PAŽE N</t>
  </si>
  <si>
    <t>53151</t>
  </si>
  <si>
    <t>OTEVĚNÁ REPOZICE A OSTEOSYNTÉZA ZLOMENINY NEBO LUX</t>
  </si>
  <si>
    <t>53152</t>
  </si>
  <si>
    <t>OTEVŘENÁ REPOZICE A OSTEOSYNTÉZA ZLOMENINY NEBO LU</t>
  </si>
  <si>
    <t>53155</t>
  </si>
  <si>
    <t>OTEVŘENÁ REPOZICE - SYNTÉZA LUXACE KARPU - INTRAAR</t>
  </si>
  <si>
    <t>53157</t>
  </si>
  <si>
    <t>OTEVŘENÁ REPOZICE A OSTEOSYNTÉZA ZLOMENINY JEDNÉ K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</si>
  <si>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</si>
  <si>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</si>
  <si>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</si>
  <si>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</si>
  <si>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</si>
  <si>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</si>
  <si>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53255</t>
  </si>
  <si>
    <t xml:space="preserve">OTEVŘENÁ REPOZICE A OSTEOSYNTÉZA ZLOMENIN HORNÍHO </t>
  </si>
  <si>
    <t>53257</t>
  </si>
  <si>
    <t xml:space="preserve">OTEVŘENÁ REPOZICE A OSTEOSYNTÉZA ZLOMENINY KLÍČNÍ </t>
  </si>
  <si>
    <t>53417</t>
  </si>
  <si>
    <t>ZLOMENINA DIAFÝZY A SUPRAKONDYLICKÉ OBLASTI FEMURU</t>
  </si>
  <si>
    <t>53455</t>
  </si>
  <si>
    <t xml:space="preserve">OTEVŘENÁ REPOZICE ZLOMENINY KOSTI PATNÍ           </t>
  </si>
  <si>
    <t>53457</t>
  </si>
  <si>
    <t>ZLOMENINY DOLNÍHO KONCE BÉRCE A HLEZNA S NITROKLOU</t>
  </si>
  <si>
    <t>53459</t>
  </si>
  <si>
    <t>OTEVŘENÁ REPOZICE NITROKLOUBNÍCH LUXAČNÍCH ZLOMENI</t>
  </si>
  <si>
    <t>53461</t>
  </si>
  <si>
    <t>ZLOMENINA HORNÍHO KONCE TIBIE - DIAKONDYLICKÁ - (T</t>
  </si>
  <si>
    <t>53467</t>
  </si>
  <si>
    <t>ZLOMENINY TIBIÁLNÍHO NEBO FIBULÁRNÍHO PLATEAU TIBI</t>
  </si>
  <si>
    <t>53469</t>
  </si>
  <si>
    <t>53471</t>
  </si>
  <si>
    <t>ZLOMENINA HORNÍHO KONCE FEMURU - REPOZICE OTEVŘENÁ</t>
  </si>
  <si>
    <t>53483</t>
  </si>
  <si>
    <t>ZLOMENINA  ACETABULA - OBOU PILÍŘŮ - LÉČENÁ OTEVŘE</t>
  </si>
  <si>
    <t>53485</t>
  </si>
  <si>
    <t>ZLOMENINY PÁNEVNÍHO KRUHU - NESTABILNÍ - S OPERAČN</t>
  </si>
  <si>
    <t>53490</t>
  </si>
  <si>
    <t>ROZSÁHLÉ DEBRIDEMENT SLOŽITÝCH OTEVŘENÝCH ZLOMENIN</t>
  </si>
  <si>
    <t>53525</t>
  </si>
  <si>
    <t>SUTURA ČERSTVÉHO ROZSÁHLÉHO PORANĚNÍ VAZIVOVÉHO AP</t>
  </si>
  <si>
    <t>66127</t>
  </si>
  <si>
    <t xml:space="preserve">MANIPULACE V CELKOVÉ NEBO LOKÁLNÍ ANESTÉZII       </t>
  </si>
  <si>
    <t>66457</t>
  </si>
  <si>
    <t xml:space="preserve">REKONSTRUKCE VAZŮ - LOKET, PŘEDLOKTÍ              </t>
  </si>
  <si>
    <t>66685</t>
  </si>
  <si>
    <t xml:space="preserve">SYMEHO AMPUTACE A AMPUTACE V TARZU                </t>
  </si>
  <si>
    <t>66819</t>
  </si>
  <si>
    <t xml:space="preserve">APLIKACE ZEVNÍHO FIXATÉRU                         </t>
  </si>
  <si>
    <t>66821</t>
  </si>
  <si>
    <t xml:space="preserve">PERKUTÁNNÍ FIXACE K-DRÁTEM                        </t>
  </si>
  <si>
    <t>66823</t>
  </si>
  <si>
    <t xml:space="preserve">ODSTRANĚNÍ ZEVNÍHO FIXATÉRU                       </t>
  </si>
  <si>
    <t>66825</t>
  </si>
  <si>
    <t xml:space="preserve">UPRAVENÍ ZEVNÍHO FIXATÉRU                         </t>
  </si>
  <si>
    <t>66879</t>
  </si>
  <si>
    <t xml:space="preserve">OTEVŘENÁ SPONGIOPLASTIKA                          </t>
  </si>
  <si>
    <t>5F5</t>
  </si>
  <si>
    <t>55215</t>
  </si>
  <si>
    <t xml:space="preserve">MECHANICKÁ SRDEČNÍ PODPORA                        </t>
  </si>
  <si>
    <t>5F6</t>
  </si>
  <si>
    <t xml:space="preserve">DEKOMPRESIVNÍ KRANIEKTOMIE                        </t>
  </si>
  <si>
    <t>56151</t>
  </si>
  <si>
    <t>TREPANACE PRO EXTRACEREBRÁLNÍ HEMATOM NEBO KRANIOT</t>
  </si>
  <si>
    <t>56177</t>
  </si>
  <si>
    <t>KRANIOTOMIE A RESEK., PŘ. LOBEKTOM.PRO TUMOR ČI ME</t>
  </si>
  <si>
    <t>56419</t>
  </si>
  <si>
    <t xml:space="preserve">POUŽITÍ OPERAČNÍHO MIKROSKOPU Á 15 MINUT          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</si>
  <si>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</si>
  <si>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</si>
  <si>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</si>
  <si>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</si>
  <si>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66315</t>
  </si>
  <si>
    <t xml:space="preserve">INSTRUMENTACE C, T, L, S PÁTEŘE - PŘEDNÍ I ZADNÍ,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</si>
  <si>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</si>
  <si>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</si>
  <si>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</si>
  <si>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</si>
  <si>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</si>
  <si>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</si>
  <si>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66337</t>
  </si>
  <si>
    <t xml:space="preserve">OPERAČNÍ PŘÍSTUP K PÁTEŘI - STANDARDNÍ - PŘEDNÍ - </t>
  </si>
  <si>
    <t>66339</t>
  </si>
  <si>
    <t>OPERAČNÍ PŘÍSTUP NA PÁTEŘ - STANDARDNÍ - ZADNÍ SKE</t>
  </si>
  <si>
    <t>6F1</t>
  </si>
  <si>
    <t>61135</t>
  </si>
  <si>
    <t>AUTOTRANSPLANTACE KOŽNÍM ŠTĚPEM V PLNÉ TLOUŠTCE DO</t>
  </si>
  <si>
    <t>61147</t>
  </si>
  <si>
    <t>UZAVŘENÍ DEFEKTU KOŽNÍM LALOKEM MÍSTNÍM DO 10 CM^2</t>
  </si>
  <si>
    <t>61151</t>
  </si>
  <si>
    <t>UZAVŘENÍ DEFEKTU KOŽNÍM LALOKEM MÍSTNÍM NAD 20 CM^</t>
  </si>
  <si>
    <t>62310</t>
  </si>
  <si>
    <t xml:space="preserve">NEKREKTOMIE DO 1% POVRCHU TĚLA                    </t>
  </si>
  <si>
    <t>62440</t>
  </si>
  <si>
    <t>ŠTĚP PŘI POPÁLENÍ (A OSTATNÍCH KOŽNÍCH ZTRÁTÁCH) D</t>
  </si>
  <si>
    <t>62640</t>
  </si>
  <si>
    <t>ODBĚR DERMOEPIDERMÁLNÍHO ŠTĚPU: 1 - 5 % Z PLOCHY P</t>
  </si>
  <si>
    <t>62710</t>
  </si>
  <si>
    <t>SÍŤOVÁNÍ (MESHOVÁNÍ) ŠTĚPU DO ROZSAHU 5 % Z POVRCH</t>
  </si>
  <si>
    <t>6F5</t>
  </si>
  <si>
    <t>04825</t>
  </si>
  <si>
    <t xml:space="preserve">REPOZICE SUBLUX. ZUBU ČI FRAKTURY ALVEOLU, SEXT.  </t>
  </si>
  <si>
    <t>04830</t>
  </si>
  <si>
    <t xml:space="preserve">SUTURA RÁNY SLIZNICE DO 5 CM, 1 VRSTVA            </t>
  </si>
  <si>
    <t>04831</t>
  </si>
  <si>
    <t xml:space="preserve">SUTURA RÁNY SLIZNICE NAD 5 CM NEBO VÍCE VRSTEV    </t>
  </si>
  <si>
    <t>04860</t>
  </si>
  <si>
    <t xml:space="preserve">IMOBILIZACE ČELISTÍ                               </t>
  </si>
  <si>
    <t>61115</t>
  </si>
  <si>
    <t xml:space="preserve">REVIZE, EXCIZE A SUTURA PORANĚNÍ KŮŽE A PODKOŽÍ A </t>
  </si>
  <si>
    <t>65211</t>
  </si>
  <si>
    <t>OŠETŘENÍ ZLOMENINY ČELISTI DESTIČKOVOU ŠROUBOVANOU</t>
  </si>
  <si>
    <t>65215</t>
  </si>
  <si>
    <t>DENTÁLNÍ DRÁTĚNÁ DLAHA Z VOLNÉ RUKY - JEDNA ČELIST</t>
  </si>
  <si>
    <t>65216</t>
  </si>
  <si>
    <t>ODSTRANĚNÍ DENTÁLNÍ DRÁTĚNÉ DLAHY Z VOLNÉ RUKY - J</t>
  </si>
  <si>
    <t>65219</t>
  </si>
  <si>
    <t xml:space="preserve">KOMPLEXNÍ OŠETŘENÍ VĚTŠÍCH OBLIČEJOVÝCH DEFEKTŮ   </t>
  </si>
  <si>
    <t>65936</t>
  </si>
  <si>
    <t xml:space="preserve">REPOZICE ZLOMENINY ZYGOMATIKOMAXILÁRNÍHO KOMPLEXU </t>
  </si>
  <si>
    <t>71653</t>
  </si>
  <si>
    <t xml:space="preserve">ZAVŘENÁ REPOZICE FRAKTURY KŮSTEK NOSNÍCH          </t>
  </si>
  <si>
    <t>71749</t>
  </si>
  <si>
    <t xml:space="preserve">BLOKOVÁ DISEKCE KRČNÍCH UZLIN                     </t>
  </si>
  <si>
    <t>75381</t>
  </si>
  <si>
    <t xml:space="preserve">REKOSTRUKCE SPODINY OČNICE                        </t>
  </si>
  <si>
    <t>6F6</t>
  </si>
  <si>
    <t>66815</t>
  </si>
  <si>
    <t xml:space="preserve">AUTOGENNÍ ŠTĚP                                    </t>
  </si>
  <si>
    <t>0050240</t>
  </si>
  <si>
    <t xml:space="preserve">DRÁT VODÍCÍ CHOICE PT EXCHANGE                    </t>
  </si>
  <si>
    <t>0050251</t>
  </si>
  <si>
    <t xml:space="preserve">SET AUTOTRANSFÚZNÍ-HADICE SACÍ 9108481            </t>
  </si>
  <si>
    <t>0050252</t>
  </si>
  <si>
    <t xml:space="preserve">SET AUTOTRANSFÚZNÍ-VAK REINFUZNÍ                  </t>
  </si>
  <si>
    <t>78816</t>
  </si>
  <si>
    <t xml:space="preserve">REKUPERACE KRVE                                   </t>
  </si>
  <si>
    <t>7F1</t>
  </si>
  <si>
    <t>71011</t>
  </si>
  <si>
    <t xml:space="preserve">KOMPLEXNÍ VYŠETŘENÍ OTOLARYNGOLOGEM 1             </t>
  </si>
  <si>
    <t>7T8</t>
  </si>
  <si>
    <t>0001619</t>
  </si>
  <si>
    <t xml:space="preserve">VANCOCIN CP 500 MG                                </t>
  </si>
  <si>
    <t>0003952</t>
  </si>
  <si>
    <t xml:space="preserve">AMIKIN 500 MG                                     </t>
  </si>
  <si>
    <t>0005113</t>
  </si>
  <si>
    <t xml:space="preserve">TARGOCID 400 MG                                   </t>
  </si>
  <si>
    <t>0006480</t>
  </si>
  <si>
    <t xml:space="preserve">OCPLEX                                            </t>
  </si>
  <si>
    <t>0008807</t>
  </si>
  <si>
    <t xml:space="preserve">DALACIN C                                         </t>
  </si>
  <si>
    <t>0011785</t>
  </si>
  <si>
    <t xml:space="preserve">AMIKIN 1 G                                        </t>
  </si>
  <si>
    <t>0014570</t>
  </si>
  <si>
    <t xml:space="preserve">ABELCET                                           </t>
  </si>
  <si>
    <t>0014583</t>
  </si>
  <si>
    <t xml:space="preserve">TIENAM 500 MG/500 MG I.V.                         </t>
  </si>
  <si>
    <t>0015273</t>
  </si>
  <si>
    <t xml:space="preserve">SULPERAZON 2 G IM/IV                              </t>
  </si>
  <si>
    <t>0016547</t>
  </si>
  <si>
    <t xml:space="preserve">CYMEVENE                                          </t>
  </si>
  <si>
    <t>0016600</t>
  </si>
  <si>
    <t xml:space="preserve">UNASYN                                            </t>
  </si>
  <si>
    <t>0017041</t>
  </si>
  <si>
    <t xml:space="preserve">CEFOBID 1 G                                       </t>
  </si>
  <si>
    <t>0017810</t>
  </si>
  <si>
    <t xml:space="preserve">TAZOCIN 4,5 G                                     </t>
  </si>
  <si>
    <t>0020605</t>
  </si>
  <si>
    <t xml:space="preserve">COLOMYCIN INJEKCE 1000000 IU                      </t>
  </si>
  <si>
    <t>0025746</t>
  </si>
  <si>
    <t xml:space="preserve">INVANZ 1 G                                        </t>
  </si>
  <si>
    <t>0025901</t>
  </si>
  <si>
    <t xml:space="preserve">NOVOSEVEN 60 KIU (1,2 MG)                         </t>
  </si>
  <si>
    <t>0026042</t>
  </si>
  <si>
    <t xml:space="preserve">KIOVIG 100MG/ML                                   </t>
  </si>
  <si>
    <t>0026127</t>
  </si>
  <si>
    <t xml:space="preserve">TYGACIL 50 MG                                     </t>
  </si>
  <si>
    <t>0026902</t>
  </si>
  <si>
    <t xml:space="preserve">VFEND 200 MG                                      </t>
  </si>
  <si>
    <t>0027429</t>
  </si>
  <si>
    <t xml:space="preserve">CANCIDAS 50 MG                                    </t>
  </si>
  <si>
    <t>0029191</t>
  </si>
  <si>
    <t xml:space="preserve">ECALTA 100 MG                                     </t>
  </si>
  <si>
    <t>0029194</t>
  </si>
  <si>
    <t xml:space="preserve">NEUROBLOC 5 000 IU/ML                             </t>
  </si>
  <si>
    <t>0029428</t>
  </si>
  <si>
    <t xml:space="preserve">MYCAMINE 100 MG                                   </t>
  </si>
  <si>
    <t>0031547</t>
  </si>
  <si>
    <t xml:space="preserve">SPORANOX I.V.                                     </t>
  </si>
  <si>
    <t>0042427</t>
  </si>
  <si>
    <t xml:space="preserve">VISIPAQUE 270 MG I/ML                             </t>
  </si>
  <si>
    <t>0045119</t>
  </si>
  <si>
    <t>0047064</t>
  </si>
  <si>
    <t xml:space="preserve">TAVANIC I.V.                                      </t>
  </si>
  <si>
    <t>0049193</t>
  </si>
  <si>
    <t xml:space="preserve">CEFTAX 1000                                       </t>
  </si>
  <si>
    <t>0053922</t>
  </si>
  <si>
    <t xml:space="preserve">CIPHIN PRO INFUSIONE 200 MG/100 ML                </t>
  </si>
  <si>
    <t>0058092</t>
  </si>
  <si>
    <t xml:space="preserve">CEFAZOLIN SANDOZ 1 G                              </t>
  </si>
  <si>
    <t>0058755</t>
  </si>
  <si>
    <t xml:space="preserve">CEFTRIAXON TORREX 1 G                             </t>
  </si>
  <si>
    <t>0059830</t>
  </si>
  <si>
    <t xml:space="preserve">CIPRINOL 200 MG/100 ML                            </t>
  </si>
  <si>
    <t>0062464</t>
  </si>
  <si>
    <t xml:space="preserve">HAEMOCOMPLETTAN P                                 </t>
  </si>
  <si>
    <t>0064831</t>
  </si>
  <si>
    <t xml:space="preserve">AXETINE 1,5 G                                     </t>
  </si>
  <si>
    <t>0064946</t>
  </si>
  <si>
    <t xml:space="preserve">DIFLUCAN I.V.                                     </t>
  </si>
  <si>
    <t>0065980</t>
  </si>
  <si>
    <t xml:space="preserve">DOTAREM                                           </t>
  </si>
  <si>
    <t>0065989</t>
  </si>
  <si>
    <t xml:space="preserve">MYCOMAX INF                                       </t>
  </si>
  <si>
    <t>0066020</t>
  </si>
  <si>
    <t xml:space="preserve">AUGMENTIN 1,2 G                                   </t>
  </si>
  <si>
    <t>0066137</t>
  </si>
  <si>
    <t xml:space="preserve">OFLOXIN INF                                       </t>
  </si>
  <si>
    <t>0068998</t>
  </si>
  <si>
    <t xml:space="preserve">AMPICILIN 1,0 BIOTIKA                             </t>
  </si>
  <si>
    <t>0072972</t>
  </si>
  <si>
    <t xml:space="preserve">AMOKSIKLAV 1,2 G                                  </t>
  </si>
  <si>
    <t>0075634</t>
  </si>
  <si>
    <t xml:space="preserve">PROTHROMPLEX TOTAL NF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</si>
  <si>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</si>
  <si>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</si>
  <si>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</si>
  <si>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</si>
  <si>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</si>
  <si>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</si>
  <si>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0083050</t>
  </si>
  <si>
    <t xml:space="preserve">SEFOTAK 1 G                                       </t>
  </si>
  <si>
    <t>0083417</t>
  </si>
  <si>
    <t xml:space="preserve">MERONEM 1 G                                       </t>
  </si>
  <si>
    <t>0085515</t>
  </si>
  <si>
    <t xml:space="preserve">FLEBOGAMMA 5%                                     </t>
  </si>
  <si>
    <t>0085516</t>
  </si>
  <si>
    <t>0087199</t>
  </si>
  <si>
    <t xml:space="preserve">MAXIPIME 1 G                                      </t>
  </si>
  <si>
    <t>0087200</t>
  </si>
  <si>
    <t xml:space="preserve">MAXIPIME 2 G                                      </t>
  </si>
  <si>
    <t>0087226</t>
  </si>
  <si>
    <t xml:space="preserve">CUROSURF                                          </t>
  </si>
  <si>
    <t>0091148</t>
  </si>
  <si>
    <t xml:space="preserve">VULMIZOLIN 1,0                                    </t>
  </si>
  <si>
    <t>0092289</t>
  </si>
  <si>
    <t xml:space="preserve">EDICIN 0,5 G                                      </t>
  </si>
  <si>
    <t>0092290</t>
  </si>
  <si>
    <t xml:space="preserve">EDICIN 1 G                                        </t>
  </si>
  <si>
    <t>0092359</t>
  </si>
  <si>
    <t xml:space="preserve">PROSTAPHLIN 1000 MG                               </t>
  </si>
  <si>
    <t>0093173</t>
  </si>
  <si>
    <t xml:space="preserve">ANTITHROMBIN III IMMUNO                           </t>
  </si>
  <si>
    <t>0093260</t>
  </si>
  <si>
    <t xml:space="preserve">HERPESIN 250                                      </t>
  </si>
  <si>
    <t>0094155</t>
  </si>
  <si>
    <t xml:space="preserve">ABAKTAL 400 MG/5 ML                               </t>
  </si>
  <si>
    <t>0096413</t>
  </si>
  <si>
    <t xml:space="preserve">GENTAMICIN LEK 40 MG/2 ML                         </t>
  </si>
  <si>
    <t>0096414</t>
  </si>
  <si>
    <t xml:space="preserve">GENTAMICIN LEK 80 MG/2 ML                         </t>
  </si>
  <si>
    <t>0097000</t>
  </si>
  <si>
    <t xml:space="preserve">METRONIDAZOLE 0.5%-POLPHARMA                      </t>
  </si>
  <si>
    <t>0097687</t>
  </si>
  <si>
    <t>0097910</t>
  </si>
  <si>
    <t xml:space="preserve">HUMAN ALBUMIN GRIFOLS 20%                         </t>
  </si>
  <si>
    <t>0098212</t>
  </si>
  <si>
    <t>0104051</t>
  </si>
  <si>
    <t xml:space="preserve">HUMAN ALBUMIN 200 G/L BAXTER                      </t>
  </si>
  <si>
    <t>0119095</t>
  </si>
  <si>
    <t xml:space="preserve">FLEXBUMIN 200 G/L                                 </t>
  </si>
  <si>
    <t>0119620</t>
  </si>
  <si>
    <t xml:space="preserve">ANTITHROMBIN III GRIFOLS                          </t>
  </si>
  <si>
    <t>0130149</t>
  </si>
  <si>
    <t xml:space="preserve">AVELOX 400 MG/250 ML INFUZNÍ ROZTOK               </t>
  </si>
  <si>
    <t>0131654</t>
  </si>
  <si>
    <t xml:space="preserve">CEFTAZIDIM KABI 1 GM                              </t>
  </si>
  <si>
    <t>0154000</t>
  </si>
  <si>
    <t xml:space="preserve">MENOINFEX 1 G                                     </t>
  </si>
  <si>
    <t>0164350</t>
  </si>
  <si>
    <t xml:space="preserve">TAZOCIN 4 G/0,5 G                                 </t>
  </si>
  <si>
    <t>0500720</t>
  </si>
  <si>
    <t>2</t>
  </si>
  <si>
    <t>0007901</t>
  </si>
  <si>
    <t xml:space="preserve">PLNÁ KREV                                         </t>
  </si>
  <si>
    <t>0007905</t>
  </si>
  <si>
    <t xml:space="preserve">ERYTROCYTY Z ODBĚRU PLNÉ KRVE                     </t>
  </si>
  <si>
    <t>0007909</t>
  </si>
  <si>
    <t xml:space="preserve">Erytrocyty resuspendované                         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</si>
  <si>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</si>
  <si>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</si>
  <si>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</si>
  <si>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</si>
  <si>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0007957</t>
  </si>
  <si>
    <t>0007963</t>
  </si>
  <si>
    <t xml:space="preserve">ERYTROCYTY Z AFERÉZY                              </t>
  </si>
  <si>
    <t>0107931</t>
  </si>
  <si>
    <t xml:space="preserve">TROMBOCYTY Z AFERÉZY                              </t>
  </si>
  <si>
    <t>0107936</t>
  </si>
  <si>
    <t xml:space="preserve">TROMBOCYTY Z BUFFY COATU SMĚSNÉ, DELEUKOTIZOVANÉ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</si>
  <si>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</si>
  <si>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</si>
  <si>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</si>
  <si>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</si>
  <si>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0407942</t>
  </si>
  <si>
    <t xml:space="preserve">PŘÍPLATEK ZA OZÁŘENÍ                              </t>
  </si>
  <si>
    <t>0001018</t>
  </si>
  <si>
    <t xml:space="preserve">ŠROUB SAMOŘEZNÝ KORTIKÁLNÍ MALÝ FRAGMENTY OCEL    </t>
  </si>
  <si>
    <t>0001027</t>
  </si>
  <si>
    <t>0001052</t>
  </si>
  <si>
    <t xml:space="preserve">DLAHA LC-DCP ROVNÁ MALÉ FRAGMENT OCEL             </t>
  </si>
  <si>
    <t>0001154</t>
  </si>
  <si>
    <t xml:space="preserve">ŠROUB SAMOŘEZNÝ KORTIKÁLNÍ RUKA OCEL              </t>
  </si>
  <si>
    <t>0001588</t>
  </si>
  <si>
    <t xml:space="preserve">ŠROUB SAMOŘEZNÝ KORTIKÁLNÍ MALÝ FRAGMENTY TITAN   </t>
  </si>
  <si>
    <t>0001739</t>
  </si>
  <si>
    <t xml:space="preserve">DRÁT KIRSCHNERŮV OCEL                             </t>
  </si>
  <si>
    <t>0002264</t>
  </si>
  <si>
    <t xml:space="preserve">FIXÁTOR ZEVNÍ TRUBKOVÝ, SYNTHES                   </t>
  </si>
  <si>
    <t>0002370</t>
  </si>
  <si>
    <t>0002425</t>
  </si>
  <si>
    <t>0002584</t>
  </si>
  <si>
    <t xml:space="preserve">ŠROUB SAMOŘEZNÝ KORTIKÁLNÍ PÁNEV OCEL             </t>
  </si>
  <si>
    <t>0003008</t>
  </si>
  <si>
    <t>DLAHA ROVNÁ REKONSTRUKČNÍ PÁNEV MALÝ FRAGMENT OCEL</t>
  </si>
  <si>
    <t>0004070</t>
  </si>
  <si>
    <t xml:space="preserve">ŠROUB LCP A VA-LCP SAMOŘEZNÝ MALÝ FRAGMENT OCEL   </t>
  </si>
  <si>
    <t>0004073</t>
  </si>
  <si>
    <t>0004077</t>
  </si>
  <si>
    <t>0004080</t>
  </si>
  <si>
    <t>0004085</t>
  </si>
  <si>
    <t>0004614</t>
  </si>
  <si>
    <t xml:space="preserve">DLAHA LCP HUMERUS PROXIMÁLNÍ MALÝ FRAGMENT OCEL   </t>
  </si>
  <si>
    <t>0005606</t>
  </si>
  <si>
    <t>NÁVLEK NA OPMI, TYP 71                      306071</t>
  </si>
  <si>
    <t>0010484</t>
  </si>
  <si>
    <t xml:space="preserve">ČEP SAMOŘEZNÝ JISTÍCÍ OCEL                        </t>
  </si>
  <si>
    <t>0010767</t>
  </si>
  <si>
    <t>0012683</t>
  </si>
  <si>
    <t xml:space="preserve">IMPLANTÁT MAXILLOFACIÁLNÍ                         </t>
  </si>
  <si>
    <t>0012715</t>
  </si>
  <si>
    <t>0012996</t>
  </si>
  <si>
    <t>ZÁSOBNÍK DO LINEÁRNÍHO STAPLERU S BŘITEM TCR,TVR,T</t>
  </si>
  <si>
    <t>0012999</t>
  </si>
  <si>
    <t xml:space="preserve">STAPLER LINEÁRNÍ S BŘITEM TCT55 TLC55             </t>
  </si>
  <si>
    <t>0013004</t>
  </si>
  <si>
    <t xml:space="preserve">STAPLER LINEÁRNÍ TX 60B TX60G                     </t>
  </si>
  <si>
    <t>0013009</t>
  </si>
  <si>
    <t>ZÁSOBNÍK DO LINEÁRNÍHO STAPLERU S BŘITEM TCR75,TRT</t>
  </si>
  <si>
    <t>0017333</t>
  </si>
  <si>
    <t xml:space="preserve">DLAHA MALÝ FRAGMENT OCEL                          </t>
  </si>
  <si>
    <t>0017413</t>
  </si>
  <si>
    <t xml:space="preserve">ŠROUB SPONGIOZNÍ MALÝ FRAGMENT OCEL               </t>
  </si>
  <si>
    <t>0017419</t>
  </si>
  <si>
    <t xml:space="preserve">PODLOŽKA OCEL                                     </t>
  </si>
  <si>
    <t>0017422</t>
  </si>
  <si>
    <t xml:space="preserve">ŠROUB KORTIKÁLNÍ VELKÝ FRAGMENT OCEL              </t>
  </si>
  <si>
    <t>0017424</t>
  </si>
  <si>
    <t>0017486</t>
  </si>
  <si>
    <t xml:space="preserve">ŠROUB VELKÝ FRAGMENT MALEOLÁRNÍ OCEL              </t>
  </si>
  <si>
    <t>0017492</t>
  </si>
  <si>
    <t xml:space="preserve">ŠROUB KANYLOVANÝ MALÝ FRAGMENT OCEL               </t>
  </si>
  <si>
    <t>0017743</t>
  </si>
  <si>
    <t>0017745</t>
  </si>
  <si>
    <t>0017751</t>
  </si>
  <si>
    <t>0024855</t>
  </si>
  <si>
    <t xml:space="preserve">ZASLEPOVACÍ HLAVA FEMUR TITAN                     </t>
  </si>
  <si>
    <t>0024889</t>
  </si>
  <si>
    <t xml:space="preserve">HŘEB FEMUR TITAN                                  </t>
  </si>
  <si>
    <t>0024993</t>
  </si>
  <si>
    <t>KOTVIČKA TITANOVÁ GII SNAP-PAK PRO STABILIZACI RAM</t>
  </si>
  <si>
    <t>0027766</t>
  </si>
  <si>
    <t xml:space="preserve">DLAHA LCP ROVNÁ VELKÝ FRAGMENT OCEL               </t>
  </si>
  <si>
    <t>0027807</t>
  </si>
  <si>
    <t xml:space="preserve">DLAHA ROVNÁ LCP REKONSTRUKČNÍ MALÝ FRAGMENT OCEL  </t>
  </si>
  <si>
    <t>0027811</t>
  </si>
  <si>
    <t xml:space="preserve">DLAHA ROVNÁ LCP REKONSTRUKČNÍ MALÝ FRAGMENT TITAN </t>
  </si>
  <si>
    <t>0027816</t>
  </si>
  <si>
    <t>0030400</t>
  </si>
  <si>
    <t xml:space="preserve">ŠROUB LCP SAMOŘEZNÝ VELKÝ FRAGMENT OCEL           </t>
  </si>
  <si>
    <t>0030409</t>
  </si>
  <si>
    <t>0030415</t>
  </si>
  <si>
    <t>0030418</t>
  </si>
  <si>
    <t>0030458</t>
  </si>
  <si>
    <t xml:space="preserve">ŠROUB LCP SAMOŘEZNÝ MALÝ FRAGMENT TITAN           </t>
  </si>
  <si>
    <t>0030513</t>
  </si>
  <si>
    <t>ZÁSOBNÍK PRO LINEÁRNÍ STAPLER TA PREMIUM 30-V3 DLU</t>
  </si>
  <si>
    <t>0030518</t>
  </si>
  <si>
    <t>ZÁSOBNÍK PRO LINEÁRNÍ STAPLER TA PREMIUM 90-4.8 DL</t>
  </si>
  <si>
    <t>0031337</t>
  </si>
  <si>
    <t>0031437</t>
  </si>
  <si>
    <t xml:space="preserve">DLAHA LCP A VA-LCP HUMERUS DISTÁLNÍ MALÝ FRAGMENT </t>
  </si>
  <si>
    <t>0031469</t>
  </si>
  <si>
    <t>DLAHA LCP TIBIE PROXIMÁLNÍ OCEL MALÝ FRAGMENT TITA</t>
  </si>
  <si>
    <t>0031487</t>
  </si>
  <si>
    <t xml:space="preserve">ŠROUB LCP SAMOŘEZNÝ MINI FRAGMENT TITAN           </t>
  </si>
  <si>
    <t>0031495</t>
  </si>
  <si>
    <t>DLAHA LCP FEMUR DISTÁLNÍ VELKÝ FRAGMENT OCEL TITAN</t>
  </si>
  <si>
    <t>0031933</t>
  </si>
  <si>
    <t xml:space="preserve">ZASLEPOVACÍ HLAVA TIBIE ÚHLOVĚ STABILNÍ TITAN     </t>
  </si>
  <si>
    <t>0031983</t>
  </si>
  <si>
    <t xml:space="preserve">ŠROUB STARDRIVE ZAJIŠŤOVACÍ TITAN                 </t>
  </si>
  <si>
    <t>0035002</t>
  </si>
  <si>
    <t>ŠROUB STARDRIVE SAMOŘEZNÝ SPONGIOZNÍ ZAJIŠŤOVACÍ T</t>
  </si>
  <si>
    <t>0035016</t>
  </si>
  <si>
    <t xml:space="preserve">HŘEB TIBIE UHLOVĚ STABILNÍ TITAN                  </t>
  </si>
  <si>
    <t>0037138</t>
  </si>
  <si>
    <t xml:space="preserve">PROTÉZA GORE-TEX CÉVNÍ - PRUŽNÁ TENKOSTĚNNÁ       </t>
  </si>
  <si>
    <t>0037172</t>
  </si>
  <si>
    <t>PROTÉZA GORE-TEX CÉVNÍ - PRUŽNÁ TENK.S ODSTR.KROUŽ</t>
  </si>
  <si>
    <t>0037180</t>
  </si>
  <si>
    <t>0037484</t>
  </si>
  <si>
    <t>FIXÁTOR ZEVNÍ SVORKA HLEZNA KLOUBOVÁ      ORTHOFIX</t>
  </si>
  <si>
    <t>0043979</t>
  </si>
  <si>
    <t xml:space="preserve">ČIDLO PRO MĚŘENÍ NITROLEBNÍHO TLAKU NEUROVENT     </t>
  </si>
  <si>
    <t>0043984</t>
  </si>
  <si>
    <t>0046870</t>
  </si>
  <si>
    <t xml:space="preserve">PROTÉZA CÉVNÍ PŘÍMÁ,DÉLKA 25 CM,GELSOFT           </t>
  </si>
  <si>
    <t>0046873</t>
  </si>
  <si>
    <t xml:space="preserve">PROTÉZA CÉVNÍ BIFURKACE,DÉLKA 45CM,GELSOFT        </t>
  </si>
  <si>
    <t>0046894</t>
  </si>
  <si>
    <t xml:space="preserve">PROTÉZA CÉVNÍ GELSOFT PLUS DÉLKA 30/25 CM         </t>
  </si>
  <si>
    <t>0046896</t>
  </si>
  <si>
    <t xml:space="preserve">PROTÉZA CÉVNÍ GELSOFT PLUS DÉLKA 15 CM            </t>
  </si>
  <si>
    <t>0046898</t>
  </si>
  <si>
    <t xml:space="preserve">PROTÉZA CÉVNÍ BIF.GELSOFT PLUS DÉLKA 45CM         </t>
  </si>
  <si>
    <t>0048989</t>
  </si>
  <si>
    <t xml:space="preserve">ELEKTRODA KOAGULAČNÍ JEDNORÁZOVÁ GN211            </t>
  </si>
  <si>
    <t>0049488</t>
  </si>
  <si>
    <t>STAPLER LINEÁRNÍ -  ECHELON, ETS FLEX 45MM,60MM, D</t>
  </si>
  <si>
    <t>0049489</t>
  </si>
  <si>
    <t>ZÁSOBNÍK DO STAPLERU - ECHELON, ETS FLEX BÍLÝ,MODR</t>
  </si>
  <si>
    <t>0050306</t>
  </si>
  <si>
    <t xml:space="preserve">ČIDLO PRO MĚŘENÍ NITROLEBNÍHO TLAKU CODMAN        </t>
  </si>
  <si>
    <t>0053801</t>
  </si>
  <si>
    <t>ECMO - OXYGENÁTOR,PLS-SYSTÉM DLOUHODOBÉ ŽIVOTNÍ PO</t>
  </si>
  <si>
    <t>0054514</t>
  </si>
  <si>
    <t>SYSTÉM ZEVNÍ DRENÁŽNÍ A MONITOROVACÍ LIKVOROVÝ DOČ</t>
  </si>
  <si>
    <t>0056288</t>
  </si>
  <si>
    <t xml:space="preserve">KATETR BALONKOVÝ FOGARTY 120403F                  </t>
  </si>
  <si>
    <t>0056291</t>
  </si>
  <si>
    <t xml:space="preserve">KATETR BALONKOVÝ FOGARTY 120804F                  </t>
  </si>
  <si>
    <t>0056292</t>
  </si>
  <si>
    <t xml:space="preserve">KATETR BALONKOVÝ FOGARTY 120805F                  </t>
  </si>
  <si>
    <t>0056293</t>
  </si>
  <si>
    <t xml:space="preserve">KATETR BALONKOVÝ FOGARTY 120806F                  </t>
  </si>
  <si>
    <t>0056302</t>
  </si>
  <si>
    <t xml:space="preserve">KATETR BALONKOVÝ FOGARTY TRU-LUMEN 12TLW806F      </t>
  </si>
  <si>
    <t>0058388</t>
  </si>
  <si>
    <t xml:space="preserve">KLÍNOVITÁ RESEKCE PLIC DRG 90842                  </t>
  </si>
  <si>
    <t xml:space="preserve">VODIČ DRÁTĚNÝ ROADRUNNER                          </t>
  </si>
  <si>
    <t>0058922</t>
  </si>
  <si>
    <t xml:space="preserve">SADA PRO BILIÁRNÍ DRENÁŽ                          </t>
  </si>
  <si>
    <t>0059024</t>
  </si>
  <si>
    <t xml:space="preserve">STENT GRAFT VASKULÁRNÍ ELLA                       </t>
  </si>
  <si>
    <t>0059542</t>
  </si>
  <si>
    <t>OBĚH MIMOTĚLNÍ - OXYGENÁTOR SADA - KANYLA FEMOR.AR</t>
  </si>
  <si>
    <t>0059543</t>
  </si>
  <si>
    <t xml:space="preserve">OXYGENÁTOR-SADA:KANYLA FEMOR.ARTER./VENÓZNÍ RMI   </t>
  </si>
  <si>
    <t>0066963</t>
  </si>
  <si>
    <t>IMPLANTÁT SPINÁLNÍ SYSTÉM USS UNIVERZÁLNÍ HRUDNÍ B</t>
  </si>
  <si>
    <t>0066965</t>
  </si>
  <si>
    <t>0067160</t>
  </si>
  <si>
    <t xml:space="preserve">IMPLANTÁT ORBITÁLNÍ PDS ZX3,ZX4,ZX7 VSTŘEBATELNÝ  </t>
  </si>
  <si>
    <t>0068052</t>
  </si>
  <si>
    <t>IMPLANTÁT SPINÁLNÍ SYSTÉM FIXAČNÍ CONTROL CABLE  1</t>
  </si>
  <si>
    <t>0068128</t>
  </si>
  <si>
    <t>IMPLANTÁT SPINÁL.SYSTÉM USS UNIVERZÁLNÍ   HRUDNÍ B</t>
  </si>
  <si>
    <t>0069195</t>
  </si>
  <si>
    <t>IMPLANTÁT KOSTNÍ UMĚLÁ NÁHRADA ŠTĚPU CONDUIT VSTŘE</t>
  </si>
  <si>
    <t>0069283</t>
  </si>
  <si>
    <t xml:space="preserve">IMPLANTÁT SPINÁLNÍ SYSTÉM AXON                    </t>
  </si>
  <si>
    <t>0069284</t>
  </si>
  <si>
    <t>0069290</t>
  </si>
  <si>
    <t xml:space="preserve">PIN VSTŘEBATELNÝ OTPS                             </t>
  </si>
  <si>
    <t>0069500</t>
  </si>
  <si>
    <t xml:space="preserve">KANYLA TRACHEOSTOMICKÁ  S NÍZKOTLAKOU  MANŽETOU   </t>
  </si>
  <si>
    <t>0070875</t>
  </si>
  <si>
    <t xml:space="preserve">ČEP SAMOŘEZNÝ JISTÍCÍ TITAN                       </t>
  </si>
  <si>
    <t>0070900</t>
  </si>
  <si>
    <t xml:space="preserve">HŘEB HUMERUS TITAN                                </t>
  </si>
  <si>
    <t>0070920</t>
  </si>
  <si>
    <t xml:space="preserve">ZASLEPOVACÍ HLAVA HUMERUS PRODLUŽOVACÍ TITAN      </t>
  </si>
  <si>
    <t>0070958</t>
  </si>
  <si>
    <t xml:space="preserve">ŠROUB NOSNÝ FEMUR PROXIMÁLNÍ OCEL                 </t>
  </si>
  <si>
    <t>0070964</t>
  </si>
  <si>
    <t xml:space="preserve">ŠROUB SAMOŘEZNÝ ANTIROTAČNÍ FEMUR PROXIMÁLNÍ OCEL </t>
  </si>
  <si>
    <t>0071601</t>
  </si>
  <si>
    <t>0071602</t>
  </si>
  <si>
    <t>0071605</t>
  </si>
  <si>
    <t>0072621</t>
  </si>
  <si>
    <t xml:space="preserve">ŠROUB KOSTNĺ                                      </t>
  </si>
  <si>
    <t>0073487</t>
  </si>
  <si>
    <t xml:space="preserve">HŘEB FEMUR PROXIMÁLNÍ DLOUHÝ OCEL                 </t>
  </si>
  <si>
    <t>0073615</t>
  </si>
  <si>
    <t>DLAHA ADAPTAČNÍ  MINI FRAGMENT MINI FRAGMENT TITAN</t>
  </si>
  <si>
    <t>0073660</t>
  </si>
  <si>
    <t>0073679</t>
  </si>
  <si>
    <t>0073963</t>
  </si>
  <si>
    <t>0077539</t>
  </si>
  <si>
    <t xml:space="preserve">ŠROUB KOSTNÍ                                      </t>
  </si>
  <si>
    <t>0077759</t>
  </si>
  <si>
    <t>HŘEB HUMERÁLNÍ PROXIMÁLNÍ NITRODŘEŇOVÝ TITANOVÝ TA</t>
  </si>
  <si>
    <t>0077761</t>
  </si>
  <si>
    <t xml:space="preserve">ŠROUB ZAJIŠŤOVACÍ  TITANOVÝ TARGON PH/H           </t>
  </si>
  <si>
    <t>0077762</t>
  </si>
  <si>
    <t>0081997</t>
  </si>
  <si>
    <t xml:space="preserve">V.A.C. ATS SBĚRNÁ NÁDOBA S GELEM                  </t>
  </si>
  <si>
    <t>0081999</t>
  </si>
  <si>
    <t xml:space="preserve">V.A.C.GRANUFOAM(PU PĚNA) VELIKOST S               </t>
  </si>
  <si>
    <t>0082000</t>
  </si>
  <si>
    <t xml:space="preserve">V.A.C.GRANUFOAM(PU PĚNA) VELIKOST M               </t>
  </si>
  <si>
    <t>0082001</t>
  </si>
  <si>
    <t xml:space="preserve">V.A.C.GRANUFOAM(PU PĚNA) VELIKOST L               </t>
  </si>
  <si>
    <t>0082002</t>
  </si>
  <si>
    <t xml:space="preserve">V.A.C.GRANUFOAM(PU PĚNA) VELIKOST XL              </t>
  </si>
  <si>
    <t>0082509</t>
  </si>
  <si>
    <t xml:space="preserve">DLAHA FIXAČNÍ - RUKA,PŘEDLOKTÍ - SÁDRA            </t>
  </si>
  <si>
    <t>0082513</t>
  </si>
  <si>
    <t xml:space="preserve">DLAHA FIXAČNÍ CELÉ HORNÍ KONČETINY - SÁDRA        </t>
  </si>
  <si>
    <t>0082517</t>
  </si>
  <si>
    <t xml:space="preserve">DLAHA FIXAČNÍ - NOHA,BÉREC - SÁDRA                </t>
  </si>
  <si>
    <t>0082521</t>
  </si>
  <si>
    <t xml:space="preserve">DLAHA FIXAČNÍ CELÉ DOLNÍ KONČETINY - SÁDRA        </t>
  </si>
  <si>
    <t>0083068</t>
  </si>
  <si>
    <t xml:space="preserve">DLAHA STERNÁLNÍ TITAN                             </t>
  </si>
  <si>
    <t>0083071</t>
  </si>
  <si>
    <t xml:space="preserve">DLAHA STERNÁLNÍ STERILNÍ TITAN                    </t>
  </si>
  <si>
    <t>0083205</t>
  </si>
  <si>
    <t xml:space="preserve">DLAHA LCP PÁNEV SYMFÝZA OCEL                      </t>
  </si>
  <si>
    <t>0083212</t>
  </si>
  <si>
    <t>DLAHA LCP NIZKOPROFILOVÁ  REKONSTRUKČNÍ PÁNEV OCEL</t>
  </si>
  <si>
    <t>0083217</t>
  </si>
  <si>
    <t>0083233</t>
  </si>
  <si>
    <t>DLAHA LCP TIBIE DISTÁLNÍ MEDIÁLNÍ MALÝ FRAGMENT OC</t>
  </si>
  <si>
    <t>0083292</t>
  </si>
  <si>
    <t xml:space="preserve">ŠROUB LCP PERIPROTETICKÝ OCEL                     </t>
  </si>
  <si>
    <t>0092260</t>
  </si>
  <si>
    <t>SYSTÉM MONITOROVACÍ INTRAKRANIÁLNÍ TKÁŇOVÁ O2 INTE</t>
  </si>
  <si>
    <t>0096269</t>
  </si>
  <si>
    <t xml:space="preserve">IMPLANTÁT SPINÁLNÍ OC-FUSION FUZE.OKCIPIT/OBRATEL </t>
  </si>
  <si>
    <t>0096271</t>
  </si>
  <si>
    <t>0096272</t>
  </si>
  <si>
    <t>0097790</t>
  </si>
  <si>
    <t xml:space="preserve">DLAHA LCP HUMERUS DISTÁLNÍ MALÝ FRAGMENT TITAN    </t>
  </si>
  <si>
    <t>0097804</t>
  </si>
  <si>
    <t>0099076</t>
  </si>
  <si>
    <t xml:space="preserve">HŘEB FEMORÁLNÍ PROXIMÁLNÍ, TI                     </t>
  </si>
  <si>
    <t>0099081</t>
  </si>
  <si>
    <t xml:space="preserve">ŠROUB KOTVÍCÍ, TI                                 </t>
  </si>
  <si>
    <t>0099483</t>
  </si>
  <si>
    <t xml:space="preserve">ŠROUB KONDYLÁRNÍ PR. 5MM, TI                      </t>
  </si>
  <si>
    <t>0099752</t>
  </si>
  <si>
    <t xml:space="preserve">ŠROUB SAMOŘEZNÝ STERNÁLNÍ TITAN                   </t>
  </si>
  <si>
    <t>0099753</t>
  </si>
  <si>
    <t>0099862</t>
  </si>
  <si>
    <t>0105308</t>
  </si>
  <si>
    <t xml:space="preserve">DLAHA FIBULÁRNÍ, ÚHL.STAB.,TI                     </t>
  </si>
  <si>
    <t>0105325</t>
  </si>
  <si>
    <t xml:space="preserve">ŠROUB KORTIKÁLNÍ, HS3.0, SAMOŘEZNÝ, ÚHL.STAB.,TI  </t>
  </si>
  <si>
    <t>0105904</t>
  </si>
  <si>
    <t xml:space="preserve">ŠROUB LCP VARIABILNÍ ÚHEL TITAN                   </t>
  </si>
  <si>
    <t>0107502</t>
  </si>
  <si>
    <t xml:space="preserve">DLAHA LCP RADIUS DISTÁLNÍ TITAN                   </t>
  </si>
  <si>
    <t>0108123</t>
  </si>
  <si>
    <t xml:space="preserve">DLAHA ŽEBRA TITAN                                 </t>
  </si>
  <si>
    <t>0108124</t>
  </si>
  <si>
    <t>0108126</t>
  </si>
  <si>
    <t xml:space="preserve">ŠROUB SAMOŘEZNÝ ŽEBRA TITAN                       </t>
  </si>
  <si>
    <t>0108768</t>
  </si>
  <si>
    <t xml:space="preserve">ŠROUB SAMOVRTNÝ STERNÁLNÍ TITAN                   </t>
  </si>
  <si>
    <t>0110101</t>
  </si>
  <si>
    <t xml:space="preserve">HŘEB KLAVIKULÁRNÍ, STATICKÝ                       </t>
  </si>
  <si>
    <t>0151021</t>
  </si>
  <si>
    <t>0163200</t>
  </si>
  <si>
    <t xml:space="preserve">IMPLANTÁT KRANIOFACIÁLNÍ LA FÓRTE SYSTÉM          </t>
  </si>
  <si>
    <t>0163240</t>
  </si>
  <si>
    <t>0163241</t>
  </si>
  <si>
    <t xml:space="preserve">IMPLANTÁT MAXILLOFACIÁLNÍ STŘEDNÍ OBLIČEJOVÁ ETÁŽ </t>
  </si>
  <si>
    <t>0163243</t>
  </si>
  <si>
    <t>0163244</t>
  </si>
  <si>
    <t>0163249</t>
  </si>
  <si>
    <t>0163251</t>
  </si>
  <si>
    <t>0163255</t>
  </si>
  <si>
    <t>0163258</t>
  </si>
  <si>
    <t>0163261</t>
  </si>
  <si>
    <t>0163264</t>
  </si>
  <si>
    <t>0163266</t>
  </si>
  <si>
    <t>0163267</t>
  </si>
  <si>
    <t>0163268</t>
  </si>
  <si>
    <t>0192353</t>
  </si>
  <si>
    <t xml:space="preserve">TERMOPLAST O-TYP RDG107-2022N                     </t>
  </si>
  <si>
    <t>0163207</t>
  </si>
  <si>
    <t>00651</t>
  </si>
  <si>
    <t>OD TYPU 51 - PRO NEMOCNICE TYPU 3, (KATEGORIE 6) -</t>
  </si>
  <si>
    <t>00652</t>
  </si>
  <si>
    <t>OD TYPU 52 - PRO NEMOCNICE TYPU 3, (KATEGORIE 6) -</t>
  </si>
  <si>
    <t>00653</t>
  </si>
  <si>
    <t>OD TYPU 53 - PRO NEMOCNICE TYPU 3, (KATEGORIE 6) -</t>
  </si>
  <si>
    <t>00655</t>
  </si>
  <si>
    <t>OD TYPU 55 - PRO NEMOCNICE TYPU 3, (KATEGORIE 6) -</t>
  </si>
  <si>
    <t>00657</t>
  </si>
  <si>
    <t>OD TYPU 57 - PRO NEMOCNICE TYPU 3, (KATEGORIE 6) -</t>
  </si>
  <si>
    <t>51127</t>
  </si>
  <si>
    <t>HEMITYROIDEKTOMIE (TOTÁLNÍ LOBEKTOMIE ŠTÍTNÉ ŽLÁZY</t>
  </si>
  <si>
    <t>51361</t>
  </si>
  <si>
    <t>KOLEKTOMIE SUBTOTÁLNÍ S ILEOSTOMIÍ A UZÁVĚREM REKT</t>
  </si>
  <si>
    <t>51369</t>
  </si>
  <si>
    <t>APENDEKTOMIE PŘI PERFORAČNÍ APENDICITIDĚ S PERITON</t>
  </si>
  <si>
    <t>51383</t>
  </si>
  <si>
    <t>GASTROTOMIE, DUODENOTOMIE NEBO JEDNODUCHÁ PYLOROPL</t>
  </si>
  <si>
    <t>51385</t>
  </si>
  <si>
    <t xml:space="preserve">RESEKCE ŽALUDKU S ANASTOMÓZOU                     </t>
  </si>
  <si>
    <t>51397</t>
  </si>
  <si>
    <t>OTEVŘENÁ LAVÁŽ PERITONEÁLNÍ DUTINY, SEC. LOOK, LAP</t>
  </si>
  <si>
    <t>53451</t>
  </si>
  <si>
    <t>OTEVŘENÁ REPOZICE ZLOMENINY NEBO LUXACE JEDNOHO ME</t>
  </si>
  <si>
    <t>53453</t>
  </si>
  <si>
    <t>OTEVŘENÁ REPOZICE ZLOMENINY NEBO LUXACE VÍCE METAT</t>
  </si>
  <si>
    <t>53481</t>
  </si>
  <si>
    <t xml:space="preserve">ZLOMENINA  ACETABULA - JEDNOHO PILÍŘE EVENT. JEHO </t>
  </si>
  <si>
    <t>54310</t>
  </si>
  <si>
    <t xml:space="preserve">AORTOILICKÝ ÚSEK - ENDARTEREKTOMIE                </t>
  </si>
  <si>
    <t>56163</t>
  </si>
  <si>
    <t>ZEVNÍ KOMOROVÁ DRENÁŽ NEBO ZAVEDENÍ ČIDLA NA MĚŘEN</t>
  </si>
  <si>
    <t>56324</t>
  </si>
  <si>
    <t xml:space="preserve">DEKOMPRESE OSTATNÍCH VELKÝCH A STŘEDNÍCH NERVŮ    </t>
  </si>
  <si>
    <t>61119</t>
  </si>
  <si>
    <t>SUTURA PERIFERNÍHO NERVU MIKROCHIRURGICKOU TECHNIK</t>
  </si>
  <si>
    <t>61121</t>
  </si>
  <si>
    <t xml:space="preserve">CÉVNÍ ANASTOMOSA MIKROCHIRURGICKOU TECHNIKOU      </t>
  </si>
  <si>
    <t>62330</t>
  </si>
  <si>
    <t>NEKREKTOMIE 5 - 10 % POVRCHU TĚLA - TANGENCIÁLNÍ N</t>
  </si>
  <si>
    <t>66327</t>
  </si>
  <si>
    <t>RESEKCE OBRATLE - ZADNÍ - LAMINEKTOMIE INKOMPLETNÍ</t>
  </si>
  <si>
    <t>66331</t>
  </si>
  <si>
    <t xml:space="preserve">FŮZE PÁTEŘE - STANDARDNÍ ZADNÍ - 1 SEGMENT        </t>
  </si>
  <si>
    <t>66341</t>
  </si>
  <si>
    <t>OPERAČNÍ PŘÍSTUP K PÁTEŘI - STANDARDNÍ - ZADNÍ TZV</t>
  </si>
  <si>
    <t>66465</t>
  </si>
  <si>
    <t xml:space="preserve">REPARACE ŠLACHY M. BICEPS BRACHII                 </t>
  </si>
  <si>
    <t>66627</t>
  </si>
  <si>
    <t xml:space="preserve">DEKOMPRESE - PÁNEV, KYČEL                         </t>
  </si>
  <si>
    <t>66827</t>
  </si>
  <si>
    <t xml:space="preserve">ZAVEDENÍ EXTENZE - SKELETÁLNÍ TRAKCE              </t>
  </si>
  <si>
    <t>66851</t>
  </si>
  <si>
    <t>AMPUTACE DLOUHÉ KOSTI / EXARTIKULACE VELKÉHO KLOUB</t>
  </si>
  <si>
    <t>76343</t>
  </si>
  <si>
    <t xml:space="preserve">RESEKCE, SUTURA URETERU JEDNOSTRANNÁ              </t>
  </si>
  <si>
    <t>78021</t>
  </si>
  <si>
    <t xml:space="preserve">KOMPLEXNÍ VYŠETŘENÍ ANESTEZIOLOGEM                </t>
  </si>
  <si>
    <t>78813</t>
  </si>
  <si>
    <t xml:space="preserve">CVVH - KONTINUÁLNÍ VENOVENÓZNÍ HEMOFILTRACE       </t>
  </si>
  <si>
    <t>78880</t>
  </si>
  <si>
    <t xml:space="preserve">PÉČE O DÁRCE ORGÁNU, SPOLUPRÁCE S TRANSPLANTAČNÍM </t>
  </si>
  <si>
    <t>809</t>
  </si>
  <si>
    <t>08</t>
  </si>
  <si>
    <t>78231</t>
  </si>
  <si>
    <t>78232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</si>
  <si>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</si>
  <si>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</si>
  <si>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</si>
  <si>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</si>
  <si>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</si>
  <si>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</si>
  <si>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</si>
  <si>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</si>
  <si>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</si>
  <si>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</si>
  <si>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</si>
  <si>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</si>
  <si>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</si>
  <si>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29</t>
  </si>
  <si>
    <t>30</t>
  </si>
  <si>
    <t>31</t>
  </si>
  <si>
    <t>32</t>
  </si>
  <si>
    <t>50</t>
  </si>
  <si>
    <t>78810</t>
  </si>
  <si>
    <t xml:space="preserve">ZAVEDENÁ HYPOTENZE                                </t>
  </si>
  <si>
    <t>78812</t>
  </si>
  <si>
    <t xml:space="preserve">ISOVOLEMICKÁ HEMODILUCE                           </t>
  </si>
  <si>
    <t>59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</si>
  <si>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</si>
  <si>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</si>
  <si>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</si>
  <si>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</si>
  <si>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</si>
  <si>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</si>
  <si>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</si>
  <si>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00110</t>
  </si>
  <si>
    <t xml:space="preserve">DLOUHODOBÁ MECHANICKÁ VENTILACE &gt; 504 HODIN (22-42 DNÍ)                              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</si>
  <si>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</si>
  <si>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</si>
  <si>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</si>
  <si>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</si>
  <si>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</si>
  <si>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</si>
  <si>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</si>
  <si>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</si>
  <si>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00183</t>
  </si>
  <si>
    <t xml:space="preserve">IMPLANTACE NEUROSTIMULÁTORU S MCC                                                                   </t>
  </si>
  <si>
    <t>01013</t>
  </si>
  <si>
    <t xml:space="preserve">KRANIOTOMIE S MCC                                                                                   </t>
  </si>
  <si>
    <t>01313</t>
  </si>
  <si>
    <t xml:space="preserve">MALIGNÍ ONEMOCNĚNÍ. NĚKTERÉ INFEKCE A DEGENERATIVNÍ PORUCHY NERVOVÉHO SYSTÉMU S MCC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</si>
  <si>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</si>
  <si>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</si>
  <si>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</si>
  <si>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</si>
  <si>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01343</t>
  </si>
  <si>
    <t xml:space="preserve">CÉVNÍ MOZKOVÁ PŘÍHODA S INFARKTEM S MCC                                                             </t>
  </si>
  <si>
    <t>01353</t>
  </si>
  <si>
    <t xml:space="preserve">NESPECIFICKÁ CÉVNÍ MOZKOVÁ PŘÍHODA A PRECEREBRÁLNÍ OKLUZE BEZ INFARKTU S MCC                        </t>
  </si>
  <si>
    <t>01413</t>
  </si>
  <si>
    <t xml:space="preserve">NETRAUMATICKÁ PORUCHA VĚDOMÍ A KÓMA S MCC                                                           </t>
  </si>
  <si>
    <t>01423</t>
  </si>
  <si>
    <t xml:space="preserve">EPILEPTICKÝ ZÁCHVAT S MCC                                                                           </t>
  </si>
  <si>
    <t>01443</t>
  </si>
  <si>
    <t xml:space="preserve">KRANIÁLNÍ A INTRAKRANIÁLNÍ PORANĚNÍ S MCC                                                           </t>
  </si>
  <si>
    <t>03023</t>
  </si>
  <si>
    <t xml:space="preserve">JINÉ VELKÉ VÝKONY NA HLAVĚ A KRKU S MCC                                                             </t>
  </si>
  <si>
    <t>03303</t>
  </si>
  <si>
    <t xml:space="preserve">MALIGNÍ ONEMOCNĚNÍ UCHA. NOSU. ÚST A HRDLA S MCC                                                    </t>
  </si>
  <si>
    <t>04033</t>
  </si>
  <si>
    <t xml:space="preserve">JINÉ VÝKONY PŘI PORUCHÁCH A ONEMOCNĚNÍCH DÝCHACÍHO SYSTÉMU S MCC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</si>
  <si>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</si>
  <si>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</si>
  <si>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</si>
  <si>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</si>
  <si>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</si>
  <si>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</si>
  <si>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04353</t>
  </si>
  <si>
    <t xml:space="preserve">INFEKCE A ZÁNĚTY DÝCHACÍHO SYSTÉMU S MCC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</si>
  <si>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</si>
  <si>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</si>
  <si>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</si>
  <si>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</si>
  <si>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</si>
  <si>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</si>
  <si>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</si>
  <si>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</si>
  <si>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</si>
  <si>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</si>
  <si>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</si>
  <si>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MYOKARDU S MCC                         </t>
  </si>
  <si>
    <t>05133</t>
  </si>
  <si>
    <t xml:space="preserve">JINÉ PERKUTÁNNÍ KARDIOVASKULÁRNÍ VÝKONY BEZ AKUTNÍHO INFARKTU MYOKARDU S MCC                        </t>
  </si>
  <si>
    <t>05333</t>
  </si>
  <si>
    <t xml:space="preserve">AKUTNÍ INFARKT MYOKARDU S MCC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</si>
  <si>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</si>
  <si>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</si>
  <si>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</si>
  <si>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</si>
  <si>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</si>
  <si>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</si>
  <si>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</si>
  <si>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</si>
  <si>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</si>
  <si>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</si>
  <si>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05423</t>
  </si>
  <si>
    <t xml:space="preserve">SRDEČNÍ ARYTMIE A PORUCHY VEDENÍ S MCC                    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</si>
  <si>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</si>
  <si>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</si>
  <si>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</si>
  <si>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ŽALUDKU. JÍCNU A DVANÁCTNÍKU S MCC                                                  </t>
  </si>
  <si>
    <t>06073</t>
  </si>
  <si>
    <t xml:space="preserve">MENŠÍ VÝKONY NA ŽALUDKU. JÍCNU A DVANÁCTNÍKU S MCC                                                  </t>
  </si>
  <si>
    <t>06103</t>
  </si>
  <si>
    <t xml:space="preserve">JINÉ VÝKONY PŘI PORUCHÁCH A ONEMOCNĚNÍCH TRÁVICÍHO SYSTÉMU S MCC                                    </t>
  </si>
  <si>
    <t>07013</t>
  </si>
  <si>
    <t xml:space="preserve">VÝKONY NA PANKREATU. JÁTRECH A SPOJKY S MCC                                                         </t>
  </si>
  <si>
    <t>07053</t>
  </si>
  <si>
    <t xml:space="preserve">JINÉ VÝKONY PŘI PORUCHÁCH A ONEMOCNĚNÍCH HEPATOBILIÁRNÍHO SYSTÉMU A PANKREATU S MCC                 </t>
  </si>
  <si>
    <t>07303</t>
  </si>
  <si>
    <t xml:space="preserve">CIRHÓZA A ALKOHOLICKÁ HEPATITIDA S MCC                                                              </t>
  </si>
  <si>
    <t>07323</t>
  </si>
  <si>
    <t xml:space="preserve">PORUCHY PANKREATU. KROMĚ MALIGNÍHO ONEMOCNĚNÍ S MCC                                                 </t>
  </si>
  <si>
    <t>07333</t>
  </si>
  <si>
    <t xml:space="preserve">PORUCHY JATER. KROMĚ MALIGNÍ CIRHÓZY A ALKOHOLICKÉ HEPATITIDY S MCC                                 </t>
  </si>
  <si>
    <t>07343</t>
  </si>
  <si>
    <t xml:space="preserve">JINÉ PORUCHY ŽLUČOVÝCH CEST S MCC                                                                   </t>
  </si>
  <si>
    <t>08043</t>
  </si>
  <si>
    <t xml:space="preserve">VELKÉ VÝKONY REPLANTACE DOLNÍCH KONČETIN A JEJICH KLOUBŮ S MCC                                      </t>
  </si>
  <si>
    <t>08083</t>
  </si>
  <si>
    <t xml:space="preserve">VÝKONY NA KYČLÍCH A STEHENNÍ KOSTI. KROMĚ REPLANTACE VELKÝCH KLOUBŮ S MCC                           </t>
  </si>
  <si>
    <t>08333</t>
  </si>
  <si>
    <t xml:space="preserve">MALIGNÍ ONEMOCNĚNÍ MUSKULOSKELETÁLNÍHO SYSTÉMU A POJIVOVÉ TKÁNĚ. PATOLOGICKÉ ZLOMENINY S MCC        </t>
  </si>
  <si>
    <t>10053</t>
  </si>
  <si>
    <t xml:space="preserve">VÝKONY NA ŠTÍTNÉ A PŘÍŠTITNÉ ŽLÁZE. THYROGLOSSÁLNÍ VÝKONY S MCC                                     </t>
  </si>
  <si>
    <t>10303</t>
  </si>
  <si>
    <t xml:space="preserve">DIABETES. NUTRIČNÍ A JINÉ METABOLICKÉ PORUCHY S MCC                                                 </t>
  </si>
  <si>
    <t>11023</t>
  </si>
  <si>
    <t xml:space="preserve">VELKÉ VÝKONY NA MOČOVÉM MĚCHÝŘI S MCC                                                               </t>
  </si>
  <si>
    <t>11042</t>
  </si>
  <si>
    <t xml:space="preserve">DIALÝZA A ELIMINAČNÍ METODY S CC                                                                    </t>
  </si>
  <si>
    <t>11083</t>
  </si>
  <si>
    <t xml:space="preserve">JINÉ VÝKONY PŘI PORUCHÁCH A ONEMOCNĚNÍCH LEDVIN A MOČOVÝCH CEST S MCC                               </t>
  </si>
  <si>
    <t>16313</t>
  </si>
  <si>
    <t>B</t>
  </si>
  <si>
    <t xml:space="preserve">PORUCHY SRÁŽLIVOSTI S MCC                                                                           </t>
  </si>
  <si>
    <t>16343</t>
  </si>
  <si>
    <t xml:space="preserve">JINÉ PORUCHY KRVE A KRVETVORNÝCH ORGÁNŮ S MCC                                                       </t>
  </si>
  <si>
    <t>17303</t>
  </si>
  <si>
    <t>C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</si>
  <si>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</si>
  <si>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</si>
  <si>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</si>
  <si>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</si>
  <si>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</si>
  <si>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</si>
  <si>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</si>
  <si>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</si>
  <si>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</si>
  <si>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</si>
  <si>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</si>
  <si>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20343</t>
  </si>
  <si>
    <t xml:space="preserve">ŠKODLIVÉ UŽÍVÁNÍ A ZÁVISLOST NA JINÝCH DROGÁCH S MCC                                                </t>
  </si>
  <si>
    <t>21303</t>
  </si>
  <si>
    <t xml:space="preserve">PORANĚNÍ NA NESPECIFIKOVANÉM MÍSTĚ NEBO NA VÍCE MÍSTECH S MCC                                       </t>
  </si>
  <si>
    <t>21313</t>
  </si>
  <si>
    <t xml:space="preserve">ALERGICKÉ REAKCE S MCC                                                                              </t>
  </si>
  <si>
    <t>21323</t>
  </si>
  <si>
    <t xml:space="preserve">OTRAVA A TOXICKÉ ÚČINKY LÉKŮ (DROG) S MCC                                                           </t>
  </si>
  <si>
    <t>23323</t>
  </si>
  <si>
    <t xml:space="preserve">JINÉ FAKTORY OVLIVŇUJÍCÍ ZDRAVOTNÍ STAV S MCC                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</si>
  <si>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</si>
  <si>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</si>
  <si>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</si>
  <si>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>DLOUHODOBÁ MECHANICKÁ VENTILACE PŘI POLYTRAUMATU &gt; 240 HODIN (11-21 DNÍ) S EKONOMICKY NÁROČNÝM VÝKON</t>
  </si>
  <si>
    <t>25063</t>
  </si>
  <si>
    <t xml:space="preserve">DLOUHODOBÁ MECHANICKÁ VENTILACE PŘI POLYTRAUMATU S KRANIOTOMIÍ &gt; 96 HODIN S MCC                     </t>
  </si>
  <si>
    <t>25073</t>
  </si>
  <si>
    <t>DLOUHODOBÁ MECHANICKÁ VENTILACE PŘI POLYTRAUMATU &gt; 96 HODIN (5-10 DNÍ) S EKONOMICKY NÁROČNÝM VÝKONEM</t>
  </si>
  <si>
    <t>25363</t>
  </si>
  <si>
    <t xml:space="preserve">DLOUHODOBÁ MECHANICKÁ VENTILACE PŘI POLYTRAUMATU &gt; 96 HODIN (5-10 DNÍ) S MCC                        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</si>
  <si>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</si>
  <si>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</si>
  <si>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</si>
  <si>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VÝKONY. KTERÉ SE NETÝKAJÍ HLAVNÍ DIAGNÓZY BEZ CC                                           </t>
  </si>
  <si>
    <t>88873</t>
  </si>
  <si>
    <t xml:space="preserve">ROZSÁHLÉ VÝKONY. KTERÉ SE NETÝKAJÍ HLAVNÍ DIAGNÓZY S MCC                                            </t>
  </si>
  <si>
    <t>01 - I. INTERNÍ  KLINIKA</t>
  </si>
  <si>
    <t>06 - NEUROCHIRURGICKÁ KLINIKA</t>
  </si>
  <si>
    <t>07 - KLINIKA ANESTEZIOLOGIE A RESUSCITACE</t>
  </si>
  <si>
    <t>10 - DĚTSKÁ KLINIKA</t>
  </si>
  <si>
    <t>12 - UROLOGICKÁ KLINIKA</t>
  </si>
  <si>
    <t>16 - KLINIKA PLICNÍCH NEMOCÍ A TUBERKULÓZY</t>
  </si>
  <si>
    <t>22 - KLINIKA NUKLEÁRNÍ MEDICÍNY</t>
  </si>
  <si>
    <t>32 - HEMATO-ONKOLOGICKÁ KLINIKA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</si>
  <si>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</si>
  <si>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</si>
  <si>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</si>
  <si>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</si>
  <si>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</si>
  <si>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</si>
  <si>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107</t>
  </si>
  <si>
    <t>89198</t>
  </si>
  <si>
    <t xml:space="preserve">SKIASKOPIE                                        </t>
  </si>
  <si>
    <t>816</t>
  </si>
  <si>
    <t>94115</t>
  </si>
  <si>
    <t xml:space="preserve">IN SITU HYBRIDIZACE LIDSKÉ DNA SE ZNAČENOU SONDOU </t>
  </si>
  <si>
    <t>94119</t>
  </si>
  <si>
    <t xml:space="preserve">IZOLACE A UCHOVÁNÍ LIDSKÉ DNA (RNA)               </t>
  </si>
  <si>
    <t>94123</t>
  </si>
  <si>
    <t xml:space="preserve">PCR ANALÝZA LIDSKÉ DNA                            </t>
  </si>
  <si>
    <t>94189</t>
  </si>
  <si>
    <t xml:space="preserve">HYBRIDIZACE DNA SE ZNAČENOU SONDOU                </t>
  </si>
  <si>
    <t>94195</t>
  </si>
  <si>
    <t xml:space="preserve">SYNTÉZA cDNA REVERZNÍ TRANSKRIPCÍ                 </t>
  </si>
  <si>
    <t>94199</t>
  </si>
  <si>
    <t xml:space="preserve">AMPLIFIKACE METODOU PCR                           </t>
  </si>
  <si>
    <t>94200</t>
  </si>
  <si>
    <t xml:space="preserve">(VZP) KVANTITATIVNÍ PCR (qPCR) V REÁLNÉM ČASE PRO </t>
  </si>
  <si>
    <t>706</t>
  </si>
  <si>
    <t>89143</t>
  </si>
  <si>
    <t xml:space="preserve">RTG BŘICHA                                        </t>
  </si>
  <si>
    <t>89173</t>
  </si>
  <si>
    <t xml:space="preserve">ANTEGRÁDNÍ PYELOGRAFIE JEDNOSTRANNÁ               </t>
  </si>
  <si>
    <t>205</t>
  </si>
  <si>
    <t>87413</t>
  </si>
  <si>
    <t xml:space="preserve">CYTOLOGICKÉ OTISKY A STĚRY -  ZA 1-3 PREPARÁTY    </t>
  </si>
  <si>
    <t>87415</t>
  </si>
  <si>
    <t xml:space="preserve">CYTOLOGICKÉ OTISKY A STĚRY -  ZA 4-10 PREPARÁTŮ   </t>
  </si>
  <si>
    <t>87419</t>
  </si>
  <si>
    <t>CYTOLOGICKÉ NÁTĚRY SEDIMENTU CENTRIFUGOVANÉ TEKUTI</t>
  </si>
  <si>
    <t>87435</t>
  </si>
  <si>
    <t>STANDARDNÍ CYTOLOGICKÉ BARVENÍ,  ZA 4-10  PREPARÁT</t>
  </si>
  <si>
    <t>87439</t>
  </si>
  <si>
    <t>SPECIÁLNÍ CYTOLOGICKÉ BARVENÍ - 1-3  PREPARÁTY,  J</t>
  </si>
  <si>
    <t>87447</t>
  </si>
  <si>
    <t xml:space="preserve">CYTOLOGICKÉ PREPARÁTY ZHOTOVENÉ CYTOCENTRIFUGOU   </t>
  </si>
  <si>
    <t>87449</t>
  </si>
  <si>
    <t xml:space="preserve">SCREENINGOVÉ ODEČÍTÁNÍ CYTOLOGICKÝCH NÁLEZŮ (ZA 1 </t>
  </si>
  <si>
    <t>87525</t>
  </si>
  <si>
    <t>STANOVENÍ CYTOLOGICKÉ DIAGNÓZY III. STUPNĚ OBTÍŽNO</t>
  </si>
  <si>
    <t>22</t>
  </si>
  <si>
    <t>407</t>
  </si>
  <si>
    <t>0093626</t>
  </si>
  <si>
    <t xml:space="preserve">ULTRAVIST 370                                     </t>
  </si>
  <si>
    <t>0002025</t>
  </si>
  <si>
    <t xml:space="preserve">99MTC-HM PAO INJ.                                 </t>
  </si>
  <si>
    <t>0002087</t>
  </si>
  <si>
    <t xml:space="preserve">18F-FDG                                           </t>
  </si>
  <si>
    <t>47251</t>
  </si>
  <si>
    <t xml:space="preserve">SCINTIGRAFIE MOZKU STATICKÁ                       </t>
  </si>
  <si>
    <t>47255</t>
  </si>
  <si>
    <t xml:space="preserve">TOMOGRAFICKÁ SCINTIGRAFIE PERFÚSE MOZKU PO PODÁNÍ </t>
  </si>
  <si>
    <t>47269</t>
  </si>
  <si>
    <t xml:space="preserve">TOMOGRAFICKÁ SCINTIGRAFIE - SPECT                 </t>
  </si>
  <si>
    <t>47273</t>
  </si>
  <si>
    <t>KVANTIFIKACE DYNAMICKÝCH A TOMOGRAFICKÝCH SCINTIGR</t>
  </si>
  <si>
    <t>47302</t>
  </si>
  <si>
    <t>(VZP) HYBRIDNÍ VÝPOČETNÍ A POZITRONOVÁ EMISNÍ TOMO</t>
  </si>
  <si>
    <t>94145</t>
  </si>
  <si>
    <t>RUTINNÍ VYŠETŘENÍ KOSTNÍ DŘENĚ PŘÍMÉ A S KULTIVACÍ</t>
  </si>
  <si>
    <t>94181</t>
  </si>
  <si>
    <t xml:space="preserve">ZHOTOVENÍ KARYOTYPU Z JEDNÉ MITÓZY                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</si>
  <si>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</si>
  <si>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</si>
  <si>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</si>
  <si>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</si>
  <si>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</si>
  <si>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91439</t>
  </si>
  <si>
    <t>IMUNOFENOTYPIZACE BUNĚČNÝCH SUBPOPULACÍ DLE POVRCH</t>
  </si>
  <si>
    <t>96145</t>
  </si>
  <si>
    <t xml:space="preserve">DAPTT - SCREENING LA                              </t>
  </si>
  <si>
    <t>96157</t>
  </si>
  <si>
    <t xml:space="preserve">STANOVENÍ HEPARINOVÝCH JEDNOTEK ANTI XA           </t>
  </si>
  <si>
    <t>96167</t>
  </si>
  <si>
    <t>KREVNÍ OBRAZ S PĚTI POPULAČNÍM DIFERENCIÁLNÍM POČT</t>
  </si>
  <si>
    <t>96185</t>
  </si>
  <si>
    <t xml:space="preserve">FAKTOR II. - STANOVENÍ AKTIVITY                   </t>
  </si>
  <si>
    <t>96187</t>
  </si>
  <si>
    <t xml:space="preserve">FAKTOR V - STANOVENÍ AKTIVITY                     </t>
  </si>
  <si>
    <t>96189</t>
  </si>
  <si>
    <t xml:space="preserve">FAKTOR VII - STANOVENÍ AKTIVITY                   </t>
  </si>
  <si>
    <t>96191</t>
  </si>
  <si>
    <t xml:space="preserve">FAKTOR VIII - STANOVENÍ AKTIVITY                  </t>
  </si>
  <si>
    <t>96193</t>
  </si>
  <si>
    <t xml:space="preserve">FAKTOR IX - STANOVENÍ AKTIVITY                    </t>
  </si>
  <si>
    <t>96195</t>
  </si>
  <si>
    <t xml:space="preserve">FAKTOR X - STANOVENÍ AKTIVITY                     </t>
  </si>
  <si>
    <t>96197</t>
  </si>
  <si>
    <t xml:space="preserve">FAKTOR XI - STANOVENÍ AKTIVITY                    </t>
  </si>
  <si>
    <t>96239</t>
  </si>
  <si>
    <t xml:space="preserve">DESTIČKOVÝ NEUTRALIZAČNÍ TEST (PNP)               </t>
  </si>
  <si>
    <t>96315</t>
  </si>
  <si>
    <t>ANALÝZA KREVNÍHO NÁTĚRU PANOPTICKY OBARVENÉHO. IND</t>
  </si>
  <si>
    <t>96321</t>
  </si>
  <si>
    <t xml:space="preserve">POČET TROMBOCYTŮ MIKROSKOPICKY                    </t>
  </si>
  <si>
    <t>96325</t>
  </si>
  <si>
    <t xml:space="preserve">FIBRINOGEN (SÉRIE)                                </t>
  </si>
  <si>
    <t>96515</t>
  </si>
  <si>
    <t xml:space="preserve">FIBRIN DEGRADAČNÍ PRODUKTY KVANTITATIVNĚ          </t>
  </si>
  <si>
    <t>96613</t>
  </si>
  <si>
    <t xml:space="preserve">VYŠETŘENÍ NÁTĚRU NA SCHIZOCYTY                    </t>
  </si>
  <si>
    <t>96617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</si>
  <si>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</si>
  <si>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</si>
  <si>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</si>
  <si>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</si>
  <si>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</si>
  <si>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96813</t>
  </si>
  <si>
    <t xml:space="preserve">ANTITROMBIN III, CHROMOGENNÍ METODOU (SÉRIE)      </t>
  </si>
  <si>
    <t>96839</t>
  </si>
  <si>
    <t xml:space="preserve">FAKTOR XII - STANOVENÍ AKTIVITY                   </t>
  </si>
  <si>
    <t>96847</t>
  </si>
  <si>
    <t>FIBRIN/FIBRINOGEN DEGRADAČNÍ PRODUKTY SEMIKVANTITA</t>
  </si>
  <si>
    <t>96857</t>
  </si>
  <si>
    <t>STANOVENÍ POČTU RETIKULOCYTŮ NA AUTOMATICKÉM ANALY</t>
  </si>
  <si>
    <t>96863</t>
  </si>
  <si>
    <t>STANOVENÍ POČTU ERYTROBLASTŮ NA AUTOMATICKÉM ANALY</t>
  </si>
  <si>
    <t>33</t>
  </si>
  <si>
    <t>801</t>
  </si>
  <si>
    <t>81111</t>
  </si>
  <si>
    <t xml:space="preserve">A L T  STATIM                                     </t>
  </si>
  <si>
    <t>81113</t>
  </si>
  <si>
    <t xml:space="preserve">A S T  STATIM                                     </t>
  </si>
  <si>
    <t>81115</t>
  </si>
  <si>
    <t xml:space="preserve">ALBUMIN SÉRUM (STATIM)                            </t>
  </si>
  <si>
    <t>81117</t>
  </si>
  <si>
    <t xml:space="preserve">AMYLASA (SÉRUM, MOČ) STATIM                       </t>
  </si>
  <si>
    <t>81119</t>
  </si>
  <si>
    <t xml:space="preserve">AMONIAK STATIM                                    </t>
  </si>
  <si>
    <t>81121</t>
  </si>
  <si>
    <t xml:space="preserve">BILIRUBIN CELKOVÝ STATIM                          </t>
  </si>
  <si>
    <t>81123</t>
  </si>
  <si>
    <t xml:space="preserve">BILIRUBIN KONJUGOVANÝ STATIM                      </t>
  </si>
  <si>
    <t>81125</t>
  </si>
  <si>
    <t xml:space="preserve">BÍLKOVINY CELKOVÉ (SÉRUM) STATIM                  </t>
  </si>
  <si>
    <t>81129</t>
  </si>
  <si>
    <t>BÍLKOVINA KVANTITATIVNĚ (MOČ, VÝPOTEK, CSF) STATIM</t>
  </si>
  <si>
    <t>81135</t>
  </si>
  <si>
    <t xml:space="preserve">SODÍK STATIM                                      </t>
  </si>
  <si>
    <t>81137</t>
  </si>
  <si>
    <t xml:space="preserve">UREA STATIM                                       </t>
  </si>
  <si>
    <t>81139</t>
  </si>
  <si>
    <t xml:space="preserve">VÁPNÍK CELKOVÝ STATIM                             </t>
  </si>
  <si>
    <t>81141</t>
  </si>
  <si>
    <t xml:space="preserve">VÁPNÍK IONIZOVANÝ STATIM                          </t>
  </si>
  <si>
    <t>81143</t>
  </si>
  <si>
    <t xml:space="preserve">LAKTÁTDEHYDROGENÁZA STATIM                        </t>
  </si>
  <si>
    <t>81145</t>
  </si>
  <si>
    <t xml:space="preserve">DRASLÍK STATIM                                    </t>
  </si>
  <si>
    <t>81147</t>
  </si>
  <si>
    <t xml:space="preserve">FOSFATÁZA ALKALICKÁ STATIM                        </t>
  </si>
  <si>
    <t>81149</t>
  </si>
  <si>
    <t xml:space="preserve">FOSFOR ANORGANICKÝ STATIM                         </t>
  </si>
  <si>
    <t>81153</t>
  </si>
  <si>
    <t xml:space="preserve">GAMA-GLUTAMYLTRANSFERÁZA (GMT) STATIM             </t>
  </si>
  <si>
    <t>81155</t>
  </si>
  <si>
    <t xml:space="preserve">GLUKÓZA KVANTITATIVNÍ STANOVENÍ STATIM            </t>
  </si>
  <si>
    <t>81157</t>
  </si>
  <si>
    <t xml:space="preserve">CHLORIDY STATIM                                   </t>
  </si>
  <si>
    <t>81159</t>
  </si>
  <si>
    <t xml:space="preserve">CHOLINESTERÁZA STATIM                             </t>
  </si>
  <si>
    <t>81161</t>
  </si>
  <si>
    <t xml:space="preserve">AMYLÁZA PANKREATICKÁ STATIM                       </t>
  </si>
  <si>
    <t>81165</t>
  </si>
  <si>
    <t xml:space="preserve">KREATINKINÁZA (CK) STATIM                         </t>
  </si>
  <si>
    <t>81167</t>
  </si>
  <si>
    <t xml:space="preserve">KREATINKINÁZA IZOENZYMY (CK-MB) STATIM            </t>
  </si>
  <si>
    <t>81169</t>
  </si>
  <si>
    <t xml:space="preserve">KREATININ STATIM                                  </t>
  </si>
  <si>
    <t>81171</t>
  </si>
  <si>
    <t xml:space="preserve">KYSELINA MLÉČNÁ (LAKTÁT) STATIM                   </t>
  </si>
  <si>
    <t>81173</t>
  </si>
  <si>
    <t xml:space="preserve">LIPÁZA STATIM                                     </t>
  </si>
  <si>
    <t>81227</t>
  </si>
  <si>
    <t xml:space="preserve">PROSTATICKÝ SPECIFICKÝ ANTIGEN (PSA) - VOLNÝ      </t>
  </si>
  <si>
    <t>81231</t>
  </si>
  <si>
    <t xml:space="preserve">METHEMOGLOBIN - KVANTITATIVNÍ STANOVENÍ           </t>
  </si>
  <si>
    <t>81233</t>
  </si>
  <si>
    <t xml:space="preserve">KARBONYLHEMOGLOBIN KVANTITATIVNĚ                  </t>
  </si>
  <si>
    <t>81235</t>
  </si>
  <si>
    <t xml:space="preserve">TUMORMARKERY CA 19-9, CA 15-3, CA 72-4, CA 125    </t>
  </si>
  <si>
    <t>81237</t>
  </si>
  <si>
    <t xml:space="preserve">TROPONIN - T NEBO I ELISA                         </t>
  </si>
  <si>
    <t>81249</t>
  </si>
  <si>
    <t xml:space="preserve">CEA (MEIA)                                        </t>
  </si>
  <si>
    <t>81313</t>
  </si>
  <si>
    <t xml:space="preserve">VYŠETŘENÍ MOZKOMÍŠNÍHO MOKU                       </t>
  </si>
  <si>
    <t>81315</t>
  </si>
  <si>
    <t>REGISTRAČNÍ SPEKTROFOTOMETRIE NATIVNÍHO MOZKOMÍŠNÍ</t>
  </si>
  <si>
    <t>81329</t>
  </si>
  <si>
    <t xml:space="preserve">ALBUMIN (SÉRUM)                                   </t>
  </si>
  <si>
    <t>81331</t>
  </si>
  <si>
    <t xml:space="preserve">ALBUMIN V MOZKOMÍŠNÍM MOKU                        </t>
  </si>
  <si>
    <t>81341</t>
  </si>
  <si>
    <t xml:space="preserve">AMONIAK                                           </t>
  </si>
  <si>
    <t>81345</t>
  </si>
  <si>
    <t xml:space="preserve">AMYLÁZA                                           </t>
  </si>
  <si>
    <t>81355</t>
  </si>
  <si>
    <t xml:space="preserve">APOLIPOPROTEINY AI NEBO B                         </t>
  </si>
  <si>
    <t>81363</t>
  </si>
  <si>
    <t xml:space="preserve">BILIRUBIN KONJUGOVANÝ                             </t>
  </si>
  <si>
    <t>81369</t>
  </si>
  <si>
    <t>BÍLKOVINA KVANTITATIVNĚ (MOČ, MOZKOM. MOK, VÝPOTEK</t>
  </si>
  <si>
    <t>81383</t>
  </si>
  <si>
    <t xml:space="preserve">LAKTÁTDEHYDROGENÁZA (L D)                         </t>
  </si>
  <si>
    <t>81397</t>
  </si>
  <si>
    <t xml:space="preserve">ELEKTROFORÉZA PROTEINŮ (SÉRUM)                    </t>
  </si>
  <si>
    <t>81427</t>
  </si>
  <si>
    <t xml:space="preserve">FOSFOR ANORGANICKÝ                                </t>
  </si>
  <si>
    <t>81451</t>
  </si>
  <si>
    <t xml:space="preserve">HEMOGLOBIN VOLNÝ V PLAZMĚ                         </t>
  </si>
  <si>
    <t>81465</t>
  </si>
  <si>
    <t xml:space="preserve">HOŘČÍK                                            </t>
  </si>
  <si>
    <t>81473</t>
  </si>
  <si>
    <t xml:space="preserve">CHOLESTEROL HDL                                   </t>
  </si>
  <si>
    <t>81475</t>
  </si>
  <si>
    <t xml:space="preserve">CHOLINESTERÁZA                                    </t>
  </si>
  <si>
    <t>81481</t>
  </si>
  <si>
    <t xml:space="preserve">AMYLÁZA PANKREATICKÁ                              </t>
  </si>
  <si>
    <t>81495</t>
  </si>
  <si>
    <t xml:space="preserve">KREATINKINÁZA (CK)                                </t>
  </si>
  <si>
    <t>81497</t>
  </si>
  <si>
    <t xml:space="preserve">KREATINKINÁZA IZOENZYM CK-MB                      </t>
  </si>
  <si>
    <t>81521</t>
  </si>
  <si>
    <t xml:space="preserve">LAKTÁT (KYSELINA MLÉČNÁ)                          </t>
  </si>
  <si>
    <t>81527</t>
  </si>
  <si>
    <t xml:space="preserve">CHOLESTEROL LDL                                   </t>
  </si>
  <si>
    <t>81533</t>
  </si>
  <si>
    <t xml:space="preserve">LIPÁZA                                            </t>
  </si>
  <si>
    <t>81563</t>
  </si>
  <si>
    <t xml:space="preserve">OSMOLALITA (SÉRUM, MOČ)                           </t>
  </si>
  <si>
    <t>81573</t>
  </si>
  <si>
    <t xml:space="preserve">PANDYHO ZKOUŠKA                                   </t>
  </si>
  <si>
    <t>81585</t>
  </si>
  <si>
    <t xml:space="preserve">ACIDOBAZICKÁ ROVNOVÁHA                            </t>
  </si>
  <si>
    <t>81625</t>
  </si>
  <si>
    <t xml:space="preserve">VÁPNÍK CELKOVÝ                                    </t>
  </si>
  <si>
    <t>81629</t>
  </si>
  <si>
    <t xml:space="preserve">VAZEBNÁ KAPACITA ŽELEZA                           </t>
  </si>
  <si>
    <t>81641</t>
  </si>
  <si>
    <t xml:space="preserve">ŽELEZO CELKOVÉ                                    </t>
  </si>
  <si>
    <t>81675</t>
  </si>
  <si>
    <t xml:space="preserve">MIKROALBUMINURIE                                  </t>
  </si>
  <si>
    <t>81703</t>
  </si>
  <si>
    <t xml:space="preserve">CYSTATIN C                                        </t>
  </si>
  <si>
    <t>81717</t>
  </si>
  <si>
    <t>STANOVENÍ KONCENTRACE PROTEINU S-100B (S-100BB, S-</t>
  </si>
  <si>
    <t>81731</t>
  </si>
  <si>
    <t>STANOVENÍ NATRIURETICKÝCH PEPTIDŮ V SÉRU A V PLAZM</t>
  </si>
  <si>
    <t>87421</t>
  </si>
  <si>
    <t>87433</t>
  </si>
  <si>
    <t xml:space="preserve">STANDARDNÍ CYTOLOGICKÉ BARVENÍ,  ZA 1-3 PREPARÁTY </t>
  </si>
  <si>
    <t>91129</t>
  </si>
  <si>
    <t xml:space="preserve">STANOVENÍ IgG                                     </t>
  </si>
  <si>
    <t>91131</t>
  </si>
  <si>
    <t xml:space="preserve">STANOVENÍ IgA                                     </t>
  </si>
  <si>
    <t>91133</t>
  </si>
  <si>
    <t xml:space="preserve">STANOVENÍ IgM                                     </t>
  </si>
  <si>
    <t>91137</t>
  </si>
  <si>
    <t xml:space="preserve">STANOVENÍ TRANSFERINU                             </t>
  </si>
  <si>
    <t>91141</t>
  </si>
  <si>
    <t xml:space="preserve">STANOVENÍ CERULOPLASMINU                          </t>
  </si>
  <si>
    <t>91143</t>
  </si>
  <si>
    <t xml:space="preserve">STANOVENÍ PREALBUMINU                             </t>
  </si>
  <si>
    <t>91145</t>
  </si>
  <si>
    <t xml:space="preserve">STANOVENÍ HAPTOGLOBINU                            </t>
  </si>
  <si>
    <t>91153</t>
  </si>
  <si>
    <t xml:space="preserve">STANOVENÍ  C - REAKTIVNÍHO PROTEINU               </t>
  </si>
  <si>
    <t>91171</t>
  </si>
  <si>
    <t xml:space="preserve">STANOVENÍ IgG ELISA                               </t>
  </si>
  <si>
    <t>91173</t>
  </si>
  <si>
    <t xml:space="preserve">STANOVENÍ IgA ELISA                               </t>
  </si>
  <si>
    <t>91175</t>
  </si>
  <si>
    <t xml:space="preserve">STANOVENÍ IgM ELISA                               </t>
  </si>
  <si>
    <t>91481</t>
  </si>
  <si>
    <t xml:space="preserve">STANOVENÍ KONCENTRACE PROCALCITONINU              </t>
  </si>
  <si>
    <t>93131</t>
  </si>
  <si>
    <t xml:space="preserve">KORTISOL                                          </t>
  </si>
  <si>
    <t>93135</t>
  </si>
  <si>
    <t xml:space="preserve">MYOGLOBIN V SÉRII                                 </t>
  </si>
  <si>
    <t>93137</t>
  </si>
  <si>
    <t xml:space="preserve">PROGESTERON                                       </t>
  </si>
  <si>
    <t>93139</t>
  </si>
  <si>
    <t xml:space="preserve">ADRENOKORTIKOTROPIN (ACTH)                        </t>
  </si>
  <si>
    <t>93149</t>
  </si>
  <si>
    <t xml:space="preserve">ESTRADIOL                                         </t>
  </si>
  <si>
    <t>93151</t>
  </si>
  <si>
    <t xml:space="preserve">FERRITIN                                          </t>
  </si>
  <si>
    <t>93159</t>
  </si>
  <si>
    <t xml:space="preserve">CHORIOGONADOTROPIN (HCG)                          </t>
  </si>
  <si>
    <t>93167</t>
  </si>
  <si>
    <t xml:space="preserve">NEURON - SPECIFICKÁ ENOLÁZA (NSE)                 </t>
  </si>
  <si>
    <t>93171</t>
  </si>
  <si>
    <t xml:space="preserve">PARATHORMON                                       </t>
  </si>
  <si>
    <t>93185</t>
  </si>
  <si>
    <t xml:space="preserve">TRIJODTYRONIN CELKOVÝ (TT3)                       </t>
  </si>
  <si>
    <t>93187</t>
  </si>
  <si>
    <t xml:space="preserve">TYROXIN CELKOVÝ (TT4)                             </t>
  </si>
  <si>
    <t>93189</t>
  </si>
  <si>
    <t xml:space="preserve">TYROXIN VOLNÝ (FT4)                               </t>
  </si>
  <si>
    <t>93195</t>
  </si>
  <si>
    <t xml:space="preserve">TYREOTROPIN (TSH)                                 </t>
  </si>
  <si>
    <t>93199</t>
  </si>
  <si>
    <t xml:space="preserve">TYREOGLOBULIN (TG)                                </t>
  </si>
  <si>
    <t>93215</t>
  </si>
  <si>
    <t xml:space="preserve">ALFA - 1 - FETOPROTEIN (AFP)                      </t>
  </si>
  <si>
    <t>93217</t>
  </si>
  <si>
    <t xml:space="preserve">AUTOPROTILÁTKY PROTI MIKROSOMÁLNÍMU ANTIGENU      </t>
  </si>
  <si>
    <t>93223</t>
  </si>
  <si>
    <t xml:space="preserve">NÁDOROVÉ ANTIGENY CA - TYPU                       </t>
  </si>
  <si>
    <t>93225</t>
  </si>
  <si>
    <t xml:space="preserve">PROSTATICKÝ SPECIFICKÝ ANTIGEN (PSA)              </t>
  </si>
  <si>
    <t>93227</t>
  </si>
  <si>
    <t xml:space="preserve">ANTIGEN SQUAMÓZNÍCH NÁDOROVÝCH BUNĚK (SCC)        </t>
  </si>
  <si>
    <t>93231</t>
  </si>
  <si>
    <t xml:space="preserve">TYREOGLOBULIN AUTOPROTILÁTKY                      </t>
  </si>
  <si>
    <t>93245</t>
  </si>
  <si>
    <t xml:space="preserve">TRIJODTYRONIN VOLNÝ (FT3)                         </t>
  </si>
  <si>
    <t>93263</t>
  </si>
  <si>
    <t xml:space="preserve">KARBOHYDRÁT-DEFICIENTNÍ TRANSFERIN (CDT)          </t>
  </si>
  <si>
    <t>93265</t>
  </si>
  <si>
    <t>CYFRA 21-1 (NÁDOROVÝ ANTIGEN, CYTOKERATIN FRAGMENT</t>
  </si>
  <si>
    <t>813</t>
  </si>
  <si>
    <t>91197</t>
  </si>
  <si>
    <t xml:space="preserve">STANOVENÍ CYTOKINU ELISA                          </t>
  </si>
  <si>
    <t>91275</t>
  </si>
  <si>
    <t xml:space="preserve">STANOVENÍ ANTI KARDIOLIPIN Ab IgG a IgM ELISA     </t>
  </si>
  <si>
    <t>34</t>
  </si>
  <si>
    <t>0003132</t>
  </si>
  <si>
    <t xml:space="preserve">GADOVIST 1,0 MMOL/ML                              </t>
  </si>
  <si>
    <t>0022075</t>
  </si>
  <si>
    <t xml:space="preserve">IOMERON 400                                       </t>
  </si>
  <si>
    <t>0022077</t>
  </si>
  <si>
    <t>0042411</t>
  </si>
  <si>
    <t>0042433</t>
  </si>
  <si>
    <t xml:space="preserve">VISIPAQUE 320 MG I/ML                             </t>
  </si>
  <si>
    <t>0042443</t>
  </si>
  <si>
    <t>0045123</t>
  </si>
  <si>
    <t>0045124</t>
  </si>
  <si>
    <t>0059496</t>
  </si>
  <si>
    <t xml:space="preserve">TELEBRIX GASTRO                                   </t>
  </si>
  <si>
    <t>0065978</t>
  </si>
  <si>
    <t>0077015</t>
  </si>
  <si>
    <t xml:space="preserve">ULTRAVIST 240                                     </t>
  </si>
  <si>
    <t>0077016</t>
  </si>
  <si>
    <t xml:space="preserve">ULTRAVIST 300                                     </t>
  </si>
  <si>
    <t>0077017</t>
  </si>
  <si>
    <t>0077018</t>
  </si>
  <si>
    <t>0077019</t>
  </si>
  <si>
    <t>0077024</t>
  </si>
  <si>
    <t>0095607</t>
  </si>
  <si>
    <t xml:space="preserve">MICROPAQUE                                        </t>
  </si>
  <si>
    <t>0045120</t>
  </si>
  <si>
    <t>0034038</t>
  </si>
  <si>
    <t xml:space="preserve">JEHLA BIOPTICKÁ ASPIRAČNÍ, CHIBA,ECHOTIP          </t>
  </si>
  <si>
    <t>0038462</t>
  </si>
  <si>
    <t xml:space="preserve">DRÁT VODÍCÍ GUIDE WIRE M                          </t>
  </si>
  <si>
    <t>0038482</t>
  </si>
  <si>
    <t>0038483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</si>
  <si>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</si>
  <si>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</si>
  <si>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</si>
  <si>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</si>
  <si>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0046543</t>
  </si>
  <si>
    <t xml:space="preserve">KATETR NEUROINTERVENČNÍ                           </t>
  </si>
  <si>
    <t>0047341</t>
  </si>
  <si>
    <t xml:space="preserve">KATETR BALÓNKOVÝ STENTGRAFTOVÝ RELIANT            </t>
  </si>
  <si>
    <t>0047748</t>
  </si>
  <si>
    <t xml:space="preserve">SADA EMBOLIZAČNÍ - KABEL PROPOJOVACÍ              </t>
  </si>
  <si>
    <t>0048264</t>
  </si>
  <si>
    <t xml:space="preserve">DRÁT NEUROINTERVENČNÍ                             </t>
  </si>
  <si>
    <t>0048523</t>
  </si>
  <si>
    <t xml:space="preserve">VODIČ INTERVENČNÍ SELECTIVA DO 145CM              </t>
  </si>
  <si>
    <t>0052140</t>
  </si>
  <si>
    <t xml:space="preserve">KATETR DILATAČNÍ PTA WANDA, SMASH                 </t>
  </si>
  <si>
    <t>0052704</t>
  </si>
  <si>
    <t xml:space="preserve">KATETR DRENÁŽNÍ                                   </t>
  </si>
  <si>
    <t>0053563</t>
  </si>
  <si>
    <t xml:space="preserve">KATETR DIAGNOSTICKÝ TEMPO4F,5F                    </t>
  </si>
  <si>
    <t>0053936</t>
  </si>
  <si>
    <t xml:space="preserve">SYSTÉM ZAVÁDĚCÍ ACCUSTICK II 20-705               </t>
  </si>
  <si>
    <t>0054472</t>
  </si>
  <si>
    <t xml:space="preserve">KATETR BALÓNKOVÝ OKLUZNÍ PRO ZENITH               </t>
  </si>
  <si>
    <t>0056361</t>
  </si>
  <si>
    <t xml:space="preserve">ZAVADĚČ FLEXOR BALKIN RADIOOPÁKNÍ ZNAČKA          </t>
  </si>
  <si>
    <t>0056362</t>
  </si>
  <si>
    <t xml:space="preserve">ZAVADĚČ FLEXOR CHECK-FLO II RADIOOP.ZNAČKA        </t>
  </si>
  <si>
    <t>0056365</t>
  </si>
  <si>
    <t xml:space="preserve">ZAVADĚČ MIKROPUNKČNÍ, NITINOLOVÝ VODIČ            </t>
  </si>
  <si>
    <t>0057769</t>
  </si>
  <si>
    <t xml:space="preserve">DILATÁTOR COPE-SADDEKNI SFA ACCESS                </t>
  </si>
  <si>
    <t>0057775</t>
  </si>
  <si>
    <t xml:space="preserve">KATETR MICROFERRET                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</si>
  <si>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</si>
  <si>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</si>
  <si>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</si>
  <si>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</si>
  <si>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</si>
  <si>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0057832</t>
  </si>
  <si>
    <t xml:space="preserve">KATETR ANGIOGRAFICKÝ TFE,PRŮMĚR 3 AŽ 7 FRENCH     </t>
  </si>
  <si>
    <t>0057844</t>
  </si>
  <si>
    <t xml:space="preserve">TĚLÍSKO EMBOLIZAČNÍ TORNADO                       </t>
  </si>
  <si>
    <t>0057846</t>
  </si>
  <si>
    <t xml:space="preserve">TĚLÍSKO EMBOLIZAČNÍ HILAL                         </t>
  </si>
  <si>
    <t>0057999</t>
  </si>
  <si>
    <t xml:space="preserve">SPIRÁLA GDC                                       </t>
  </si>
  <si>
    <t>0058000</t>
  </si>
  <si>
    <t xml:space="preserve">DRÁT VODÍCÍ JINDO PRO PTA           503451-503657 </t>
  </si>
  <si>
    <t>0058013</t>
  </si>
  <si>
    <t>0058462</t>
  </si>
  <si>
    <t xml:space="preserve">VODIČ DRÁTĚNÝ LUNDERQUIST EXTRA STIFF, ZAHNUTÝ    </t>
  </si>
  <si>
    <t>0059345</t>
  </si>
  <si>
    <t xml:space="preserve">INDEFLÁTOR 622510                                 </t>
  </si>
  <si>
    <t>0059795</t>
  </si>
  <si>
    <t xml:space="preserve">DRÁT VODÍCÍ ANGIODYN J3 FC-FS 150-0,35            </t>
  </si>
  <si>
    <t>0059797</t>
  </si>
  <si>
    <t xml:space="preserve">DRÁT VODÍCÍ ANGIODYN J3 MC-FS 200-0,35            </t>
  </si>
  <si>
    <t>0092108</t>
  </si>
  <si>
    <t xml:space="preserve">STENTGRAFT AORTÁLNÍ HRUDNÍ VALIANT 10CM           </t>
  </si>
  <si>
    <t>0092125</t>
  </si>
  <si>
    <t xml:space="preserve">MIKROKATETR PROGREAT PC2411-2813, PP27111-27131   </t>
  </si>
  <si>
    <t>0092559</t>
  </si>
  <si>
    <t>SADA AG - SYSTÉM PRO UZAVÍRÁNÍ CÉV - FEMORÁLNÍ - S</t>
  </si>
  <si>
    <t>0092932</t>
  </si>
  <si>
    <t xml:space="preserve">SADA DRENÁŽNÍ                                     </t>
  </si>
  <si>
    <t>0141907</t>
  </si>
  <si>
    <t>STENT JÍC.BILIÁRNÍ,KOLOREK.DUODEN.TRACH.BRONCH.SX-</t>
  </si>
  <si>
    <t>89111</t>
  </si>
  <si>
    <t xml:space="preserve">RTG PRSTŮ A ZÁPRSTNÍCH KŮSTEK RUKY NEBO NOHY      </t>
  </si>
  <si>
    <t>89115</t>
  </si>
  <si>
    <t xml:space="preserve">RTG LEBKY, PŘEHLEDNÉ SNÍMKY                       </t>
  </si>
  <si>
    <t>89117</t>
  </si>
  <si>
    <t xml:space="preserve">RTG KRKU A KRČNÍ PÁTEŘE                           </t>
  </si>
  <si>
    <t>89119</t>
  </si>
  <si>
    <t xml:space="preserve">RTG HRUDNÍ NEBO BEDERNÍ PÁTEŘE                    </t>
  </si>
  <si>
    <t>89121</t>
  </si>
  <si>
    <t xml:space="preserve">RTG KŘÍŽOVÉ KOSTI A SI KLOUBŮ                     </t>
  </si>
  <si>
    <t>89123</t>
  </si>
  <si>
    <t xml:space="preserve">RTG PÁNVE NEBO KYČELNÍHO KLOUBU                   </t>
  </si>
  <si>
    <t>89125</t>
  </si>
  <si>
    <t xml:space="preserve">RTG RAMENNÍHO KLOUBU                              </t>
  </si>
  <si>
    <t>89127</t>
  </si>
  <si>
    <t xml:space="preserve">RTG KOSTÍ A KLOUBŮ KONČETIN                       </t>
  </si>
  <si>
    <t>89129</t>
  </si>
  <si>
    <t xml:space="preserve">RTG ŽEBER A STERNA                                </t>
  </si>
  <si>
    <t>89131</t>
  </si>
  <si>
    <t xml:space="preserve">RTG HRUDNÍKU                                      </t>
  </si>
  <si>
    <t>89145</t>
  </si>
  <si>
    <t xml:space="preserve">RTG JÍCNU                                         </t>
  </si>
  <si>
    <t>89147</t>
  </si>
  <si>
    <t xml:space="preserve">RTG ŽALUDKU A DUODENA                             </t>
  </si>
  <si>
    <t>89151</t>
  </si>
  <si>
    <t xml:space="preserve">PASÁŽ TRÁVICÍ TRUBICÍ                             </t>
  </si>
  <si>
    <t>89161</t>
  </si>
  <si>
    <t xml:space="preserve">CHOLANGIOGRAFIE PEROPERAČNÍ NEBO T-DRÉNEM         </t>
  </si>
  <si>
    <t>89201</t>
  </si>
  <si>
    <t>SKIASKOPIE NA OPERAČNÍM ČI ZÁKROKOVÉM SÁLE MOBILNÍ</t>
  </si>
  <si>
    <t>89313</t>
  </si>
  <si>
    <t xml:space="preserve">PERKUTÁNNÍ PUNKCE NEBO BIOPSIE ŘÍZENÁ RDG METODOU </t>
  </si>
  <si>
    <t>89317</t>
  </si>
  <si>
    <t xml:space="preserve">SELEKTIVNÍ TROMBOLÝZA                             </t>
  </si>
  <si>
    <t>89323</t>
  </si>
  <si>
    <t xml:space="preserve">TERAPEUTICKÁ EMBOLIZACE V CÉVNÍM ŘEČIŠTI          </t>
  </si>
  <si>
    <t>89325</t>
  </si>
  <si>
    <t>PERKUTÁNNÍ DRENÁŽ ABSCESU, CYSTY EV. JINÉ DUTINY R</t>
  </si>
  <si>
    <t>89327</t>
  </si>
  <si>
    <t xml:space="preserve">KONTROLNÍ NÁSTŘIK DRENÁŽNÍHO KATÉTRU              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</si>
  <si>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</si>
  <si>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</si>
  <si>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</si>
  <si>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</si>
  <si>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</si>
  <si>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</si>
  <si>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89411</t>
  </si>
  <si>
    <t xml:space="preserve">PŘEHLEDNÁ  ČI SELEKTIVNÍ ANGIOGRAFIE              </t>
  </si>
  <si>
    <t>89415</t>
  </si>
  <si>
    <t xml:space="preserve">PŘEHLEDNÁ ČI SELEKTIVNÍ ANGIOGRAFIE NAVAZUJÍCÍ NA </t>
  </si>
  <si>
    <t>89417</t>
  </si>
  <si>
    <t>89419</t>
  </si>
  <si>
    <t xml:space="preserve">PUNKČNÍ ANGIOGRAFIE                               </t>
  </si>
  <si>
    <t>89423</t>
  </si>
  <si>
    <t xml:space="preserve">PERKUTÁNNÍ TRANSLUMINÁLNÍ ANGIOPLASTIKA           </t>
  </si>
  <si>
    <t>89445</t>
  </si>
  <si>
    <t>ŽÍLY HORNÍ KONČETINY - FLEBOGRAFIE PERIFERNÍ, CELÝ</t>
  </si>
  <si>
    <t>89453</t>
  </si>
  <si>
    <t xml:space="preserve">PERKUTÁNNÍ TRANSHEPATÁLNÍ CHOLANGIOGRAFIE         </t>
  </si>
  <si>
    <t>89611</t>
  </si>
  <si>
    <t xml:space="preserve">CT VYŠETŘENÍ HLAVY NEBO TĚLA NATIVNÍ A KONTRASTNÍ 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</si>
  <si>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</si>
  <si>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</si>
  <si>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</si>
  <si>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</si>
  <si>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</si>
  <si>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</si>
  <si>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</si>
  <si>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</si>
  <si>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</si>
  <si>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</si>
  <si>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</si>
  <si>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</si>
  <si>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89717</t>
  </si>
  <si>
    <t xml:space="preserve">MR ZOBRAZENÍ SRDCE                                </t>
  </si>
  <si>
    <t>89723</t>
  </si>
  <si>
    <t xml:space="preserve">MR ANGIOGRAFIE                                    </t>
  </si>
  <si>
    <t>89725</t>
  </si>
  <si>
    <t xml:space="preserve">OPAKOVANÉ ČI DOPLŇUJÍCÍ VYŠETŘENÍ MR              </t>
  </si>
  <si>
    <t>35</t>
  </si>
  <si>
    <t>222</t>
  </si>
  <si>
    <t>22111</t>
  </si>
  <si>
    <t xml:space="preserve">VYŠETŘENÍ KREVNÍ SKUPINY ABO RH (D) - STATIM      </t>
  </si>
  <si>
    <t>22112</t>
  </si>
  <si>
    <t xml:space="preserve">VYŠETŘENÍ KREVNÍ SKUPINY ABO, RH (D) V SÉRII      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</si>
  <si>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</si>
  <si>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</si>
  <si>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</si>
  <si>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</si>
  <si>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</si>
  <si>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22131</t>
  </si>
  <si>
    <t xml:space="preserve">VYŠETŘENÍ CHLADOVÝCH AGLUTININŮ                   </t>
  </si>
  <si>
    <t>22133</t>
  </si>
  <si>
    <t xml:space="preserve">PŘÍMÝ ANTIGLOBULINOVÝ TEST                        </t>
  </si>
  <si>
    <t>22134</t>
  </si>
  <si>
    <t xml:space="preserve">UPŘESNĚNÍ TYPU SENZIBILIZACE ERYTROCYTŮ           </t>
  </si>
  <si>
    <t>22135</t>
  </si>
  <si>
    <t>PŘÍMÝ ANTIGLOBULINOVÝ TEST - KVANTITATIVNÍ VYŠETŘE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</si>
  <si>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</si>
  <si>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</si>
  <si>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</si>
  <si>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</si>
  <si>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</si>
  <si>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</si>
  <si>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</si>
  <si>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</si>
  <si>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22317</t>
  </si>
  <si>
    <t>ELUCE ANTIERYTROCYTÁRNÍCH PROTILÁTEK - POUŽITÍ KOM</t>
  </si>
  <si>
    <t>22325</t>
  </si>
  <si>
    <t>ABSORPCE PROTILÁTEK PROTI ERYTROCYTUM PŘI URČOVÁNÍ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</si>
  <si>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</si>
  <si>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</si>
  <si>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</si>
  <si>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</si>
  <si>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</si>
  <si>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</si>
  <si>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82077</t>
  </si>
  <si>
    <t>STANOVENÍ PROTILÁTEK PROTI ANTIGENŮM VIRŮ HEPATITI</t>
  </si>
  <si>
    <t>82079</t>
  </si>
  <si>
    <t>STANOVENÍ PROTILÁTEK PROTI ANTIGENŮM VIRŮ (MIMO VI</t>
  </si>
  <si>
    <t>37</t>
  </si>
  <si>
    <t>807</t>
  </si>
  <si>
    <t>87011</t>
  </si>
  <si>
    <t>KONZULTACE NÁLEZU PATOLOGEM CÍLENÁ NA ŽÁDOST OŠETŘ</t>
  </si>
  <si>
    <t>87127</t>
  </si>
  <si>
    <t>JEDNODUCHÝ BIOPTICKÝ VZOREK: MAKROSKOPICKÉ POSOUZE</t>
  </si>
  <si>
    <t>87129</t>
  </si>
  <si>
    <t>VÍCEČETNÉ MALÉ BIOPTICKÉ VZORKY: MAKROSKOPICKÉ POS</t>
  </si>
  <si>
    <t>87131</t>
  </si>
  <si>
    <t>BIOPTICKÝ MATERIÁL S ČÁSTEČNÉ NEBO RADIKÁLNÍ EKTOM</t>
  </si>
  <si>
    <t>87133</t>
  </si>
  <si>
    <t>BIOPTICKÝ MATERIÁL ZÍSKANÝ KOMPLEXNÍ EKTOMIÍ: MAKR</t>
  </si>
  <si>
    <t>87135</t>
  </si>
  <si>
    <t xml:space="preserve">VYŠETŘENÍ MORFOMETRICKÉ - ZA KAŽDÝ PARAMETR       </t>
  </si>
  <si>
    <t>87211</t>
  </si>
  <si>
    <t>ZMRAZOVACÍ HISTOLOGICKÉ  VYŠETŘENÍ PITEVNÍHO MATER</t>
  </si>
  <si>
    <t>87213</t>
  </si>
  <si>
    <t>PEROPERAČNÍ BIOPSIE (TECHNICKÁ KOMPONENTA ZA KAŽDÝ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</si>
  <si>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</si>
  <si>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</si>
  <si>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</si>
  <si>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</si>
  <si>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</si>
  <si>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</si>
  <si>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87221</t>
  </si>
  <si>
    <t>ODBĚR PRO SPECIELNÍ VYŠETŘENÍ : RECEPTORY, HISTOCH</t>
  </si>
  <si>
    <t>87223</t>
  </si>
  <si>
    <t>SPECIELNÍ BARVENÍ JEDNODUCHÉ (KAŽDÝ PREPARÁT Z PAR</t>
  </si>
  <si>
    <t>87225</t>
  </si>
  <si>
    <t>SPECIELNI BARVENÍ SLOŽITÉ (ZA KAŽDÝ PREPARÁT ZE ZM</t>
  </si>
  <si>
    <t>87227</t>
  </si>
  <si>
    <t>ENZYMOVÁ HISTOCHEMIE I. (ZA KAŽDÝ MARKER Z 1 BLOKU</t>
  </si>
  <si>
    <t>87231</t>
  </si>
  <si>
    <t xml:space="preserve">IMUNOHISTOCHEMIE (ZA KAŽDÝ MARKER Z 1 BLOKU)      </t>
  </si>
  <si>
    <t>87235</t>
  </si>
  <si>
    <t>VYŠETŘENÍ PREPARÁTU SPECIELNĚ BARVENÉHO NA MIKROOR</t>
  </si>
  <si>
    <t>87411</t>
  </si>
  <si>
    <t>PEROPERAČNÍ CYTOLOGIE (TECHNICKÁ KOMPONENTA ZA KAŽ</t>
  </si>
  <si>
    <t>87431</t>
  </si>
  <si>
    <t xml:space="preserve">PREPARÁTY METODOU CYTOBLOKU - ZA KAŽDÝ PREPARÁT   </t>
  </si>
  <si>
    <t>87511</t>
  </si>
  <si>
    <t xml:space="preserve">STANOVENÍ BIOPTICKÉ DIAGNÓZY I. STUPNĚ OBTÍŽNOSTI </t>
  </si>
  <si>
    <t>87513</t>
  </si>
  <si>
    <t>STANOVENÍ CYTOLOGICKÉ DIAGNÓZY I. STUPNĚ OBTÍŽNOST</t>
  </si>
  <si>
    <t>87517</t>
  </si>
  <si>
    <t>STANOVENÍ BIOPTICKÉ DIAGNÓZY II. STUPNĚ OBTÍŽNOSTI</t>
  </si>
  <si>
    <t>87519</t>
  </si>
  <si>
    <t>STANOVENÍ CYTOLOGICKÉ DIAGNÓZY II. STUPNĚ OBTÍŽNOS</t>
  </si>
  <si>
    <t>87523</t>
  </si>
  <si>
    <t>STANOVENÍ BIOPTICKÉ DIAGNÓZY III. STUPNĚ OBTÍŽNOST</t>
  </si>
  <si>
    <t>87611</t>
  </si>
  <si>
    <t>TECHNICKÁ KOMPONENTA MIKROSKOPICKÉHO VYŠETŘENÍ PIT</t>
  </si>
  <si>
    <t>87613</t>
  </si>
  <si>
    <t>TECHNICKO ADMINISTRATIVNÍ KOMPONENTA BIOPSIE (STAN</t>
  </si>
  <si>
    <t>87617</t>
  </si>
  <si>
    <t xml:space="preserve">STANOVENÍ DIAGNÓZY IV. STUPNĚ OBTÍŽNOSTI Z JINÉHO </t>
  </si>
  <si>
    <t>40</t>
  </si>
  <si>
    <t>802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</si>
  <si>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</si>
  <si>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</si>
  <si>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</si>
  <si>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</si>
  <si>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</si>
  <si>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 xml:space="preserve">KULTIVAČNÍ VYŠETŘENÍ NA GO                        </t>
  </si>
  <si>
    <t>82033</t>
  </si>
  <si>
    <t xml:space="preserve">KONTROLA STERILITY KLINICKÉHO VZORKU              </t>
  </si>
  <si>
    <t>82041</t>
  </si>
  <si>
    <t>PRŮKAZ DNA MIKROORGANISMU V KLINICKÉM MATERIÁLU HY</t>
  </si>
  <si>
    <t>82057</t>
  </si>
  <si>
    <t xml:space="preserve">IDENTIFIKACE KMENE ORIENTAČNÍ JEDNODUCHÝM TESTEM  </t>
  </si>
  <si>
    <t>82061</t>
  </si>
  <si>
    <t xml:space="preserve">IDENTIFIKACE ANAEROBNÍHO KMENE PODROBNÁ           </t>
  </si>
  <si>
    <t>82063</t>
  </si>
  <si>
    <t xml:space="preserve">STANOVENÍ CITLIVOSTI NA ATB KVALITATIVNÍ METODOU  </t>
  </si>
  <si>
    <t>82065</t>
  </si>
  <si>
    <t xml:space="preserve">STANOVENÍ CITLIVOSTI NA ATB KVANTITATIVNÍ METODOU </t>
  </si>
  <si>
    <t>82069</t>
  </si>
  <si>
    <t xml:space="preserve">STANOVENÍ PRODUKCE BETA-LAKTAMÁZY                 </t>
  </si>
  <si>
    <t>82083</t>
  </si>
  <si>
    <t>PRŮKAZ BAKTERIÁLNÍHO TOXINU BIOLOGICKÝM POKUSEM NA</t>
  </si>
  <si>
    <t>82087</t>
  </si>
  <si>
    <t xml:space="preserve">STANOVENÍ PROTILÁTEK AGLUTINACÍ                   </t>
  </si>
  <si>
    <t>82093</t>
  </si>
  <si>
    <t>STANOVENÍ PROTILÁTEK METODOU KONSUMPCE KOMPLEMENTU</t>
  </si>
  <si>
    <t>82097</t>
  </si>
  <si>
    <t xml:space="preserve">STANOVENÍ PROTILÁTEK PROTI EBV (ELISA)            </t>
  </si>
  <si>
    <t>82111</t>
  </si>
  <si>
    <t>PRŮKAZ PROTILÁTEK NEPŘÍMOU HEMAGLUTINACÍ NA NOSIČÍ</t>
  </si>
  <si>
    <t>82115</t>
  </si>
  <si>
    <t>PRŮKAZ VIROVÉHO ANTIGENU V BIOLOGICKÉM MATERIÁLU N</t>
  </si>
  <si>
    <t>82117</t>
  </si>
  <si>
    <t>PRŮKAZ ANTIGENU VIRU (MIMO VIRY HEPATITID), BAKTER</t>
  </si>
  <si>
    <t>82123</t>
  </si>
  <si>
    <t>PRŮKAZ  BAKTERIÁLNÍHO, VIROVÉHO, PARAZITÁRNÍHO EV.</t>
  </si>
  <si>
    <t>82131</t>
  </si>
  <si>
    <t>IDENTIFIKACE BAKTERIÁLNÍHO KMENE V KULTUŘE (POMNOŽ</t>
  </si>
  <si>
    <t>82135</t>
  </si>
  <si>
    <t xml:space="preserve">KONFIRMAČNÍ TEST PRŮKAZU ANTIGENŮ                 </t>
  </si>
  <si>
    <t>82211</t>
  </si>
  <si>
    <t xml:space="preserve">KULTIVAČNÍ VYŠETŘENÍ NA MYKOBAKTERIA              </t>
  </si>
  <si>
    <t>82221</t>
  </si>
  <si>
    <t>PRIMÁRNÍ ISOLACE MYKOBAKTERIÍ RYCHLOU KULTIVAČNÍ M</t>
  </si>
  <si>
    <t>91399</t>
  </si>
  <si>
    <t>CHARAKTERISTIKA ANTIGENŮ A PROTILÁTEK ELEKTROFORÉZ</t>
  </si>
  <si>
    <t>91483</t>
  </si>
  <si>
    <t xml:space="preserve">STANOVENÍ ANTIGENU HELICOBACTER PYLORI VE STOLICI </t>
  </si>
  <si>
    <t>41</t>
  </si>
  <si>
    <t>22217</t>
  </si>
  <si>
    <t xml:space="preserve">SCREENINGOVÉ VYŠETŘENÍ TROMBOCYTÁRNÍCH PROTILÁTEK </t>
  </si>
  <si>
    <t>22321</t>
  </si>
  <si>
    <t xml:space="preserve">URČENÍ SPECIFITY TROMBOCYTÁRNÍ PROTILÁTKY         </t>
  </si>
  <si>
    <t>86113</t>
  </si>
  <si>
    <t>STATIM CROSS - MATCH NEPŘÍBUZNÝCH DÁRCŮ JEDNODUCHÝ</t>
  </si>
  <si>
    <t>86121</t>
  </si>
  <si>
    <t>CROSS - MATCH NEPŘÍBUZNÝCH DÁRCŮ JEDNODUCHÝ SKUPIN</t>
  </si>
  <si>
    <t>86125</t>
  </si>
  <si>
    <t>STATIM - CROSS MATCH NEPŘÍBUZNÝCH DÁRCŮ JEDNODUCHÝ</t>
  </si>
  <si>
    <t>86213</t>
  </si>
  <si>
    <t xml:space="preserve">URČOVÁNÍ HLA ANTIGENŮ I. TŘÍDY - KOMBINOVANÝ SET  </t>
  </si>
  <si>
    <t>86413</t>
  </si>
  <si>
    <t xml:space="preserve">SCREENING PROTILÁTEK NA PANELU 30TI DÁRCŮ         </t>
  </si>
  <si>
    <t>91111</t>
  </si>
  <si>
    <t xml:space="preserve">STANOVENÍ IgG1 RID                                </t>
  </si>
  <si>
    <t>91113</t>
  </si>
  <si>
    <t xml:space="preserve">STANOVENÍ IgG2 RID                                </t>
  </si>
  <si>
    <t>91115</t>
  </si>
  <si>
    <t xml:space="preserve">STANOVENÍ IgG3 RID                                </t>
  </si>
  <si>
    <t>91116</t>
  </si>
  <si>
    <t xml:space="preserve">STANOVENÍ IgG4 RID                                </t>
  </si>
  <si>
    <t>91159</t>
  </si>
  <si>
    <t xml:space="preserve">STANOVENÍ C3 SLOŽKY KOMPLEMENTU                   </t>
  </si>
  <si>
    <t>91161</t>
  </si>
  <si>
    <t xml:space="preserve">STANOVENÍ C4 SLOŽKY KOMPLEMENTU                   </t>
  </si>
  <si>
    <t>91189</t>
  </si>
  <si>
    <t xml:space="preserve">STANOVENÍ IgE                                     </t>
  </si>
  <si>
    <t>91253</t>
  </si>
  <si>
    <t xml:space="preserve">STANOVENÍ ANTI ds-DNA Ab ELISA                    </t>
  </si>
  <si>
    <t>91259</t>
  </si>
  <si>
    <t xml:space="preserve">STANOVENÍ ANTI NUKLEOHISTON Ab ELISA              </t>
  </si>
  <si>
    <t>91261</t>
  </si>
  <si>
    <t xml:space="preserve">STANOVENÍ ANTI ENA Ab ELISA                       </t>
  </si>
  <si>
    <t>91277</t>
  </si>
  <si>
    <t xml:space="preserve">STANOVENÍ p-ANCA ELISA                            </t>
  </si>
  <si>
    <t>91279</t>
  </si>
  <si>
    <t xml:space="preserve">STANOVENÍ c-ANCA ELISA                            </t>
  </si>
  <si>
    <t>91285</t>
  </si>
  <si>
    <t xml:space="preserve">STANOVENÍ REVMATOIDNÍHO FAKTORU IgM ELISA         </t>
  </si>
  <si>
    <t>91287</t>
  </si>
  <si>
    <t xml:space="preserve">STANOVENÍ REVMATOIDNÍHO FAKTORU IgG ELISA         </t>
  </si>
  <si>
    <t>91289</t>
  </si>
  <si>
    <t xml:space="preserve">STANOVENÍ REVMATOIDNÍHO FAKTORU IgA ELISA         </t>
  </si>
  <si>
    <t>91317</t>
  </si>
  <si>
    <t>PRŮKAZ ANTINUKLEÁRNÍCH PROTILÁTEK - JINÉ SUBSTRÁTY</t>
  </si>
  <si>
    <t>91323</t>
  </si>
  <si>
    <t xml:space="preserve">PRŮKAZ ANCA IF                                    </t>
  </si>
  <si>
    <t>91355</t>
  </si>
  <si>
    <t xml:space="preserve">STANOVENÍ CIK METODOU PEG-IKEM                    </t>
  </si>
  <si>
    <t>91449</t>
  </si>
  <si>
    <t>STANOVENÍ FAGOCYTÁRNÍ AKTIVITY LEUKOCYTŮ INGESCÍ P</t>
  </si>
  <si>
    <t>91451</t>
  </si>
  <si>
    <t>STANOVENÍ OPSONOFAGOCYTÁRNÍHO INDEXU INGESCÍ MIKRO</t>
  </si>
  <si>
    <t>91489</t>
  </si>
  <si>
    <t>IMUNOANALYTICKÉ STANOVENÍ AUTOPROTILÁTEK PROTI LKM</t>
  </si>
  <si>
    <t>91493</t>
  </si>
  <si>
    <t>IMUNOANALYTICKÉ STANOVENÍ AUTOPROTILÁTEK PROTI SPE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</si>
  <si>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</si>
  <si>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</si>
  <si>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</si>
  <si>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</si>
  <si>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</si>
  <si>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 xml:space="preserve">IMUNOANALYTICKÉ STANOVENÍ AUTOPROTILÁTEK          </t>
  </si>
  <si>
    <t>94191</t>
  </si>
  <si>
    <t xml:space="preserve">FOTOGRAFIE GELU                                   </t>
  </si>
  <si>
    <t>94193</t>
  </si>
  <si>
    <t xml:space="preserve">ELEKTROFORÉZA NUKLEOVÝCH KYSELIN            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</si>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</sst>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877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0" fillId="0" borderId="49" xfId="0" applyFill="1" applyBorder="1" applyAlignment="1"/>
    <xf numFmtId="0" fontId="68" fillId="0" borderId="58" xfId="0" applyFont="1" applyFill="1" applyBorder="1" applyAlignment="1"/>
    <xf numFmtId="165" fontId="3" fillId="0" borderId="83" xfId="53" applyNumberFormat="1" applyFont="1" applyFill="1" applyBorder="1"/>
    <xf numFmtId="9" fontId="3" fillId="0" borderId="83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3" fontId="0" fillId="0" borderId="0" xfId="0" applyNumberFormat="1" applyFill="1" applyBorder="1" applyAlignment="1"/>
    <xf numFmtId="0" fontId="74" fillId="3" borderId="23" xfId="1" applyFont="1" applyFill="1" applyBorder="1"/>
    <xf numFmtId="0" fontId="74" fillId="4" borderId="38" xfId="1" applyFont="1" applyFill="1" applyBorder="1"/>
    <xf numFmtId="0" fontId="74" fillId="4" borderId="22" xfId="1" applyFont="1" applyFill="1" applyBorder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5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4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1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5" xfId="33" applyFont="1" applyFill="1" applyBorder="1" applyAlignment="1">
      <alignment horizontal="center" vertical="center"/>
    </xf>
    <xf numFmtId="9" fontId="3" fillId="0" borderId="82" xfId="53" applyNumberFormat="1" applyFont="1" applyFill="1" applyBorder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3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1" xfId="53" applyFont="1" applyFill="1" applyBorder="1" applyAlignment="1">
      <alignment horizontal="right"/>
    </xf>
    <xf numFmtId="165" fontId="56" fillId="0" borderId="86" xfId="53" applyNumberFormat="1" applyFont="1" applyFill="1" applyBorder="1"/>
    <xf numFmtId="165" fontId="56" fillId="0" borderId="87" xfId="53" applyNumberFormat="1" applyFont="1" applyFill="1" applyBorder="1"/>
    <xf numFmtId="9" fontId="56" fillId="0" borderId="88" xfId="83" applyNumberFormat="1" applyFont="1" applyFill="1" applyBorder="1"/>
    <xf numFmtId="170" fontId="56" fillId="0" borderId="86" xfId="53" applyNumberFormat="1" applyFont="1" applyFill="1" applyBorder="1"/>
    <xf numFmtId="170" fontId="56" fillId="0" borderId="87" xfId="53" applyNumberFormat="1" applyFont="1" applyFill="1" applyBorder="1"/>
    <xf numFmtId="3" fontId="56" fillId="0" borderId="88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49" xfId="0" applyNumberFormat="1" applyFill="1" applyBorder="1" applyAlignment="1"/>
    <xf numFmtId="170" fontId="0" fillId="0" borderId="0" xfId="0" applyNumberFormat="1" applyFill="1"/>
    <xf numFmtId="9" fontId="0" fillId="0" borderId="49" xfId="0" applyNumberFormat="1" applyFill="1" applyBorder="1" applyAlignment="1"/>
    <xf numFmtId="3" fontId="68" fillId="0" borderId="58" xfId="0" applyNumberFormat="1" applyFont="1" applyFill="1" applyBorder="1" applyAlignment="1"/>
    <xf numFmtId="3" fontId="3" fillId="0" borderId="82" xfId="53" applyNumberFormat="1" applyFont="1" applyFill="1" applyBorder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5" xfId="53" applyNumberFormat="1" applyFont="1" applyFill="1" applyBorder="1"/>
    <xf numFmtId="3" fontId="3" fillId="0" borderId="90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6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6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7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7" xfId="53" applyFont="1" applyFill="1" applyBorder="1" applyAlignment="1">
      <alignment horizontal="right"/>
    </xf>
    <xf numFmtId="0" fontId="5" fillId="2" borderId="78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79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6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4" xfId="0" applyFont="1" applyFill="1" applyBorder="1" applyAlignment="1">
      <alignment vertical="center"/>
    </xf>
    <xf numFmtId="3" fontId="56" fillId="2" borderId="76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6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6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168" fontId="77" fillId="5" borderId="20" xfId="26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5" xfId="26" applyNumberFormat="1" applyFont="1" applyFill="1" applyBorder="1" applyAlignment="1">
      <alignment horizontal="center" vertical="center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6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6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6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6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6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6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68" fillId="0" borderId="2" xfId="14" applyFont="1" applyFill="1" applyBorder="1" applyAlignment="1"/>
    <xf numFmtId="3" fontId="3" fillId="2" borderId="76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6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6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6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89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79" fillId="0" borderId="0" xfId="1" applyFont="1" applyFill="1"/>
    <xf numFmtId="3" fontId="58" fillId="8" borderId="92" xfId="0" applyNumberFormat="1" applyFont="1" applyFill="1" applyBorder="1" applyAlignment="1">
      <alignment horizontal="right" vertical="top"/>
    </xf>
    <xf numFmtId="3" fontId="58" fillId="8" borderId="93" xfId="0" applyNumberFormat="1" applyFont="1" applyFill="1" applyBorder="1" applyAlignment="1">
      <alignment horizontal="right" vertical="top"/>
    </xf>
    <xf numFmtId="174" fontId="58" fillId="8" borderId="94" xfId="0" applyNumberFormat="1" applyFont="1" applyFill="1" applyBorder="1" applyAlignment="1">
      <alignment horizontal="right" vertical="top"/>
    </xf>
    <xf numFmtId="3" fontId="58" fillId="0" borderId="92" xfId="0" applyNumberFormat="1" applyFont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60" fillId="8" borderId="97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174" fontId="60" fillId="8" borderId="99" xfId="0" applyNumberFormat="1" applyFont="1" applyFill="1" applyBorder="1" applyAlignment="1">
      <alignment horizontal="right" vertical="top"/>
    </xf>
    <xf numFmtId="3" fontId="60" fillId="0" borderId="97" xfId="0" applyNumberFormat="1" applyFont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0" fontId="58" fillId="8" borderId="94" xfId="0" applyFont="1" applyFill="1" applyBorder="1" applyAlignment="1">
      <alignment horizontal="right" vertical="top"/>
    </xf>
    <xf numFmtId="0" fontId="60" fillId="8" borderId="99" xfId="0" applyFont="1" applyFill="1" applyBorder="1" applyAlignment="1">
      <alignment horizontal="right" vertical="top"/>
    </xf>
    <xf numFmtId="3" fontId="60" fillId="0" borderId="101" xfId="0" applyNumberFormat="1" applyFont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0" fontId="60" fillId="0" borderId="103" xfId="0" applyFont="1" applyBorder="1" applyAlignment="1">
      <alignment horizontal="right" vertical="top"/>
    </xf>
    <xf numFmtId="174" fontId="60" fillId="8" borderId="104" xfId="0" applyNumberFormat="1" applyFont="1" applyFill="1" applyBorder="1" applyAlignment="1">
      <alignment horizontal="right" vertical="top"/>
    </xf>
    <xf numFmtId="0" fontId="62" fillId="9" borderId="91" xfId="0" applyFont="1" applyFill="1" applyBorder="1" applyAlignment="1">
      <alignment vertical="top"/>
    </xf>
    <xf numFmtId="0" fontId="62" fillId="9" borderId="91" xfId="0" applyFont="1" applyFill="1" applyBorder="1" applyAlignment="1">
      <alignment vertical="top" indent="2"/>
    </xf>
    <xf numFmtId="0" fontId="62" fillId="9" borderId="91" xfId="0" applyFont="1" applyFill="1" applyBorder="1" applyAlignment="1">
      <alignment vertical="top" indent="4"/>
    </xf>
    <xf numFmtId="0" fontId="63" fillId="9" borderId="96" xfId="0" applyFont="1" applyFill="1" applyBorder="1" applyAlignment="1">
      <alignment vertical="top" indent="6"/>
    </xf>
    <xf numFmtId="0" fontId="62" fillId="9" borderId="91" xfId="0" applyFont="1" applyFill="1" applyBorder="1" applyAlignment="1">
      <alignment vertical="top" indent="8"/>
    </xf>
    <xf numFmtId="0" fontId="63" fillId="9" borderId="96" xfId="0" applyFont="1" applyFill="1" applyBorder="1" applyAlignment="1">
      <alignment vertical="top" indent="2"/>
    </xf>
    <xf numFmtId="0" fontId="63" fillId="9" borderId="96" xfId="0" applyFont="1" applyFill="1" applyBorder="1" applyAlignment="1">
      <alignment vertical="top" indent="4"/>
    </xf>
    <xf numFmtId="0" fontId="63" fillId="9" borderId="96" xfId="0" applyFont="1" applyFill="1" applyBorder="1" applyAlignment="1">
      <alignment vertical="top"/>
    </xf>
    <xf numFmtId="0" fontId="57" fillId="9" borderId="91" xfId="0" applyFont="1" applyFill="1" applyBorder="1"/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1" xfId="53" applyNumberFormat="1" applyFont="1" applyFill="1" applyBorder="1" applyAlignment="1">
      <alignment horizontal="left"/>
    </xf>
    <xf numFmtId="3" fontId="56" fillId="2" borderId="71" xfId="53" applyNumberFormat="1" applyFont="1" applyFill="1" applyBorder="1" applyAlignment="1">
      <alignment horizontal="left"/>
    </xf>
    <xf numFmtId="3" fontId="56" fillId="2" borderId="80" xfId="53" applyNumberFormat="1" applyFont="1" applyFill="1" applyBorder="1" applyAlignment="1">
      <alignment horizontal="left"/>
    </xf>
    <xf numFmtId="0" fontId="0" fillId="0" borderId="64" xfId="0" applyFill="1" applyBorder="1"/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2" xfId="0" applyNumberFormat="1" applyFont="1" applyFill="1" applyBorder="1"/>
    <xf numFmtId="9" fontId="64" fillId="2" borderId="70" xfId="0" applyNumberFormat="1" applyFont="1" applyFill="1" applyBorder="1"/>
    <xf numFmtId="3" fontId="64" fillId="2" borderId="80" xfId="0" applyNumberFormat="1" applyFont="1" applyFill="1" applyBorder="1"/>
    <xf numFmtId="9" fontId="0" fillId="0" borderId="64" xfId="0" applyNumberForma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8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74" xfId="0" applyNumberForma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6" xfId="79" applyFont="1" applyFill="1" applyBorder="1" applyAlignment="1">
      <alignment horizontal="left"/>
    </xf>
    <xf numFmtId="0" fontId="3" fillId="2" borderId="107" xfId="79" applyFont="1" applyFill="1" applyBorder="1" applyAlignment="1">
      <alignment horizontal="left"/>
    </xf>
    <xf numFmtId="0" fontId="3" fillId="2" borderId="108" xfId="80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69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1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4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0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2" fillId="0" borderId="0" xfId="63" applyNumberFormat="1" applyFont="1"/>
    <xf numFmtId="1" fontId="83" fillId="0" borderId="11" xfId="63" applyNumberFormat="1" applyFont="1" applyBorder="1" applyAlignment="1">
      <alignment horizontal="center"/>
    </xf>
    <xf numFmtId="1" fontId="82" fillId="0" borderId="11" xfId="63" applyNumberFormat="1" applyFont="1" applyBorder="1" applyAlignment="1">
      <alignment horizontal="center" vertical="center"/>
    </xf>
    <xf numFmtId="1" fontId="83" fillId="0" borderId="11" xfId="63" applyNumberFormat="1" applyFont="1" applyBorder="1" applyAlignment="1">
      <alignment horizontal="center" vertical="center"/>
    </xf>
    <xf numFmtId="0" fontId="83" fillId="0" borderId="0" xfId="63" applyFont="1"/>
    <xf numFmtId="0" fontId="83" fillId="0" borderId="0" xfId="63" applyFont="1" applyAlignment="1">
      <alignment horizontal="center"/>
    </xf>
    <xf numFmtId="0" fontId="82" fillId="0" borderId="11" xfId="63" applyFont="1" applyBorder="1" applyAlignment="1">
      <alignment horizontal="center" vertical="center"/>
    </xf>
    <xf numFmtId="0" fontId="83" fillId="0" borderId="11" xfId="63" applyFont="1" applyBorder="1" applyAlignment="1">
      <alignment horizontal="center" vertical="center"/>
    </xf>
    <xf numFmtId="1" fontId="81" fillId="0" borderId="11" xfId="63" applyNumberFormat="1" applyFont="1" applyBorder="1" applyAlignment="1">
      <alignment horizontal="center"/>
    </xf>
    <xf numFmtId="1" fontId="84" fillId="0" borderId="11" xfId="63" applyNumberFormat="1" applyFont="1" applyBorder="1" applyAlignment="1">
      <alignment horizontal="center" vertical="center"/>
    </xf>
    <xf numFmtId="0" fontId="84" fillId="0" borderId="11" xfId="63" applyFont="1" applyBorder="1" applyAlignment="1">
      <alignment horizontal="center" vertical="center"/>
    </xf>
    <xf numFmtId="1" fontId="84" fillId="0" borderId="0" xfId="63" applyNumberFormat="1" applyFont="1" applyFill="1"/>
    <xf numFmtId="0" fontId="81" fillId="0" borderId="0" xfId="63" applyFont="1"/>
    <xf numFmtId="0" fontId="83" fillId="0" borderId="0" xfId="63" applyFont="1" applyFill="1"/>
    <xf numFmtId="1" fontId="85" fillId="0" borderId="0" xfId="63" applyNumberFormat="1" applyFont="1" applyFill="1" applyBorder="1"/>
    <xf numFmtId="0" fontId="86" fillId="0" borderId="0" xfId="63" applyFont="1"/>
    <xf numFmtId="0" fontId="87" fillId="0" borderId="0" xfId="63" applyFont="1"/>
    <xf numFmtId="0" fontId="86" fillId="0" borderId="0" xfId="63" applyFont="1" applyFill="1"/>
    <xf numFmtId="0" fontId="80" fillId="3" borderId="11" xfId="63" applyFont="1" applyFill="1" applyBorder="1" applyAlignment="1">
      <alignment horizontal="center" vertical="center"/>
    </xf>
    <xf numFmtId="0" fontId="81" fillId="3" borderId="11" xfId="63" applyFont="1" applyFill="1" applyBorder="1" applyAlignment="1">
      <alignment horizontal="center" vertical="center"/>
    </xf>
    <xf numFmtId="0" fontId="81" fillId="3" borderId="0" xfId="63" applyFont="1" applyFill="1"/>
    <xf numFmtId="0" fontId="83" fillId="3" borderId="0" xfId="63" applyFont="1" applyFill="1"/>
    <xf numFmtId="0" fontId="86" fillId="3" borderId="0" xfId="63" applyFont="1" applyFill="1"/>
    <xf numFmtId="0" fontId="0" fillId="2" borderId="80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64" xfId="0" applyNumberFormat="1" applyFill="1" applyBorder="1"/>
    <xf numFmtId="170" fontId="0" fillId="0" borderId="34" xfId="0" applyNumberFormat="1" applyFill="1" applyBorder="1"/>
    <xf numFmtId="170" fontId="46" fillId="9" borderId="32" xfId="0" applyNumberFormat="1" applyFont="1" applyFill="1" applyBorder="1"/>
    <xf numFmtId="0" fontId="46" fillId="9" borderId="32" xfId="0" applyFont="1" applyFill="1" applyBorder="1"/>
    <xf numFmtId="9" fontId="46" fillId="9" borderId="25" xfId="0" applyNumberFormat="1" applyFont="1" applyFill="1" applyBorder="1"/>
    <xf numFmtId="0" fontId="46" fillId="0" borderId="62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170" fontId="0" fillId="0" borderId="11" xfId="0" applyNumberFormat="1" applyFill="1" applyBorder="1"/>
    <xf numFmtId="170" fontId="0" fillId="0" borderId="15" xfId="0" applyNumberFormat="1" applyFill="1" applyBorder="1"/>
    <xf numFmtId="0" fontId="0" fillId="0" borderId="15" xfId="0" applyFill="1" applyBorder="1"/>
    <xf numFmtId="9" fontId="0" fillId="0" borderId="16" xfId="0" applyNumberFormat="1" applyFill="1" applyBorder="1"/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167" fontId="5" fillId="0" borderId="111" xfId="0" applyNumberFormat="1" applyFont="1" applyBorder="1" applyAlignment="1">
      <alignment horizontal="right"/>
    </xf>
    <xf numFmtId="167" fontId="5" fillId="0" borderId="110" xfId="0" applyNumberFormat="1" applyFont="1" applyBorder="1" applyAlignment="1">
      <alignment horizontal="right"/>
    </xf>
    <xf numFmtId="3" fontId="88" fillId="0" borderId="111" xfId="0" applyNumberFormat="1" applyFont="1" applyBorder="1" applyAlignment="1">
      <alignment horizontal="right"/>
    </xf>
    <xf numFmtId="167" fontId="88" fillId="0" borderId="111" xfId="0" applyNumberFormat="1" applyFont="1" applyBorder="1" applyAlignment="1">
      <alignment horizontal="right"/>
    </xf>
    <xf numFmtId="167" fontId="88" fillId="0" borderId="110" xfId="0" applyNumberFormat="1" applyFont="1" applyBorder="1" applyAlignment="1">
      <alignment horizontal="right"/>
    </xf>
    <xf numFmtId="175" fontId="5" fillId="0" borderId="111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3" fontId="5" fillId="0" borderId="111" xfId="0" applyNumberFormat="1" applyFont="1" applyBorder="1"/>
    <xf numFmtId="3" fontId="16" fillId="0" borderId="112" xfId="0" applyNumberFormat="1" applyFont="1" applyBorder="1" applyAlignment="1">
      <alignment horizontal="center"/>
    </xf>
    <xf numFmtId="167" fontId="5" fillId="0" borderId="105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3" fontId="88" fillId="0" borderId="105" xfId="0" applyNumberFormat="1" applyFont="1" applyBorder="1" applyAlignment="1">
      <alignment horizontal="right"/>
    </xf>
    <xf numFmtId="167" fontId="88" fillId="0" borderId="105" xfId="0" applyNumberFormat="1" applyFont="1" applyBorder="1" applyAlignment="1">
      <alignment horizontal="right"/>
    </xf>
    <xf numFmtId="167" fontId="88" fillId="0" borderId="60" xfId="0" applyNumberFormat="1" applyFont="1" applyBorder="1" applyAlignment="1">
      <alignment horizontal="right"/>
    </xf>
    <xf numFmtId="175" fontId="5" fillId="0" borderId="105" xfId="0" applyNumberFormat="1" applyFont="1" applyBorder="1" applyAlignment="1">
      <alignment horizontal="right"/>
    </xf>
    <xf numFmtId="3" fontId="5" fillId="0" borderId="105" xfId="0" applyNumberFormat="1" applyFont="1" applyBorder="1" applyAlignment="1">
      <alignment horizontal="right"/>
    </xf>
    <xf numFmtId="4" fontId="5" fillId="0" borderId="105" xfId="0" applyNumberFormat="1" applyFont="1" applyBorder="1" applyAlignment="1">
      <alignment horizontal="right"/>
    </xf>
    <xf numFmtId="3" fontId="5" fillId="0" borderId="105" xfId="0" applyNumberFormat="1" applyFont="1" applyBorder="1"/>
    <xf numFmtId="3" fontId="16" fillId="0" borderId="22" xfId="0" applyNumberFormat="1" applyFont="1" applyBorder="1" applyAlignment="1">
      <alignment horizontal="center"/>
    </xf>
    <xf numFmtId="167" fontId="88" fillId="0" borderId="21" xfId="0" applyNumberFormat="1" applyFont="1" applyBorder="1" applyAlignment="1">
      <alignment horizontal="right"/>
    </xf>
    <xf numFmtId="167" fontId="5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3" fontId="88" fillId="0" borderId="111" xfId="0" applyNumberFormat="1" applyFont="1" applyBorder="1"/>
    <xf numFmtId="167" fontId="88" fillId="0" borderId="111" xfId="0" applyNumberFormat="1" applyFont="1" applyBorder="1"/>
    <xf numFmtId="167" fontId="88" fillId="0" borderId="110" xfId="0" applyNumberFormat="1" applyFont="1" applyBorder="1"/>
    <xf numFmtId="167" fontId="89" fillId="0" borderId="110" xfId="0" applyNumberFormat="1" applyFont="1" applyBorder="1" applyAlignment="1">
      <alignment horizontal="right"/>
    </xf>
    <xf numFmtId="167" fontId="88" fillId="0" borderId="21" xfId="0" applyNumberFormat="1" applyFont="1" applyBorder="1"/>
    <xf numFmtId="3" fontId="88" fillId="0" borderId="105" xfId="0" applyNumberFormat="1" applyFont="1" applyBorder="1"/>
    <xf numFmtId="167" fontId="88" fillId="0" borderId="105" xfId="0" applyNumberFormat="1" applyFont="1" applyBorder="1"/>
    <xf numFmtId="167" fontId="88" fillId="0" borderId="60" xfId="0" applyNumberFormat="1" applyFont="1" applyBorder="1"/>
    <xf numFmtId="167" fontId="89" fillId="0" borderId="60" xfId="0" applyNumberFormat="1" applyFont="1" applyBorder="1" applyAlignment="1">
      <alignment horizontal="right"/>
    </xf>
    <xf numFmtId="3" fontId="57" fillId="0" borderId="111" xfId="0" applyNumberFormat="1" applyFont="1" applyBorder="1"/>
    <xf numFmtId="167" fontId="57" fillId="0" borderId="111" xfId="0" applyNumberFormat="1" applyFont="1" applyBorder="1"/>
    <xf numFmtId="167" fontId="57" fillId="0" borderId="110" xfId="0" applyNumberFormat="1" applyFont="1" applyBorder="1"/>
    <xf numFmtId="3" fontId="57" fillId="0" borderId="111" xfId="0" applyNumberFormat="1" applyFont="1" applyBorder="1" applyAlignment="1">
      <alignment horizontal="right"/>
    </xf>
    <xf numFmtId="0" fontId="5" fillId="0" borderId="111" xfId="0" applyFont="1" applyBorder="1"/>
    <xf numFmtId="9" fontId="57" fillId="0" borderId="111" xfId="0" applyNumberFormat="1" applyFont="1" applyBorder="1"/>
    <xf numFmtId="3" fontId="57" fillId="0" borderId="105" xfId="0" applyNumberFormat="1" applyFont="1" applyBorder="1"/>
    <xf numFmtId="167" fontId="57" fillId="0" borderId="105" xfId="0" applyNumberFormat="1" applyFont="1" applyBorder="1"/>
    <xf numFmtId="167" fontId="57" fillId="0" borderId="60" xfId="0" applyNumberFormat="1" applyFont="1" applyBorder="1"/>
    <xf numFmtId="3" fontId="57" fillId="0" borderId="105" xfId="0" applyNumberFormat="1" applyFont="1" applyBorder="1" applyAlignment="1">
      <alignment horizontal="right"/>
    </xf>
    <xf numFmtId="0" fontId="5" fillId="0" borderId="105" xfId="0" applyFont="1" applyBorder="1"/>
    <xf numFmtId="9" fontId="57" fillId="0" borderId="105" xfId="0" applyNumberFormat="1" applyFont="1" applyBorder="1"/>
    <xf numFmtId="167" fontId="57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57" fillId="0" borderId="58" xfId="0" applyNumberFormat="1" applyFont="1" applyBorder="1"/>
    <xf numFmtId="167" fontId="57" fillId="0" borderId="58" xfId="0" applyNumberFormat="1" applyFont="1" applyBorder="1"/>
    <xf numFmtId="167" fontId="57" fillId="0" borderId="59" xfId="0" applyNumberFormat="1" applyFont="1" applyBorder="1"/>
    <xf numFmtId="3" fontId="57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3" fontId="88" fillId="0" borderId="58" xfId="0" applyNumberFormat="1" applyFont="1" applyBorder="1" applyAlignment="1">
      <alignment horizontal="right"/>
    </xf>
    <xf numFmtId="167" fontId="88" fillId="0" borderId="58" xfId="0" applyNumberFormat="1" applyFont="1" applyBorder="1" applyAlignment="1">
      <alignment horizontal="right"/>
    </xf>
    <xf numFmtId="167" fontId="88" fillId="0" borderId="59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57" fillId="0" borderId="0" xfId="0" applyNumberFormat="1" applyFont="1" applyBorder="1"/>
    <xf numFmtId="167" fontId="57" fillId="0" borderId="0" xfId="0" applyNumberFormat="1" applyFont="1" applyBorder="1"/>
    <xf numFmtId="3" fontId="88" fillId="0" borderId="0" xfId="0" applyNumberFormat="1" applyFont="1" applyBorder="1" applyAlignment="1">
      <alignment horizontal="right"/>
    </xf>
    <xf numFmtId="167" fontId="88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57" fillId="0" borderId="0" xfId="0" applyNumberFormat="1" applyFont="1" applyBorder="1"/>
    <xf numFmtId="3" fontId="88" fillId="0" borderId="0" xfId="0" applyNumberFormat="1" applyFont="1" applyBorder="1"/>
    <xf numFmtId="167" fontId="88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center"/>
    </xf>
    <xf numFmtId="49" fontId="3" fillId="0" borderId="112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75" xfId="0" applyNumberFormat="1" applyFont="1" applyBorder="1" applyAlignment="1">
      <alignment horizontal="center"/>
    </xf>
    <xf numFmtId="3" fontId="88" fillId="0" borderId="2" xfId="0" applyNumberFormat="1" applyFont="1" applyBorder="1"/>
    <xf numFmtId="167" fontId="88" fillId="0" borderId="2" xfId="0" applyNumberFormat="1" applyFont="1" applyBorder="1"/>
    <xf numFmtId="167" fontId="88" fillId="0" borderId="3" xfId="0" applyNumberFormat="1" applyFont="1" applyBorder="1"/>
    <xf numFmtId="3" fontId="57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5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7" fillId="0" borderId="2" xfId="0" applyNumberFormat="1" applyFont="1" applyBorder="1"/>
    <xf numFmtId="9" fontId="57" fillId="0" borderId="2" xfId="0" applyNumberFormat="1" applyFont="1" applyBorder="1"/>
    <xf numFmtId="3" fontId="16" fillId="0" borderId="75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69" xfId="76" applyNumberFormat="1" applyFont="1" applyFill="1" applyBorder="1" applyAlignment="1">
      <alignment horizontal="center" vertical="center"/>
    </xf>
    <xf numFmtId="3" fontId="56" fillId="2" borderId="71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8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3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8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0.23464471945044918</c:v>
                </c:pt>
                <c:pt idx="1">
                  <c:v>0.49602180018090869</c:v>
                </c:pt>
                <c:pt idx="2">
                  <c:v>0.45802842187027976</c:v>
                </c:pt>
                <c:pt idx="3">
                  <c:v>0.41298674765363497</c:v>
                </c:pt>
                <c:pt idx="4">
                  <c:v>0.40549046706230413</c:v>
                </c:pt>
                <c:pt idx="5">
                  <c:v>0.34681609063367597</c:v>
                </c:pt>
                <c:pt idx="6">
                  <c:v>0.33079045009708852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9601664"/>
        <c:axId val="116977254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0.33958444593408732</c:v>
                </c:pt>
                <c:pt idx="1">
                  <c:v>0.33958444593408732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9775616"/>
        <c:axId val="1169942016"/>
      </c:scatterChart>
      <c:catAx>
        <c:axId val="116960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69772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9772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69601664"/>
        <c:crosses val="autoZero"/>
        <c:crossBetween val="between"/>
      </c:valAx>
      <c:valAx>
        <c:axId val="11697756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69942016"/>
        <c:crosses val="max"/>
        <c:crossBetween val="midCat"/>
      </c:valAx>
      <c:valAx>
        <c:axId val="11699420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697756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0.51852692933651268</c:v>
                </c:pt>
                <c:pt idx="1">
                  <c:v>0.68886978463050008</c:v>
                </c:pt>
                <c:pt idx="2">
                  <c:v>0.6299176786282803</c:v>
                </c:pt>
                <c:pt idx="3">
                  <c:v>0.62539365444932915</c:v>
                </c:pt>
                <c:pt idx="4">
                  <c:v>0.63066549654687476</c:v>
                </c:pt>
                <c:pt idx="5">
                  <c:v>0.63162596938483995</c:v>
                </c:pt>
                <c:pt idx="6">
                  <c:v>0.64592405941588382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166336"/>
        <c:axId val="132116825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1269120"/>
        <c:axId val="1321270656"/>
      </c:scatterChart>
      <c:catAx>
        <c:axId val="1321166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2116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11682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21166336"/>
        <c:crosses val="autoZero"/>
        <c:crossBetween val="between"/>
      </c:valAx>
      <c:valAx>
        <c:axId val="13212691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21270656"/>
        <c:crosses val="max"/>
        <c:crossBetween val="midCat"/>
      </c:valAx>
      <c:valAx>
        <c:axId val="13212706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2126912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M\AppData\Local\Microsoft\Windows\Temporary%20Internet%20Files\Content.IE5\BR8D2K7C\Dokumenty\Excel\V&#253;kaz%20pr&#225;ce\V&#253;kaz%202012%20-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 počítači"/>
      <sheetName val="0.1"/>
      <sheetName val="1.0"/>
    </sheetNames>
    <sheetDataSet>
      <sheetData sheetId="0">
        <row r="8">
          <cell r="Z8">
            <v>40179</v>
          </cell>
        </row>
        <row r="9">
          <cell r="Z9">
            <v>40273</v>
          </cell>
        </row>
        <row r="10">
          <cell r="Z10">
            <v>40299</v>
          </cell>
        </row>
        <row r="11">
          <cell r="Z11">
            <v>40306</v>
          </cell>
        </row>
        <row r="12">
          <cell r="Z12">
            <v>40364</v>
          </cell>
        </row>
        <row r="13">
          <cell r="Z13">
            <v>40365</v>
          </cell>
        </row>
        <row r="14">
          <cell r="Z14">
            <v>40449</v>
          </cell>
        </row>
        <row r="15">
          <cell r="Z15">
            <v>40479</v>
          </cell>
        </row>
        <row r="16">
          <cell r="Z16">
            <v>40499</v>
          </cell>
        </row>
        <row r="17">
          <cell r="Z17">
            <v>40536</v>
          </cell>
        </row>
        <row r="18">
          <cell r="Z18">
            <v>40537</v>
          </cell>
        </row>
        <row r="19">
          <cell r="Z19">
            <v>40538</v>
          </cell>
        </row>
        <row r="20">
          <cell r="Z20">
            <v>40544</v>
          </cell>
        </row>
        <row r="21">
          <cell r="Z21">
            <v>40658</v>
          </cell>
        </row>
        <row r="22">
          <cell r="Z22">
            <v>40664</v>
          </cell>
        </row>
        <row r="23">
          <cell r="Z23">
            <v>40671</v>
          </cell>
        </row>
        <row r="24">
          <cell r="Z24">
            <v>40729</v>
          </cell>
        </row>
        <row r="25">
          <cell r="Z25">
            <v>40730</v>
          </cell>
        </row>
        <row r="26">
          <cell r="Z26">
            <v>40814</v>
          </cell>
        </row>
        <row r="27">
          <cell r="Z27">
            <v>40844</v>
          </cell>
        </row>
        <row r="28">
          <cell r="Z28">
            <v>40864</v>
          </cell>
        </row>
        <row r="29">
          <cell r="Z29">
            <v>40901</v>
          </cell>
        </row>
        <row r="30">
          <cell r="Z30">
            <v>40902</v>
          </cell>
        </row>
        <row r="31">
          <cell r="Z31">
            <v>40903</v>
          </cell>
        </row>
        <row r="32">
          <cell r="Z32">
            <v>40909</v>
          </cell>
        </row>
        <row r="33">
          <cell r="Z33">
            <v>41008</v>
          </cell>
        </row>
        <row r="34">
          <cell r="Z34">
            <v>41030</v>
          </cell>
        </row>
        <row r="35">
          <cell r="Z35">
            <v>41037</v>
          </cell>
        </row>
        <row r="36">
          <cell r="Z36">
            <v>41095</v>
          </cell>
        </row>
        <row r="37">
          <cell r="Z37">
            <v>41096</v>
          </cell>
        </row>
        <row r="38">
          <cell r="Z38">
            <v>41180</v>
          </cell>
        </row>
        <row r="39">
          <cell r="Z39">
            <v>41210</v>
          </cell>
        </row>
        <row r="40">
          <cell r="Z40">
            <v>41230</v>
          </cell>
        </row>
        <row r="41">
          <cell r="Z41">
            <v>41267</v>
          </cell>
        </row>
        <row r="42">
          <cell r="Z42">
            <v>41268</v>
          </cell>
        </row>
        <row r="43">
          <cell r="Z43">
            <v>41269</v>
          </cell>
        </row>
        <row r="44">
          <cell r="Z44">
            <v>41275</v>
          </cell>
        </row>
        <row r="45">
          <cell r="Z45">
            <v>41365</v>
          </cell>
        </row>
        <row r="46">
          <cell r="Z46">
            <v>41395</v>
          </cell>
        </row>
        <row r="47">
          <cell r="Z47">
            <v>41402</v>
          </cell>
        </row>
        <row r="48">
          <cell r="Z48">
            <v>41460</v>
          </cell>
        </row>
        <row r="49">
          <cell r="Z49">
            <v>41461</v>
          </cell>
        </row>
        <row r="50">
          <cell r="Z50">
            <v>41545</v>
          </cell>
        </row>
        <row r="51">
          <cell r="Z51">
            <v>41575</v>
          </cell>
        </row>
        <row r="52">
          <cell r="Z52">
            <v>41595</v>
          </cell>
        </row>
        <row r="53">
          <cell r="Z53">
            <v>41632</v>
          </cell>
        </row>
        <row r="54">
          <cell r="Z54">
            <v>41633</v>
          </cell>
        </row>
        <row r="55">
          <cell r="B55" t="str">
            <v>V</v>
          </cell>
          <cell r="Z55">
            <v>41634</v>
          </cell>
        </row>
        <row r="56">
          <cell r="B56" t="str">
            <v>S</v>
          </cell>
          <cell r="Z56">
            <v>41640</v>
          </cell>
        </row>
        <row r="57">
          <cell r="B57" t="str">
            <v>D</v>
          </cell>
          <cell r="Z57">
            <v>41750</v>
          </cell>
        </row>
        <row r="58">
          <cell r="B58" t="str">
            <v>D12</v>
          </cell>
          <cell r="Z58">
            <v>41760</v>
          </cell>
        </row>
        <row r="59">
          <cell r="B59" t="str">
            <v>R</v>
          </cell>
          <cell r="Z59">
            <v>41767</v>
          </cell>
        </row>
        <row r="60">
          <cell r="B60" t="str">
            <v>N</v>
          </cell>
          <cell r="Z60">
            <v>41825</v>
          </cell>
        </row>
        <row r="61">
          <cell r="B61" t="str">
            <v>NI</v>
          </cell>
          <cell r="Z61">
            <v>41826</v>
          </cell>
        </row>
        <row r="62">
          <cell r="B62" t="str">
            <v>NV</v>
          </cell>
          <cell r="Z62">
            <v>41910</v>
          </cell>
        </row>
        <row r="63">
          <cell r="B63" t="str">
            <v>DT</v>
          </cell>
          <cell r="Z63">
            <v>41940</v>
          </cell>
        </row>
        <row r="64">
          <cell r="B64" t="str">
            <v>DTI</v>
          </cell>
          <cell r="Z64">
            <v>41960</v>
          </cell>
        </row>
        <row r="65">
          <cell r="B65" t="str">
            <v>DTI</v>
          </cell>
          <cell r="Z65">
            <v>41997</v>
          </cell>
        </row>
        <row r="66">
          <cell r="Z66">
            <v>41998</v>
          </cell>
        </row>
        <row r="67">
          <cell r="Z67">
            <v>41999</v>
          </cell>
        </row>
        <row r="70">
          <cell r="B70" t="str">
            <v>PN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381" t="s">
        <v>222</v>
      </c>
      <c r="B1" s="382"/>
      <c r="C1" s="64"/>
    </row>
    <row r="2" spans="1:3" ht="14.4" customHeight="1" thickBot="1" x14ac:dyDescent="0.35">
      <c r="A2" s="522" t="s">
        <v>290</v>
      </c>
      <c r="B2" s="66"/>
    </row>
    <row r="3" spans="1:3" ht="14.4" customHeight="1" thickBot="1" x14ac:dyDescent="0.35">
      <c r="A3" s="377" t="s">
        <v>277</v>
      </c>
      <c r="B3" s="378"/>
      <c r="C3" s="64"/>
    </row>
    <row r="4" spans="1:3" ht="14.4" customHeight="1" x14ac:dyDescent="0.3">
      <c r="A4" s="301" t="str">
        <f t="shared" ref="A4:A7" si="0">HYPERLINK("#'"&amp;C4&amp;"'!A1",C4)</f>
        <v>HI</v>
      </c>
      <c r="B4" s="302" t="s">
        <v>267</v>
      </c>
      <c r="C4" s="67" t="s">
        <v>227</v>
      </c>
    </row>
    <row r="5" spans="1:3" ht="14.4" customHeight="1" x14ac:dyDescent="0.3">
      <c r="A5" s="303" t="str">
        <f t="shared" si="0"/>
        <v>HI Graf</v>
      </c>
      <c r="B5" s="304" t="s">
        <v>219</v>
      </c>
      <c r="C5" s="67" t="s">
        <v>228</v>
      </c>
    </row>
    <row r="6" spans="1:3" ht="14.4" customHeight="1" x14ac:dyDescent="0.3">
      <c r="A6" s="303" t="str">
        <f t="shared" si="0"/>
        <v>Man Tab</v>
      </c>
      <c r="B6" s="304" t="s">
        <v>292</v>
      </c>
      <c r="C6" s="67" t="s">
        <v>229</v>
      </c>
    </row>
    <row r="7" spans="1:3" ht="14.4" customHeight="1" thickBot="1" x14ac:dyDescent="0.35">
      <c r="A7" s="305" t="str">
        <f t="shared" si="0"/>
        <v>HV</v>
      </c>
      <c r="B7" s="306" t="s">
        <v>79</v>
      </c>
      <c r="C7" s="67" t="s">
        <v>90</v>
      </c>
    </row>
    <row r="8" spans="1:3" ht="14.4" customHeight="1" thickBot="1" x14ac:dyDescent="0.35">
      <c r="A8" s="307"/>
      <c r="B8" s="307"/>
    </row>
    <row r="9" spans="1:3" ht="14.4" customHeight="1" thickBot="1" x14ac:dyDescent="0.35">
      <c r="A9" s="379" t="s">
        <v>223</v>
      </c>
      <c r="B9" s="378"/>
      <c r="C9" s="64"/>
    </row>
    <row r="10" spans="1:3" ht="14.4" customHeight="1" x14ac:dyDescent="0.3">
      <c r="A10" s="308" t="str">
        <f t="shared" ref="A10:A22" si="1">HYPERLINK("#'"&amp;C10&amp;"'!A1",C10)</f>
        <v>Léky Žádanky</v>
      </c>
      <c r="B10" s="302" t="s">
        <v>269</v>
      </c>
      <c r="C10" s="67" t="s">
        <v>230</v>
      </c>
    </row>
    <row r="11" spans="1:3" ht="14.4" customHeight="1" x14ac:dyDescent="0.3">
      <c r="A11" s="303" t="str">
        <f t="shared" si="1"/>
        <v>LŽ Detail</v>
      </c>
      <c r="B11" s="304" t="s">
        <v>268</v>
      </c>
      <c r="C11" s="67" t="s">
        <v>231</v>
      </c>
    </row>
    <row r="12" spans="1:3" ht="14.4" customHeight="1" x14ac:dyDescent="0.3">
      <c r="A12" s="303" t="str">
        <f t="shared" si="1"/>
        <v>LŽ PL</v>
      </c>
      <c r="B12" s="304" t="s">
        <v>1385</v>
      </c>
      <c r="C12" s="67" t="s">
        <v>282</v>
      </c>
    </row>
    <row r="13" spans="1:3" s="366" customFormat="1" ht="14.4" customHeight="1" x14ac:dyDescent="0.3">
      <c r="A13" s="303" t="str">
        <f t="shared" si="1"/>
        <v>LŽ PL Detail</v>
      </c>
      <c r="B13" s="304" t="s">
        <v>261</v>
      </c>
      <c r="C13" s="67" t="s">
        <v>284</v>
      </c>
    </row>
    <row r="14" spans="1:3" ht="14.4" customHeight="1" x14ac:dyDescent="0.3">
      <c r="A14" s="303" t="str">
        <f t="shared" si="1"/>
        <v>Léky Recepty</v>
      </c>
      <c r="B14" s="304" t="s">
        <v>270</v>
      </c>
      <c r="C14" s="67" t="s">
        <v>232</v>
      </c>
    </row>
    <row r="15" spans="1:3" s="372" customFormat="1" ht="14.4" customHeight="1" x14ac:dyDescent="0.3">
      <c r="A15" s="303" t="str">
        <f t="shared" si="1"/>
        <v>LRp Lékaři</v>
      </c>
      <c r="B15" s="304" t="s">
        <v>287</v>
      </c>
      <c r="C15" s="67" t="s">
        <v>288</v>
      </c>
    </row>
    <row r="16" spans="1:3" ht="14.4" customHeight="1" x14ac:dyDescent="0.3">
      <c r="A16" s="303" t="str">
        <f t="shared" si="1"/>
        <v>LRp Detail</v>
      </c>
      <c r="B16" s="304" t="s">
        <v>271</v>
      </c>
      <c r="C16" s="67" t="s">
        <v>233</v>
      </c>
    </row>
    <row r="17" spans="1:3" ht="14.4" customHeight="1" x14ac:dyDescent="0.3">
      <c r="A17" s="303" t="str">
        <f t="shared" si="1"/>
        <v>LRp PL</v>
      </c>
      <c r="B17" s="304" t="s">
        <v>2979</v>
      </c>
      <c r="C17" s="67" t="s">
        <v>283</v>
      </c>
    </row>
    <row r="18" spans="1:3" s="367" customFormat="1" ht="14.4" customHeight="1" x14ac:dyDescent="0.3">
      <c r="A18" s="303" t="str">
        <f t="shared" ref="A18" si="2">HYPERLINK("#'"&amp;C18&amp;"'!A1",C18)</f>
        <v>LRp PL Detail</v>
      </c>
      <c r="B18" s="304" t="s">
        <v>263</v>
      </c>
      <c r="C18" s="67" t="s">
        <v>285</v>
      </c>
    </row>
    <row r="19" spans="1:3" ht="14.4" customHeight="1" x14ac:dyDescent="0.3">
      <c r="A19" s="308" t="str">
        <f t="shared" si="1"/>
        <v>Materiál Žádanky</v>
      </c>
      <c r="B19" s="304" t="s">
        <v>272</v>
      </c>
      <c r="C19" s="67" t="s">
        <v>234</v>
      </c>
    </row>
    <row r="20" spans="1:3" ht="14.4" customHeight="1" x14ac:dyDescent="0.3">
      <c r="A20" s="303" t="str">
        <f t="shared" si="1"/>
        <v>MŽ Detail</v>
      </c>
      <c r="B20" s="304" t="s">
        <v>273</v>
      </c>
      <c r="C20" s="67" t="s">
        <v>235</v>
      </c>
    </row>
    <row r="21" spans="1:3" ht="14.4" customHeight="1" x14ac:dyDescent="0.3">
      <c r="A21" s="303" t="str">
        <f t="shared" si="1"/>
        <v>ON Výkaz</v>
      </c>
      <c r="B21" s="304" t="s">
        <v>221</v>
      </c>
      <c r="C21" s="67" t="s">
        <v>236</v>
      </c>
    </row>
    <row r="22" spans="1:3" ht="14.4" customHeight="1" thickBot="1" x14ac:dyDescent="0.35">
      <c r="A22" s="305" t="str">
        <f t="shared" si="1"/>
        <v>ON Hodiny</v>
      </c>
      <c r="B22" s="306" t="s">
        <v>3811</v>
      </c>
      <c r="C22" s="67" t="s">
        <v>237</v>
      </c>
    </row>
    <row r="23" spans="1:3" ht="14.4" customHeight="1" thickBot="1" x14ac:dyDescent="0.35">
      <c r="A23" s="309"/>
      <c r="B23" s="309"/>
    </row>
    <row r="24" spans="1:3" ht="14.4" customHeight="1" thickBot="1" x14ac:dyDescent="0.35">
      <c r="A24" s="380" t="s">
        <v>224</v>
      </c>
      <c r="B24" s="378"/>
      <c r="C24" s="64"/>
    </row>
    <row r="25" spans="1:3" ht="14.4" customHeight="1" x14ac:dyDescent="0.3">
      <c r="A25" s="310" t="str">
        <f t="shared" ref="A25:A34" si="3">HYPERLINK("#'"&amp;C25&amp;"'!A1",C25)</f>
        <v>ZV Vykáz.-A</v>
      </c>
      <c r="B25" s="302" t="s">
        <v>247</v>
      </c>
      <c r="C25" s="67" t="s">
        <v>243</v>
      </c>
    </row>
    <row r="26" spans="1:3" ht="14.4" customHeight="1" x14ac:dyDescent="0.3">
      <c r="A26" s="303" t="str">
        <f t="shared" si="3"/>
        <v>ZV Vykáz.-A Detail</v>
      </c>
      <c r="B26" s="304" t="s">
        <v>248</v>
      </c>
      <c r="C26" s="67" t="s">
        <v>244</v>
      </c>
    </row>
    <row r="27" spans="1:3" ht="14.4" customHeight="1" x14ac:dyDescent="0.3">
      <c r="A27" s="303" t="str">
        <f t="shared" si="3"/>
        <v>ZV Vykáz.-H</v>
      </c>
      <c r="B27" s="304" t="s">
        <v>249</v>
      </c>
      <c r="C27" s="67" t="s">
        <v>245</v>
      </c>
    </row>
    <row r="28" spans="1:3" ht="14.4" customHeight="1" x14ac:dyDescent="0.3">
      <c r="A28" s="303" t="str">
        <f t="shared" si="3"/>
        <v>ZV Vykáz.-H Detail</v>
      </c>
      <c r="B28" s="304" t="s">
        <v>250</v>
      </c>
      <c r="C28" s="67" t="s">
        <v>246</v>
      </c>
    </row>
    <row r="29" spans="1:3" ht="14.4" customHeight="1" x14ac:dyDescent="0.3">
      <c r="A29" s="310" t="str">
        <f t="shared" si="3"/>
        <v>CaseMix</v>
      </c>
      <c r="B29" s="304" t="s">
        <v>225</v>
      </c>
      <c r="C29" s="67" t="s">
        <v>238</v>
      </c>
    </row>
    <row r="30" spans="1:3" ht="14.4" customHeight="1" x14ac:dyDescent="0.3">
      <c r="A30" s="303" t="str">
        <f t="shared" si="3"/>
        <v>ALOS</v>
      </c>
      <c r="B30" s="304" t="s">
        <v>201</v>
      </c>
      <c r="C30" s="67" t="s">
        <v>172</v>
      </c>
    </row>
    <row r="31" spans="1:3" ht="14.4" customHeight="1" x14ac:dyDescent="0.3">
      <c r="A31" s="303" t="str">
        <f t="shared" si="3"/>
        <v>Total</v>
      </c>
      <c r="B31" s="304" t="s">
        <v>226</v>
      </c>
      <c r="C31" s="67" t="s">
        <v>239</v>
      </c>
    </row>
    <row r="32" spans="1:3" ht="14.4" customHeight="1" x14ac:dyDescent="0.3">
      <c r="A32" s="303" t="str">
        <f t="shared" si="3"/>
        <v>ZV Vyžád.</v>
      </c>
      <c r="B32" s="304" t="s">
        <v>251</v>
      </c>
      <c r="C32" s="67" t="s">
        <v>242</v>
      </c>
    </row>
    <row r="33" spans="1:3" ht="14.4" customHeight="1" x14ac:dyDescent="0.3">
      <c r="A33" s="303" t="str">
        <f t="shared" si="3"/>
        <v>ZV Vyžád. Detail</v>
      </c>
      <c r="B33" s="304" t="s">
        <v>252</v>
      </c>
      <c r="C33" s="67" t="s">
        <v>241</v>
      </c>
    </row>
    <row r="34" spans="1:3" ht="14.4" customHeight="1" thickBot="1" x14ac:dyDescent="0.35">
      <c r="A34" s="305" t="str">
        <f t="shared" si="3"/>
        <v>OD TISS</v>
      </c>
      <c r="B34" s="306" t="s">
        <v>276</v>
      </c>
      <c r="C34" s="67" t="s">
        <v>240</v>
      </c>
    </row>
    <row r="35" spans="1:3" ht="14.4" customHeight="1" x14ac:dyDescent="0.3">
      <c r="A35" s="68"/>
      <c r="B35" s="68"/>
    </row>
  </sheetData>
  <mergeCells count="4">
    <mergeCell ref="A3:B3"/>
    <mergeCell ref="A9:B9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5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1.5546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381" t="s">
        <v>267</v>
      </c>
      <c r="B1" s="381"/>
      <c r="C1" s="381"/>
      <c r="D1" s="381"/>
      <c r="E1" s="381"/>
      <c r="F1" s="381"/>
      <c r="G1" s="381"/>
    </row>
    <row r="2" spans="1:7" ht="14.4" customHeight="1" thickBot="1" x14ac:dyDescent="0.35">
      <c r="A2" s="522" t="s">
        <v>290</v>
      </c>
      <c r="B2" s="70"/>
      <c r="C2" s="70"/>
      <c r="D2" s="70"/>
      <c r="E2" s="70"/>
      <c r="F2" s="70"/>
      <c r="G2" s="70"/>
    </row>
    <row r="3" spans="1:7" ht="14.4" customHeight="1" x14ac:dyDescent="0.3">
      <c r="A3" s="384"/>
      <c r="B3" s="386" t="s">
        <v>180</v>
      </c>
      <c r="C3" s="387"/>
      <c r="D3" s="388"/>
      <c r="E3" s="14"/>
      <c r="F3" s="52" t="s">
        <v>181</v>
      </c>
      <c r="G3" s="53" t="s">
        <v>182</v>
      </c>
    </row>
    <row r="4" spans="1:7" ht="14.4" customHeight="1" thickBot="1" x14ac:dyDescent="0.35">
      <c r="A4" s="385"/>
      <c r="B4" s="59">
        <v>2011</v>
      </c>
      <c r="C4" s="50">
        <v>2012</v>
      </c>
      <c r="D4" s="51">
        <v>2013</v>
      </c>
      <c r="E4" s="14"/>
      <c r="F4" s="389">
        <v>2013</v>
      </c>
      <c r="G4" s="390"/>
    </row>
    <row r="5" spans="1:7" ht="14.4" customHeight="1" x14ac:dyDescent="0.3">
      <c r="A5" s="1" t="s">
        <v>264</v>
      </c>
      <c r="B5" s="37">
        <v>14384.5415878355</v>
      </c>
      <c r="C5" s="38">
        <v>13327.527190000001</v>
      </c>
      <c r="D5" s="39">
        <v>11796.616959999999</v>
      </c>
      <c r="E5" s="15"/>
      <c r="F5" s="16">
        <v>13026</v>
      </c>
      <c r="G5" s="17">
        <f>IF(F5&lt;0.00000001,"",D5/F5)</f>
        <v>0.90562083218179024</v>
      </c>
    </row>
    <row r="6" spans="1:7" ht="14.4" customHeight="1" x14ac:dyDescent="0.3">
      <c r="A6" s="1" t="s">
        <v>265</v>
      </c>
      <c r="B6" s="18">
        <v>6326.5102487246304</v>
      </c>
      <c r="C6" s="40">
        <v>6279.1116599999996</v>
      </c>
      <c r="D6" s="41">
        <v>6041.5801300000003</v>
      </c>
      <c r="E6" s="15"/>
      <c r="F6" s="18">
        <v>6945</v>
      </c>
      <c r="G6" s="19">
        <f>IF(F6&lt;0.00000001,"",D6/F6)</f>
        <v>0.86991794528437727</v>
      </c>
    </row>
    <row r="7" spans="1:7" ht="14.4" customHeight="1" x14ac:dyDescent="0.3">
      <c r="A7" s="1" t="s">
        <v>266</v>
      </c>
      <c r="B7" s="18">
        <v>51358.728728403199</v>
      </c>
      <c r="C7" s="40">
        <v>56650.143230000001</v>
      </c>
      <c r="D7" s="41">
        <v>56229.957929999997</v>
      </c>
      <c r="E7" s="15"/>
      <c r="F7" s="18">
        <v>50257</v>
      </c>
      <c r="G7" s="19">
        <f>IF(F7&lt;0.00000001,"",D7/F7)</f>
        <v>1.1188482784487732</v>
      </c>
    </row>
    <row r="8" spans="1:7" ht="14.4" customHeight="1" thickBot="1" x14ac:dyDescent="0.35">
      <c r="A8" s="1" t="s">
        <v>183</v>
      </c>
      <c r="B8" s="20">
        <v>14672.2190795926</v>
      </c>
      <c r="C8" s="42">
        <v>13480.33323</v>
      </c>
      <c r="D8" s="43">
        <v>10565.795239999999</v>
      </c>
      <c r="E8" s="15"/>
      <c r="F8" s="20">
        <v>11820</v>
      </c>
      <c r="G8" s="21">
        <f>IF(F8&lt;0.00000001,"",D8/F8)</f>
        <v>0.89389130626057522</v>
      </c>
    </row>
    <row r="9" spans="1:7" ht="14.4" customHeight="1" thickBot="1" x14ac:dyDescent="0.35">
      <c r="A9" s="2" t="s">
        <v>184</v>
      </c>
      <c r="B9" s="3">
        <v>86741.999644555894</v>
      </c>
      <c r="C9" s="44">
        <v>89737.115309999994</v>
      </c>
      <c r="D9" s="45">
        <v>84633.950259999998</v>
      </c>
      <c r="E9" s="15"/>
      <c r="F9" s="3">
        <v>82048</v>
      </c>
      <c r="G9" s="4">
        <f>IF(F9&lt;0.00000001,"",D9/F9)</f>
        <v>1.0315175294949297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177" t="s">
        <v>186</v>
      </c>
      <c r="B11" s="16">
        <f>IF(ISERROR(VLOOKUP("Celkem",'ZV Vykáz.-A'!A:F,2,0)),0,VLOOKUP("Celkem",'ZV Vykáz.-A'!A:F,2,0)/1000)</f>
        <v>1235.8389999999999</v>
      </c>
      <c r="C11" s="38">
        <f>IF(ISERROR(VLOOKUP("Celkem",'ZV Vykáz.-A'!A:F,4,0)),0,VLOOKUP("Celkem",'ZV Vykáz.-A'!A:F,4,0)/1000)</f>
        <v>643.08199999999999</v>
      </c>
      <c r="D11" s="39">
        <f>IF(ISERROR(VLOOKUP("Celkem",'ZV Vykáz.-A'!A:F,6,0)),0,VLOOKUP("Celkem",'ZV Vykáz.-A'!A:F,6,0)/1000)</f>
        <v>1322.527</v>
      </c>
      <c r="E11" s="15"/>
      <c r="F11" s="16">
        <f>B11*0.98</f>
        <v>1211.12222</v>
      </c>
      <c r="G11" s="17">
        <f>IF(F11=0,"",D11/F11)</f>
        <v>1.0919847544370873</v>
      </c>
    </row>
    <row r="12" spans="1:7" ht="14.4" customHeight="1" thickBot="1" x14ac:dyDescent="0.35">
      <c r="A12" s="178" t="s">
        <v>185</v>
      </c>
      <c r="B12" s="20">
        <f>IF(ISERROR(VLOOKUP("Celkem",CaseMix!A:D,2,0)),0,VLOOKUP("Celkem",CaseMix!A:D,2,0)*29.5)</f>
        <v>28053.791999999998</v>
      </c>
      <c r="C12" s="42">
        <f>IF(ISERROR(VLOOKUP("Celkem",CaseMix!A:D,3,0)),0,VLOOKUP("Celkem",CaseMix!A:D,3,0)*29.5)</f>
        <v>28468.149000000001</v>
      </c>
      <c r="D12" s="43">
        <f>IF(ISERROR(VLOOKUP("Celkem",CaseMix!A:D,4,0)),0,VLOOKUP("Celkem",CaseMix!A:D,4,0)*29.5)</f>
        <v>26673.575500000003</v>
      </c>
      <c r="E12" s="15"/>
      <c r="F12" s="20">
        <f>B12*0.95</f>
        <v>26651.102399999996</v>
      </c>
      <c r="G12" s="21">
        <f>IF(F12=0,"",D12/F12)</f>
        <v>1.0008432334116133</v>
      </c>
    </row>
    <row r="13" spans="1:7" ht="14.4" customHeight="1" thickBot="1" x14ac:dyDescent="0.35">
      <c r="A13" s="5" t="s">
        <v>187</v>
      </c>
      <c r="B13" s="10">
        <f>SUM(B11:B12)</f>
        <v>29289.630999999998</v>
      </c>
      <c r="C13" s="46">
        <f>SUM(C11:C12)</f>
        <v>29111.231</v>
      </c>
      <c r="D13" s="47">
        <f>SUM(D11:D12)</f>
        <v>27996.102500000001</v>
      </c>
      <c r="E13" s="15"/>
      <c r="F13" s="10">
        <f>SUM(F11:F12)</f>
        <v>27862.224619999997</v>
      </c>
      <c r="G13" s="11">
        <f>IF(F13=0,"",D13/F13)</f>
        <v>1.0048049960771583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176" t="s">
        <v>188</v>
      </c>
      <c r="B15" s="12">
        <f>IF(B9=0,"",B13/B9)</f>
        <v>0.33766377441171053</v>
      </c>
      <c r="C15" s="48">
        <f>IF(C9=0,"",C13/C9)</f>
        <v>0.32440569210893661</v>
      </c>
      <c r="D15" s="49">
        <f>IF(D9=0,"",D13/D9)</f>
        <v>0.33079045009708852</v>
      </c>
      <c r="E15" s="15"/>
      <c r="F15" s="12">
        <f>IF(F9=0,"",F13/F9)</f>
        <v>0.33958444593408732</v>
      </c>
      <c r="G15" s="13">
        <f>IF(OR(F15=0,F15=""),"",D15/F15)</f>
        <v>0.97410365538736809</v>
      </c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3" priority="6" operator="greaterThan">
      <formula>1</formula>
    </cfRule>
  </conditionalFormatting>
  <conditionalFormatting sqref="G11:G15">
    <cfRule type="cellIs" dxfId="72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4"/>
    <col min="2" max="13" width="8.88671875" style="174" customWidth="1"/>
    <col min="14" max="16384" width="8.88671875" style="174"/>
  </cols>
  <sheetData>
    <row r="1" spans="1:13" ht="18.600000000000001" customHeight="1" thickBot="1" x14ac:dyDescent="0.4">
      <c r="A1" s="381" t="s">
        <v>219</v>
      </c>
      <c r="B1" s="381"/>
      <c r="C1" s="381"/>
      <c r="D1" s="381"/>
      <c r="E1" s="381"/>
      <c r="F1" s="381"/>
      <c r="G1" s="381"/>
      <c r="H1" s="391"/>
      <c r="I1" s="391"/>
      <c r="J1" s="391"/>
      <c r="K1" s="391"/>
      <c r="L1" s="391"/>
      <c r="M1" s="391"/>
    </row>
    <row r="2" spans="1:13" ht="14.4" customHeight="1" x14ac:dyDescent="0.3">
      <c r="A2" s="522" t="s">
        <v>290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189</v>
      </c>
      <c r="C3" s="348" t="s">
        <v>190</v>
      </c>
      <c r="D3" s="348" t="s">
        <v>191</v>
      </c>
      <c r="E3" s="347" t="s">
        <v>192</v>
      </c>
      <c r="F3" s="348" t="s">
        <v>193</v>
      </c>
      <c r="G3" s="348" t="s">
        <v>194</v>
      </c>
      <c r="H3" s="348" t="s">
        <v>195</v>
      </c>
      <c r="I3" s="348" t="s">
        <v>196</v>
      </c>
      <c r="J3" s="348" t="s">
        <v>197</v>
      </c>
      <c r="K3" s="348" t="s">
        <v>198</v>
      </c>
      <c r="L3" s="348" t="s">
        <v>199</v>
      </c>
      <c r="M3" s="348" t="s">
        <v>200</v>
      </c>
    </row>
    <row r="4" spans="1:13" ht="14.4" customHeight="1" x14ac:dyDescent="0.3">
      <c r="A4" s="346" t="s">
        <v>188</v>
      </c>
      <c r="B4" s="349">
        <f>(B10+B8)/B6</f>
        <v>0.23464471945044918</v>
      </c>
      <c r="C4" s="349">
        <f t="shared" ref="C4:M4" si="0">(C10+C8)/C6</f>
        <v>0.49602180018090869</v>
      </c>
      <c r="D4" s="349">
        <f t="shared" si="0"/>
        <v>0.45802842187027976</v>
      </c>
      <c r="E4" s="349">
        <f t="shared" si="0"/>
        <v>0.41298674765363497</v>
      </c>
      <c r="F4" s="349">
        <f t="shared" si="0"/>
        <v>0.40549046706230413</v>
      </c>
      <c r="G4" s="349">
        <f t="shared" si="0"/>
        <v>0.34681609063367597</v>
      </c>
      <c r="H4" s="349">
        <f t="shared" si="0"/>
        <v>0.33079045009708852</v>
      </c>
      <c r="I4" s="349">
        <f t="shared" si="0"/>
        <v>1.5626435915340436E-2</v>
      </c>
      <c r="J4" s="349">
        <f t="shared" si="0"/>
        <v>1.5626435915340436E-2</v>
      </c>
      <c r="K4" s="349">
        <f t="shared" si="0"/>
        <v>1.5626435915340436E-2</v>
      </c>
      <c r="L4" s="349">
        <f t="shared" si="0"/>
        <v>1.5626435915340436E-2</v>
      </c>
      <c r="M4" s="349">
        <f t="shared" si="0"/>
        <v>1.5626435915340436E-2</v>
      </c>
    </row>
    <row r="5" spans="1:13" ht="14.4" customHeight="1" x14ac:dyDescent="0.3">
      <c r="A5" s="350" t="s">
        <v>70</v>
      </c>
      <c r="B5" s="349">
        <f>IF(ISERROR(VLOOKUP($A5,'Man Tab'!$A:$Q,COLUMN()+2,0)),0,VLOOKUP($A5,'Man Tab'!$A:$Q,COLUMN()+2,0))</f>
        <v>12464.49955</v>
      </c>
      <c r="C5" s="349">
        <f>IF(ISERROR(VLOOKUP($A5,'Man Tab'!$A:$Q,COLUMN()+2,0)),0,VLOOKUP($A5,'Man Tab'!$A:$Q,COLUMN()+2,0))</f>
        <v>11455.301949999999</v>
      </c>
      <c r="D5" s="349">
        <f>IF(ISERROR(VLOOKUP($A5,'Man Tab'!$A:$Q,COLUMN()+2,0)),0,VLOOKUP($A5,'Man Tab'!$A:$Q,COLUMN()+2,0))</f>
        <v>11039.244129999999</v>
      </c>
      <c r="E5" s="349">
        <f>IF(ISERROR(VLOOKUP($A5,'Man Tab'!$A:$Q,COLUMN()+2,0)),0,VLOOKUP($A5,'Man Tab'!$A:$Q,COLUMN()+2,0))</f>
        <v>12207.591340000001</v>
      </c>
      <c r="F5" s="349">
        <f>IF(ISERROR(VLOOKUP($A5,'Man Tab'!$A:$Q,COLUMN()+2,0)),0,VLOOKUP($A5,'Man Tab'!$A:$Q,COLUMN()+2,0))</f>
        <v>11134.37975</v>
      </c>
      <c r="G5" s="349">
        <f>IF(ISERROR(VLOOKUP($A5,'Man Tab'!$A:$Q,COLUMN()+2,0)),0,VLOOKUP($A5,'Man Tab'!$A:$Q,COLUMN()+2,0))</f>
        <v>11675.79853</v>
      </c>
      <c r="H5" s="349">
        <f>IF(ISERROR(VLOOKUP($A5,'Man Tab'!$A:$Q,COLUMN()+2,0)),0,VLOOKUP($A5,'Man Tab'!$A:$Q,COLUMN()+2,0))</f>
        <v>14657.13501</v>
      </c>
      <c r="I5" s="349">
        <f>IF(ISERROR(VLOOKUP($A5,'Man Tab'!$A:$Q,COLUMN()+2,0)),0,VLOOKUP($A5,'Man Tab'!$A:$Q,COLUMN()+2,0))</f>
        <v>4.9406564584124654E-324</v>
      </c>
      <c r="J5" s="349">
        <f>IF(ISERROR(VLOOKUP($A5,'Man Tab'!$A:$Q,COLUMN()+2,0)),0,VLOOKUP($A5,'Man Tab'!$A:$Q,COLUMN()+2,0))</f>
        <v>4.9406564584124654E-324</v>
      </c>
      <c r="K5" s="349">
        <f>IF(ISERROR(VLOOKUP($A5,'Man Tab'!$A:$Q,COLUMN()+2,0)),0,VLOOKUP($A5,'Man Tab'!$A:$Q,COLUMN()+2,0))</f>
        <v>4.9406564584124654E-324</v>
      </c>
      <c r="L5" s="349">
        <f>IF(ISERROR(VLOOKUP($A5,'Man Tab'!$A:$Q,COLUMN()+2,0)),0,VLOOKUP($A5,'Man Tab'!$A:$Q,COLUMN()+2,0))</f>
        <v>4.9406564584124654E-324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184</v>
      </c>
      <c r="B6" s="351">
        <f>B5</f>
        <v>12464.49955</v>
      </c>
      <c r="C6" s="351">
        <f t="shared" ref="C6:M6" si="1">C5+B6</f>
        <v>23919.801500000001</v>
      </c>
      <c r="D6" s="351">
        <f t="shared" si="1"/>
        <v>34959.045630000001</v>
      </c>
      <c r="E6" s="351">
        <f t="shared" si="1"/>
        <v>47166.63697</v>
      </c>
      <c r="F6" s="351">
        <f t="shared" si="1"/>
        <v>58301.01672</v>
      </c>
      <c r="G6" s="351">
        <f t="shared" si="1"/>
        <v>69976.81525</v>
      </c>
      <c r="H6" s="351">
        <f t="shared" si="1"/>
        <v>84633.950259999998</v>
      </c>
      <c r="I6" s="351">
        <f t="shared" si="1"/>
        <v>84633.950259999998</v>
      </c>
      <c r="J6" s="351">
        <f t="shared" si="1"/>
        <v>84633.950259999998</v>
      </c>
      <c r="K6" s="351">
        <f t="shared" si="1"/>
        <v>84633.950259999998</v>
      </c>
      <c r="L6" s="351">
        <f t="shared" si="1"/>
        <v>84633.950259999998</v>
      </c>
      <c r="M6" s="351">
        <f t="shared" si="1"/>
        <v>84633.950259999998</v>
      </c>
    </row>
    <row r="7" spans="1:13" ht="14.4" customHeight="1" x14ac:dyDescent="0.3">
      <c r="A7" s="350" t="s">
        <v>216</v>
      </c>
      <c r="B7" s="350">
        <v>94.64</v>
      </c>
      <c r="C7" s="350">
        <v>393.80599999999998</v>
      </c>
      <c r="D7" s="350">
        <v>529.47699999999998</v>
      </c>
      <c r="E7" s="350">
        <v>641.79200000000003</v>
      </c>
      <c r="F7" s="350">
        <v>774.101</v>
      </c>
      <c r="G7" s="350">
        <v>785.55700000000002</v>
      </c>
      <c r="H7" s="350">
        <v>904.18899999999996</v>
      </c>
      <c r="I7" s="350"/>
      <c r="J7" s="350"/>
      <c r="K7" s="350"/>
      <c r="L7" s="350"/>
      <c r="M7" s="350"/>
    </row>
    <row r="8" spans="1:13" ht="14.4" customHeight="1" x14ac:dyDescent="0.3">
      <c r="A8" s="350" t="s">
        <v>185</v>
      </c>
      <c r="B8" s="351">
        <f>B7*29.5</f>
        <v>2791.88</v>
      </c>
      <c r="C8" s="351">
        <f t="shared" ref="C8:M8" si="2">C7*29.5</f>
        <v>11617.277</v>
      </c>
      <c r="D8" s="351">
        <f t="shared" si="2"/>
        <v>15619.5715</v>
      </c>
      <c r="E8" s="351">
        <f t="shared" si="2"/>
        <v>18932.864000000001</v>
      </c>
      <c r="F8" s="351">
        <f t="shared" si="2"/>
        <v>22835.979500000001</v>
      </c>
      <c r="G8" s="351">
        <f t="shared" si="2"/>
        <v>23173.931499999999</v>
      </c>
      <c r="H8" s="351">
        <f t="shared" si="2"/>
        <v>26673.575499999999</v>
      </c>
      <c r="I8" s="351">
        <f t="shared" si="2"/>
        <v>0</v>
      </c>
      <c r="J8" s="351">
        <f t="shared" si="2"/>
        <v>0</v>
      </c>
      <c r="K8" s="351">
        <f t="shared" si="2"/>
        <v>0</v>
      </c>
      <c r="L8" s="351">
        <f t="shared" si="2"/>
        <v>0</v>
      </c>
      <c r="M8" s="351">
        <f t="shared" si="2"/>
        <v>0</v>
      </c>
    </row>
    <row r="9" spans="1:13" ht="14.4" customHeight="1" x14ac:dyDescent="0.3">
      <c r="A9" s="350" t="s">
        <v>217</v>
      </c>
      <c r="B9" s="350">
        <v>132849</v>
      </c>
      <c r="C9" s="350">
        <v>114617</v>
      </c>
      <c r="D9" s="350">
        <v>145199</v>
      </c>
      <c r="E9" s="350">
        <v>153667</v>
      </c>
      <c r="F9" s="350">
        <v>258195</v>
      </c>
      <c r="G9" s="350">
        <v>290627</v>
      </c>
      <c r="H9" s="350">
        <v>227373</v>
      </c>
      <c r="I9" s="350">
        <v>0</v>
      </c>
      <c r="J9" s="350">
        <v>0</v>
      </c>
      <c r="K9" s="350">
        <v>0</v>
      </c>
      <c r="L9" s="350">
        <v>0</v>
      </c>
      <c r="M9" s="350">
        <v>0</v>
      </c>
    </row>
    <row r="10" spans="1:13" ht="14.4" customHeight="1" x14ac:dyDescent="0.3">
      <c r="A10" s="350" t="s">
        <v>186</v>
      </c>
      <c r="B10" s="351">
        <f>B9/1000</f>
        <v>132.84899999999999</v>
      </c>
      <c r="C10" s="351">
        <f t="shared" ref="C10:M10" si="3">C9/1000+B10</f>
        <v>247.46600000000001</v>
      </c>
      <c r="D10" s="351">
        <f t="shared" si="3"/>
        <v>392.66500000000002</v>
      </c>
      <c r="E10" s="351">
        <f t="shared" si="3"/>
        <v>546.33199999999999</v>
      </c>
      <c r="F10" s="351">
        <f t="shared" si="3"/>
        <v>804.52700000000004</v>
      </c>
      <c r="G10" s="351">
        <f t="shared" si="3"/>
        <v>1095.154</v>
      </c>
      <c r="H10" s="351">
        <f t="shared" si="3"/>
        <v>1322.527</v>
      </c>
      <c r="I10" s="351">
        <f t="shared" si="3"/>
        <v>1322.527</v>
      </c>
      <c r="J10" s="351">
        <f t="shared" si="3"/>
        <v>1322.527</v>
      </c>
      <c r="K10" s="351">
        <f t="shared" si="3"/>
        <v>1322.527</v>
      </c>
      <c r="L10" s="351">
        <f t="shared" si="3"/>
        <v>1322.527</v>
      </c>
      <c r="M10" s="351">
        <f t="shared" si="3"/>
        <v>1322.527</v>
      </c>
    </row>
    <row r="11" spans="1:13" ht="14.4" customHeight="1" x14ac:dyDescent="0.3">
      <c r="A11" s="346"/>
      <c r="B11" s="346" t="s">
        <v>202</v>
      </c>
      <c r="C11" s="346">
        <f>COUNTIF(B7:M7,"&lt;&gt;")</f>
        <v>7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0.33958444593408732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0.33958444593408732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393" t="s">
        <v>292</v>
      </c>
      <c r="B1" s="393"/>
      <c r="C1" s="393"/>
      <c r="D1" s="393"/>
      <c r="E1" s="393"/>
      <c r="F1" s="393"/>
      <c r="G1" s="393"/>
      <c r="H1" s="382"/>
      <c r="I1" s="382"/>
      <c r="J1" s="382"/>
      <c r="K1" s="382"/>
      <c r="L1" s="382"/>
      <c r="M1" s="382"/>
      <c r="N1" s="382"/>
      <c r="O1" s="382"/>
      <c r="P1" s="382"/>
      <c r="Q1" s="382"/>
    </row>
    <row r="2" spans="1:17" s="71" customFormat="1" ht="14.4" customHeight="1" thickBot="1" x14ac:dyDescent="0.35">
      <c r="A2" s="522" t="s">
        <v>290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9"/>
      <c r="B3" s="394" t="s">
        <v>33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60"/>
      <c r="Q3" s="62"/>
    </row>
    <row r="4" spans="1:17" ht="14.4" customHeight="1" x14ac:dyDescent="0.3">
      <c r="A4" s="180"/>
      <c r="B4" s="30" t="s">
        <v>34</v>
      </c>
      <c r="C4" s="61" t="s">
        <v>35</v>
      </c>
      <c r="D4" s="61" t="s">
        <v>36</v>
      </c>
      <c r="E4" s="61" t="s">
        <v>37</v>
      </c>
      <c r="F4" s="61" t="s">
        <v>38</v>
      </c>
      <c r="G4" s="61" t="s">
        <v>39</v>
      </c>
      <c r="H4" s="61" t="s">
        <v>40</v>
      </c>
      <c r="I4" s="61" t="s">
        <v>41</v>
      </c>
      <c r="J4" s="61" t="s">
        <v>42</v>
      </c>
      <c r="K4" s="61" t="s">
        <v>43</v>
      </c>
      <c r="L4" s="61" t="s">
        <v>44</v>
      </c>
      <c r="M4" s="61" t="s">
        <v>45</v>
      </c>
      <c r="N4" s="61" t="s">
        <v>46</v>
      </c>
      <c r="O4" s="61" t="s">
        <v>47</v>
      </c>
      <c r="P4" s="396" t="s">
        <v>6</v>
      </c>
      <c r="Q4" s="397"/>
    </row>
    <row r="5" spans="1:17" ht="14.4" customHeight="1" thickBot="1" x14ac:dyDescent="0.35">
      <c r="A5" s="181"/>
      <c r="B5" s="31" t="s">
        <v>48</v>
      </c>
      <c r="C5" s="32" t="s">
        <v>48</v>
      </c>
      <c r="D5" s="32" t="s">
        <v>49</v>
      </c>
      <c r="E5" s="32" t="s">
        <v>49</v>
      </c>
      <c r="F5" s="32" t="s">
        <v>49</v>
      </c>
      <c r="G5" s="32" t="s">
        <v>49</v>
      </c>
      <c r="H5" s="32" t="s">
        <v>49</v>
      </c>
      <c r="I5" s="32" t="s">
        <v>49</v>
      </c>
      <c r="J5" s="32" t="s">
        <v>49</v>
      </c>
      <c r="K5" s="32" t="s">
        <v>49</v>
      </c>
      <c r="L5" s="32" t="s">
        <v>49</v>
      </c>
      <c r="M5" s="32" t="s">
        <v>49</v>
      </c>
      <c r="N5" s="32" t="s">
        <v>49</v>
      </c>
      <c r="O5" s="32" t="s">
        <v>49</v>
      </c>
      <c r="P5" s="32" t="s">
        <v>49</v>
      </c>
      <c r="Q5" s="33" t="s">
        <v>50</v>
      </c>
    </row>
    <row r="6" spans="1:17" ht="14.4" customHeight="1" x14ac:dyDescent="0.3">
      <c r="A6" s="24" t="s">
        <v>51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3.4584595208887258E-323</v>
      </c>
      <c r="Q6" s="311" t="s">
        <v>291</v>
      </c>
    </row>
    <row r="7" spans="1:17" ht="14.4" customHeight="1" x14ac:dyDescent="0.3">
      <c r="A7" s="25" t="s">
        <v>52</v>
      </c>
      <c r="B7" s="76">
        <v>22325.210088876102</v>
      </c>
      <c r="C7" s="77">
        <v>1860.4341740730099</v>
      </c>
      <c r="D7" s="77">
        <v>2204.2081600000001</v>
      </c>
      <c r="E7" s="77">
        <v>1866.70336</v>
      </c>
      <c r="F7" s="77">
        <v>1451.8658700000001</v>
      </c>
      <c r="G7" s="77">
        <v>1699.98299</v>
      </c>
      <c r="H7" s="77">
        <v>1326.9561799999999</v>
      </c>
      <c r="I7" s="77">
        <v>1709.4583399999999</v>
      </c>
      <c r="J7" s="77">
        <v>1537.4420600000001</v>
      </c>
      <c r="K7" s="77">
        <v>4.9406564584124654E-324</v>
      </c>
      <c r="L7" s="77">
        <v>4.9406564584124654E-324</v>
      </c>
      <c r="M7" s="77">
        <v>4.9406564584124654E-324</v>
      </c>
      <c r="N7" s="77">
        <v>4.9406564584124654E-324</v>
      </c>
      <c r="O7" s="77">
        <v>4.9406564584124654E-324</v>
      </c>
      <c r="P7" s="78">
        <v>11796.616959999999</v>
      </c>
      <c r="Q7" s="312">
        <v>0.90582672462699998</v>
      </c>
    </row>
    <row r="8" spans="1:17" ht="14.4" customHeight="1" x14ac:dyDescent="0.3">
      <c r="A8" s="25" t="s">
        <v>53</v>
      </c>
      <c r="B8" s="76">
        <v>3894.9999999997899</v>
      </c>
      <c r="C8" s="77">
        <v>324.58333333331598</v>
      </c>
      <c r="D8" s="77">
        <v>350.96899999999999</v>
      </c>
      <c r="E8" s="77">
        <v>130.946</v>
      </c>
      <c r="F8" s="77">
        <v>292.14100000000002</v>
      </c>
      <c r="G8" s="77">
        <v>219.42500000000001</v>
      </c>
      <c r="H8" s="77">
        <v>268.709</v>
      </c>
      <c r="I8" s="77">
        <v>246.32400000000001</v>
      </c>
      <c r="J8" s="77">
        <v>102.901</v>
      </c>
      <c r="K8" s="77">
        <v>4.9406564584124654E-324</v>
      </c>
      <c r="L8" s="77">
        <v>4.9406564584124654E-324</v>
      </c>
      <c r="M8" s="77">
        <v>4.9406564584124654E-324</v>
      </c>
      <c r="N8" s="77">
        <v>4.9406564584124654E-324</v>
      </c>
      <c r="O8" s="77">
        <v>4.9406564584124654E-324</v>
      </c>
      <c r="P8" s="78">
        <v>1611.415</v>
      </c>
      <c r="Q8" s="312">
        <v>0.70922354667099996</v>
      </c>
    </row>
    <row r="9" spans="1:17" ht="14.4" customHeight="1" x14ac:dyDescent="0.3">
      <c r="A9" s="25" t="s">
        <v>54</v>
      </c>
      <c r="B9" s="76">
        <v>11901.942669857701</v>
      </c>
      <c r="C9" s="77">
        <v>991.82855582147204</v>
      </c>
      <c r="D9" s="77">
        <v>921.86905000000002</v>
      </c>
      <c r="E9" s="77">
        <v>873.04624999999999</v>
      </c>
      <c r="F9" s="77">
        <v>732.06650999999999</v>
      </c>
      <c r="G9" s="77">
        <v>843.90887999999904</v>
      </c>
      <c r="H9" s="77">
        <v>920.93372999999997</v>
      </c>
      <c r="I9" s="77">
        <v>838.47004000000004</v>
      </c>
      <c r="J9" s="77">
        <v>911.28566999999998</v>
      </c>
      <c r="K9" s="77">
        <v>4.9406564584124654E-324</v>
      </c>
      <c r="L9" s="77">
        <v>4.9406564584124654E-324</v>
      </c>
      <c r="M9" s="77">
        <v>4.9406564584124654E-324</v>
      </c>
      <c r="N9" s="77">
        <v>4.9406564584124654E-324</v>
      </c>
      <c r="O9" s="77">
        <v>4.9406564584124654E-324</v>
      </c>
      <c r="P9" s="78">
        <v>6041.5801300000003</v>
      </c>
      <c r="Q9" s="312">
        <v>0.87019361425700004</v>
      </c>
    </row>
    <row r="10" spans="1:17" ht="14.4" customHeight="1" x14ac:dyDescent="0.3">
      <c r="A10" s="25" t="s">
        <v>55</v>
      </c>
      <c r="B10" s="76">
        <v>44.999974880442998</v>
      </c>
      <c r="C10" s="77">
        <v>3.7499979067029998</v>
      </c>
      <c r="D10" s="77">
        <v>3.64079</v>
      </c>
      <c r="E10" s="77">
        <v>1.8163</v>
      </c>
      <c r="F10" s="77">
        <v>1.32945</v>
      </c>
      <c r="G10" s="77">
        <v>3.3421799999999999</v>
      </c>
      <c r="H10" s="77">
        <v>3.5067699999999999</v>
      </c>
      <c r="I10" s="77">
        <v>5.5022799999999998</v>
      </c>
      <c r="J10" s="77">
        <v>6.6290100000000001</v>
      </c>
      <c r="K10" s="77">
        <v>4.9406564584124654E-324</v>
      </c>
      <c r="L10" s="77">
        <v>4.9406564584124654E-324</v>
      </c>
      <c r="M10" s="77">
        <v>4.9406564584124654E-324</v>
      </c>
      <c r="N10" s="77">
        <v>4.9406564584124654E-324</v>
      </c>
      <c r="O10" s="77">
        <v>4.9406564584124654E-324</v>
      </c>
      <c r="P10" s="78">
        <v>25.766780000000001</v>
      </c>
      <c r="Q10" s="312">
        <v>0.98159216698399998</v>
      </c>
    </row>
    <row r="11" spans="1:17" ht="14.4" customHeight="1" x14ac:dyDescent="0.3">
      <c r="A11" s="25" t="s">
        <v>56</v>
      </c>
      <c r="B11" s="76">
        <v>802.46948551673495</v>
      </c>
      <c r="C11" s="77">
        <v>66.872457126393996</v>
      </c>
      <c r="D11" s="77">
        <v>84.996160000000003</v>
      </c>
      <c r="E11" s="77">
        <v>68.033199999999994</v>
      </c>
      <c r="F11" s="77">
        <v>66.404570000000007</v>
      </c>
      <c r="G11" s="77">
        <v>74.618889999998999</v>
      </c>
      <c r="H11" s="77">
        <v>50.566540000000003</v>
      </c>
      <c r="I11" s="77">
        <v>62.662610000000001</v>
      </c>
      <c r="J11" s="77">
        <v>80.424700000000001</v>
      </c>
      <c r="K11" s="77">
        <v>4.9406564584124654E-324</v>
      </c>
      <c r="L11" s="77">
        <v>4.9406564584124654E-324</v>
      </c>
      <c r="M11" s="77">
        <v>4.9406564584124654E-324</v>
      </c>
      <c r="N11" s="77">
        <v>4.9406564584124654E-324</v>
      </c>
      <c r="O11" s="77">
        <v>4.9406564584124654E-324</v>
      </c>
      <c r="P11" s="78">
        <v>487.70666999999997</v>
      </c>
      <c r="Q11" s="312">
        <v>1.0418696190100001</v>
      </c>
    </row>
    <row r="12" spans="1:17" ht="14.4" customHeight="1" x14ac:dyDescent="0.3">
      <c r="A12" s="25" t="s">
        <v>57</v>
      </c>
      <c r="B12" s="76">
        <v>548.87529183354297</v>
      </c>
      <c r="C12" s="77">
        <v>45.739607652795002</v>
      </c>
      <c r="D12" s="77">
        <v>40.131999999999998</v>
      </c>
      <c r="E12" s="77">
        <v>16.092140000000001</v>
      </c>
      <c r="F12" s="77">
        <v>2.8400000000000001E-3</v>
      </c>
      <c r="G12" s="77">
        <v>136.52988999999999</v>
      </c>
      <c r="H12" s="77">
        <v>17.436959999999999</v>
      </c>
      <c r="I12" s="77">
        <v>94.901910000000001</v>
      </c>
      <c r="J12" s="77">
        <v>18.035360000000001</v>
      </c>
      <c r="K12" s="77">
        <v>4.9406564584124654E-324</v>
      </c>
      <c r="L12" s="77">
        <v>4.9406564584124654E-324</v>
      </c>
      <c r="M12" s="77">
        <v>4.9406564584124654E-324</v>
      </c>
      <c r="N12" s="77">
        <v>4.9406564584124654E-324</v>
      </c>
      <c r="O12" s="77">
        <v>4.9406564584124654E-324</v>
      </c>
      <c r="P12" s="78">
        <v>323.1311</v>
      </c>
      <c r="Q12" s="312">
        <v>1.0092256598410001</v>
      </c>
    </row>
    <row r="13" spans="1:17" ht="14.4" customHeight="1" x14ac:dyDescent="0.3">
      <c r="A13" s="25" t="s">
        <v>58</v>
      </c>
      <c r="B13" s="76">
        <v>292.077722433075</v>
      </c>
      <c r="C13" s="77">
        <v>24.339810202755999</v>
      </c>
      <c r="D13" s="77">
        <v>19.30658</v>
      </c>
      <c r="E13" s="77">
        <v>19.793479999999999</v>
      </c>
      <c r="F13" s="77">
        <v>15.207549999999999</v>
      </c>
      <c r="G13" s="77">
        <v>20.892160000000001</v>
      </c>
      <c r="H13" s="77">
        <v>22.286829999999998</v>
      </c>
      <c r="I13" s="77">
        <v>18.870139999999999</v>
      </c>
      <c r="J13" s="77">
        <v>32.357460000000003</v>
      </c>
      <c r="K13" s="77">
        <v>4.9406564584124654E-324</v>
      </c>
      <c r="L13" s="77">
        <v>4.9406564584124654E-324</v>
      </c>
      <c r="M13" s="77">
        <v>4.9406564584124654E-324</v>
      </c>
      <c r="N13" s="77">
        <v>4.9406564584124654E-324</v>
      </c>
      <c r="O13" s="77">
        <v>4.9406564584124654E-324</v>
      </c>
      <c r="P13" s="78">
        <v>148.71420000000001</v>
      </c>
      <c r="Q13" s="312">
        <v>0.87284516753800001</v>
      </c>
    </row>
    <row r="14" spans="1:17" ht="14.4" customHeight="1" x14ac:dyDescent="0.3">
      <c r="A14" s="25" t="s">
        <v>59</v>
      </c>
      <c r="B14" s="76">
        <v>1603.57884158364</v>
      </c>
      <c r="C14" s="77">
        <v>133.63157013196999</v>
      </c>
      <c r="D14" s="77">
        <v>220.393</v>
      </c>
      <c r="E14" s="77">
        <v>189.15299999999999</v>
      </c>
      <c r="F14" s="77">
        <v>201.08099999999999</v>
      </c>
      <c r="G14" s="77">
        <v>123.214</v>
      </c>
      <c r="H14" s="77">
        <v>90.138000000000005</v>
      </c>
      <c r="I14" s="77">
        <v>98.497</v>
      </c>
      <c r="J14" s="77">
        <v>92.215999999999994</v>
      </c>
      <c r="K14" s="77">
        <v>4.9406564584124654E-324</v>
      </c>
      <c r="L14" s="77">
        <v>4.9406564584124654E-324</v>
      </c>
      <c r="M14" s="77">
        <v>4.9406564584124654E-324</v>
      </c>
      <c r="N14" s="77">
        <v>4.9406564584124654E-324</v>
      </c>
      <c r="O14" s="77">
        <v>4.9406564584124654E-324</v>
      </c>
      <c r="P14" s="78">
        <v>1014.692</v>
      </c>
      <c r="Q14" s="312">
        <v>1.0847436714000001</v>
      </c>
    </row>
    <row r="15" spans="1:17" ht="14.4" customHeight="1" x14ac:dyDescent="0.3">
      <c r="A15" s="25" t="s">
        <v>60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3.4584595208887258E-323</v>
      </c>
      <c r="Q15" s="312" t="s">
        <v>291</v>
      </c>
    </row>
    <row r="16" spans="1:17" ht="14.4" customHeight="1" x14ac:dyDescent="0.3">
      <c r="A16" s="25" t="s">
        <v>61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3.4584595208887258E-323</v>
      </c>
      <c r="Q16" s="312" t="s">
        <v>291</v>
      </c>
    </row>
    <row r="17" spans="1:17" ht="14.4" customHeight="1" x14ac:dyDescent="0.3">
      <c r="A17" s="25" t="s">
        <v>62</v>
      </c>
      <c r="B17" s="76">
        <v>848.351419992346</v>
      </c>
      <c r="C17" s="77">
        <v>70.695951666027995</v>
      </c>
      <c r="D17" s="77">
        <v>18.225249999999999</v>
      </c>
      <c r="E17" s="77">
        <v>45.999499999999998</v>
      </c>
      <c r="F17" s="77">
        <v>25.109190000000002</v>
      </c>
      <c r="G17" s="77">
        <v>31.206379999999999</v>
      </c>
      <c r="H17" s="77">
        <v>82.71575</v>
      </c>
      <c r="I17" s="77">
        <v>115.01719</v>
      </c>
      <c r="J17" s="77">
        <v>37.315489999999997</v>
      </c>
      <c r="K17" s="77">
        <v>4.9406564584124654E-324</v>
      </c>
      <c r="L17" s="77">
        <v>4.9406564584124654E-324</v>
      </c>
      <c r="M17" s="77">
        <v>4.9406564584124654E-324</v>
      </c>
      <c r="N17" s="77">
        <v>4.9406564584124654E-324</v>
      </c>
      <c r="O17" s="77">
        <v>4.9406564584124654E-324</v>
      </c>
      <c r="P17" s="78">
        <v>355.58875</v>
      </c>
      <c r="Q17" s="312">
        <v>0.718547408444</v>
      </c>
    </row>
    <row r="18" spans="1:17" ht="14.4" customHeight="1" x14ac:dyDescent="0.3">
      <c r="A18" s="25" t="s">
        <v>63</v>
      </c>
      <c r="B18" s="76">
        <v>0</v>
      </c>
      <c r="C18" s="77">
        <v>0</v>
      </c>
      <c r="D18" s="77">
        <v>10.680999999999999</v>
      </c>
      <c r="E18" s="77">
        <v>10.308999999999999</v>
      </c>
      <c r="F18" s="77">
        <v>3.9620000000000002</v>
      </c>
      <c r="G18" s="77">
        <v>4.8209999999989996</v>
      </c>
      <c r="H18" s="77">
        <v>2.8330000000000002</v>
      </c>
      <c r="I18" s="77">
        <v>9.5410000000000004</v>
      </c>
      <c r="J18" s="77">
        <v>2.464</v>
      </c>
      <c r="K18" s="77">
        <v>4.9406564584124654E-324</v>
      </c>
      <c r="L18" s="77">
        <v>4.9406564584124654E-324</v>
      </c>
      <c r="M18" s="77">
        <v>4.9406564584124654E-324</v>
      </c>
      <c r="N18" s="77">
        <v>4.9406564584124654E-324</v>
      </c>
      <c r="O18" s="77">
        <v>4.9406564584124654E-324</v>
      </c>
      <c r="P18" s="78">
        <v>44.610999999999997</v>
      </c>
      <c r="Q18" s="312" t="s">
        <v>291</v>
      </c>
    </row>
    <row r="19" spans="1:17" ht="14.4" customHeight="1" x14ac:dyDescent="0.3">
      <c r="A19" s="25" t="s">
        <v>64</v>
      </c>
      <c r="B19" s="76">
        <v>3049.2594392759302</v>
      </c>
      <c r="C19" s="77">
        <v>254.10495327299401</v>
      </c>
      <c r="D19" s="77">
        <v>109.86484</v>
      </c>
      <c r="E19" s="77">
        <v>185.57088999999999</v>
      </c>
      <c r="F19" s="77">
        <v>205.56392</v>
      </c>
      <c r="G19" s="77">
        <v>144.24946</v>
      </c>
      <c r="H19" s="77">
        <v>166.61878999999999</v>
      </c>
      <c r="I19" s="77">
        <v>192.7715</v>
      </c>
      <c r="J19" s="77">
        <v>142.73025000000001</v>
      </c>
      <c r="K19" s="77">
        <v>4.9406564584124654E-324</v>
      </c>
      <c r="L19" s="77">
        <v>4.9406564584124654E-324</v>
      </c>
      <c r="M19" s="77">
        <v>4.9406564584124654E-324</v>
      </c>
      <c r="N19" s="77">
        <v>4.9406564584124654E-324</v>
      </c>
      <c r="O19" s="77">
        <v>4.9406564584124654E-324</v>
      </c>
      <c r="P19" s="78">
        <v>1147.3696500000001</v>
      </c>
      <c r="Q19" s="312">
        <v>0.64504822865</v>
      </c>
    </row>
    <row r="20" spans="1:17" ht="14.4" customHeight="1" x14ac:dyDescent="0.3">
      <c r="A20" s="25" t="s">
        <v>65</v>
      </c>
      <c r="B20" s="76">
        <v>86190.976747362904</v>
      </c>
      <c r="C20" s="77">
        <v>7182.5813956135698</v>
      </c>
      <c r="D20" s="77">
        <v>7729.1757200000002</v>
      </c>
      <c r="E20" s="77">
        <v>7256.8828299999996</v>
      </c>
      <c r="F20" s="77">
        <v>7299.7357300000003</v>
      </c>
      <c r="G20" s="77">
        <v>8142.4846099999904</v>
      </c>
      <c r="H20" s="77">
        <v>7392.8591999999999</v>
      </c>
      <c r="I20" s="77">
        <v>7479.8340200000002</v>
      </c>
      <c r="J20" s="77">
        <v>10928.98582</v>
      </c>
      <c r="K20" s="77">
        <v>4.9406564584124654E-324</v>
      </c>
      <c r="L20" s="77">
        <v>4.9406564584124654E-324</v>
      </c>
      <c r="M20" s="77">
        <v>4.9406564584124654E-324</v>
      </c>
      <c r="N20" s="77">
        <v>4.9406564584124654E-324</v>
      </c>
      <c r="O20" s="77">
        <v>4.9406564584124654E-324</v>
      </c>
      <c r="P20" s="78">
        <v>56229.957929999997</v>
      </c>
      <c r="Q20" s="312">
        <v>1.118379408517</v>
      </c>
    </row>
    <row r="21" spans="1:17" ht="14.4" customHeight="1" x14ac:dyDescent="0.3">
      <c r="A21" s="26" t="s">
        <v>66</v>
      </c>
      <c r="B21" s="76">
        <v>9226.9999999994907</v>
      </c>
      <c r="C21" s="77">
        <v>768.91666666662502</v>
      </c>
      <c r="D21" s="77">
        <v>742.85299999999995</v>
      </c>
      <c r="E21" s="77">
        <v>742.53499999999997</v>
      </c>
      <c r="F21" s="77">
        <v>740.38599999999997</v>
      </c>
      <c r="G21" s="77">
        <v>758.31099999999901</v>
      </c>
      <c r="H21" s="77">
        <v>750.96799999999996</v>
      </c>
      <c r="I21" s="77">
        <v>750.96799999999996</v>
      </c>
      <c r="J21" s="77">
        <v>753.83799999999997</v>
      </c>
      <c r="K21" s="77">
        <v>1.4821969375237396E-323</v>
      </c>
      <c r="L21" s="77">
        <v>1.4821969375237396E-323</v>
      </c>
      <c r="M21" s="77">
        <v>1.4821969375237396E-323</v>
      </c>
      <c r="N21" s="77">
        <v>1.4821969375237396E-323</v>
      </c>
      <c r="O21" s="77">
        <v>1.4821969375237396E-323</v>
      </c>
      <c r="P21" s="78">
        <v>5239.8590000000004</v>
      </c>
      <c r="Q21" s="312">
        <v>0.97351418972199999</v>
      </c>
    </row>
    <row r="22" spans="1:17" ht="14.4" customHeight="1" x14ac:dyDescent="0.3">
      <c r="A22" s="25" t="s">
        <v>67</v>
      </c>
      <c r="B22" s="76">
        <v>0</v>
      </c>
      <c r="C22" s="77">
        <v>0</v>
      </c>
      <c r="D22" s="77">
        <v>4.9406564584124654E-324</v>
      </c>
      <c r="E22" s="77">
        <v>38.76</v>
      </c>
      <c r="F22" s="77">
        <v>4.9406564584124654E-324</v>
      </c>
      <c r="G22" s="77">
        <v>4.9406564584124654E-324</v>
      </c>
      <c r="H22" s="77">
        <v>28.6</v>
      </c>
      <c r="I22" s="77">
        <v>4.9406564584124654E-324</v>
      </c>
      <c r="J22" s="77">
        <v>7.4379799999999996</v>
      </c>
      <c r="K22" s="77">
        <v>4.9406564584124654E-324</v>
      </c>
      <c r="L22" s="77">
        <v>4.9406564584124654E-324</v>
      </c>
      <c r="M22" s="77">
        <v>4.9406564584124654E-324</v>
      </c>
      <c r="N22" s="77">
        <v>4.9406564584124654E-324</v>
      </c>
      <c r="O22" s="77">
        <v>4.9406564584124654E-324</v>
      </c>
      <c r="P22" s="78">
        <v>74.797979999999995</v>
      </c>
      <c r="Q22" s="312" t="s">
        <v>291</v>
      </c>
    </row>
    <row r="23" spans="1:17" ht="14.4" customHeight="1" x14ac:dyDescent="0.3">
      <c r="A23" s="26" t="s">
        <v>68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1.3833838083554903E-322</v>
      </c>
      <c r="Q23" s="312" t="s">
        <v>291</v>
      </c>
    </row>
    <row r="24" spans="1:17" ht="14.4" customHeight="1" x14ac:dyDescent="0.3">
      <c r="A24" s="26" t="s">
        <v>69</v>
      </c>
      <c r="B24" s="76">
        <v>0</v>
      </c>
      <c r="C24" s="77">
        <v>0</v>
      </c>
      <c r="D24" s="77">
        <v>8.1849999999990004</v>
      </c>
      <c r="E24" s="77">
        <v>9.6609999999999996</v>
      </c>
      <c r="F24" s="77">
        <v>4.3884999999990004</v>
      </c>
      <c r="G24" s="77">
        <v>4.6048999999979996</v>
      </c>
      <c r="H24" s="77">
        <v>9.2509999999979993</v>
      </c>
      <c r="I24" s="77">
        <v>52.980500000001001</v>
      </c>
      <c r="J24" s="77">
        <v>3.0722099999979999</v>
      </c>
      <c r="K24" s="77">
        <v>-1.0869444208507424E-322</v>
      </c>
      <c r="L24" s="77">
        <v>-1.0869444208507424E-322</v>
      </c>
      <c r="M24" s="77">
        <v>-1.0869444208507424E-322</v>
      </c>
      <c r="N24" s="77">
        <v>-1.0869444208507424E-322</v>
      </c>
      <c r="O24" s="77">
        <v>-1.0869444208507424E-322</v>
      </c>
      <c r="P24" s="78">
        <v>92.143109999995005</v>
      </c>
      <c r="Q24" s="312" t="s">
        <v>291</v>
      </c>
    </row>
    <row r="25" spans="1:17" ht="14.4" customHeight="1" x14ac:dyDescent="0.3">
      <c r="A25" s="27" t="s">
        <v>70</v>
      </c>
      <c r="B25" s="79">
        <v>140729.74168161201</v>
      </c>
      <c r="C25" s="80">
        <v>11727.4784734676</v>
      </c>
      <c r="D25" s="80">
        <v>12464.49955</v>
      </c>
      <c r="E25" s="80">
        <v>11455.301949999999</v>
      </c>
      <c r="F25" s="80">
        <v>11039.244129999999</v>
      </c>
      <c r="G25" s="80">
        <v>12207.591340000001</v>
      </c>
      <c r="H25" s="80">
        <v>11134.37975</v>
      </c>
      <c r="I25" s="80">
        <v>11675.79853</v>
      </c>
      <c r="J25" s="80">
        <v>14657.13501</v>
      </c>
      <c r="K25" s="80">
        <v>4.9406564584124654E-324</v>
      </c>
      <c r="L25" s="80">
        <v>4.9406564584124654E-324</v>
      </c>
      <c r="M25" s="80">
        <v>4.9406564584124654E-324</v>
      </c>
      <c r="N25" s="80">
        <v>4.9406564584124654E-324</v>
      </c>
      <c r="O25" s="80">
        <v>4.9406564584124654E-324</v>
      </c>
      <c r="P25" s="81">
        <v>84633.950259999998</v>
      </c>
      <c r="Q25" s="313">
        <v>1.0309602656879999</v>
      </c>
    </row>
    <row r="26" spans="1:17" ht="14.4" customHeight="1" x14ac:dyDescent="0.3">
      <c r="A26" s="25" t="s">
        <v>71</v>
      </c>
      <c r="B26" s="76">
        <v>12833.571113247701</v>
      </c>
      <c r="C26" s="77">
        <v>1069.4642594373099</v>
      </c>
      <c r="D26" s="77">
        <v>1030.39382</v>
      </c>
      <c r="E26" s="77">
        <v>957.31836999999996</v>
      </c>
      <c r="F26" s="77">
        <v>1044.25865</v>
      </c>
      <c r="G26" s="77">
        <v>1114.06014</v>
      </c>
      <c r="H26" s="77">
        <v>916.76617999999996</v>
      </c>
      <c r="I26" s="77">
        <v>1179.8765900000001</v>
      </c>
      <c r="J26" s="77">
        <v>1523.9768799999999</v>
      </c>
      <c r="K26" s="77">
        <v>4.9406564584124654E-324</v>
      </c>
      <c r="L26" s="77">
        <v>4.9406564584124654E-324</v>
      </c>
      <c r="M26" s="77">
        <v>4.9406564584124654E-324</v>
      </c>
      <c r="N26" s="77">
        <v>4.9406564584124654E-324</v>
      </c>
      <c r="O26" s="77">
        <v>4.9406564584124654E-324</v>
      </c>
      <c r="P26" s="78">
        <v>7766.6506300000001</v>
      </c>
      <c r="Q26" s="312">
        <v>1.0374554444249999</v>
      </c>
    </row>
    <row r="27" spans="1:17" ht="14.4" customHeight="1" x14ac:dyDescent="0.3">
      <c r="A27" s="28" t="s">
        <v>72</v>
      </c>
      <c r="B27" s="79">
        <v>153563.312794859</v>
      </c>
      <c r="C27" s="80">
        <v>12796.942732904899</v>
      </c>
      <c r="D27" s="80">
        <v>13494.89337</v>
      </c>
      <c r="E27" s="80">
        <v>12412.62032</v>
      </c>
      <c r="F27" s="80">
        <v>12083.502780000001</v>
      </c>
      <c r="G27" s="80">
        <v>13321.65148</v>
      </c>
      <c r="H27" s="80">
        <v>12051.145930000001</v>
      </c>
      <c r="I27" s="80">
        <v>12855.67512</v>
      </c>
      <c r="J27" s="80">
        <v>16181.11189</v>
      </c>
      <c r="K27" s="80">
        <v>9.8813129168249309E-324</v>
      </c>
      <c r="L27" s="80">
        <v>9.8813129168249309E-324</v>
      </c>
      <c r="M27" s="80">
        <v>9.8813129168249309E-324</v>
      </c>
      <c r="N27" s="80">
        <v>9.8813129168249309E-324</v>
      </c>
      <c r="O27" s="80">
        <v>9.8813129168249309E-324</v>
      </c>
      <c r="P27" s="81">
        <v>92400.600890000002</v>
      </c>
      <c r="Q27" s="313">
        <v>1.031503079832</v>
      </c>
    </row>
    <row r="28" spans="1:17" ht="14.4" customHeight="1" x14ac:dyDescent="0.3">
      <c r="A28" s="26" t="s">
        <v>73</v>
      </c>
      <c r="B28" s="76">
        <v>637.28654624989804</v>
      </c>
      <c r="C28" s="77">
        <v>53.107212187491001</v>
      </c>
      <c r="D28" s="77">
        <v>27.003139999999998</v>
      </c>
      <c r="E28" s="77">
        <v>35.82311</v>
      </c>
      <c r="F28" s="77">
        <v>26.79495</v>
      </c>
      <c r="G28" s="77">
        <v>35.633499999999998</v>
      </c>
      <c r="H28" s="77">
        <v>32.008670000000002</v>
      </c>
      <c r="I28" s="77">
        <v>38.852220000000003</v>
      </c>
      <c r="J28" s="77">
        <v>15.90719</v>
      </c>
      <c r="K28" s="77">
        <v>1.2351641146031164E-322</v>
      </c>
      <c r="L28" s="77">
        <v>1.2351641146031164E-322</v>
      </c>
      <c r="M28" s="77">
        <v>1.2351641146031164E-322</v>
      </c>
      <c r="N28" s="77">
        <v>1.2351641146031164E-322</v>
      </c>
      <c r="O28" s="77">
        <v>1.2351641146031164E-322</v>
      </c>
      <c r="P28" s="78">
        <v>212.02278000000001</v>
      </c>
      <c r="Q28" s="312">
        <v>0.57033625610899996</v>
      </c>
    </row>
    <row r="29" spans="1:17" ht="14.4" customHeight="1" x14ac:dyDescent="0.3">
      <c r="A29" s="26" t="s">
        <v>74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6.9169190417774516E-323</v>
      </c>
      <c r="Q29" s="312" t="s">
        <v>291</v>
      </c>
    </row>
    <row r="30" spans="1:17" ht="14.4" customHeight="1" x14ac:dyDescent="0.3">
      <c r="A30" s="26" t="s">
        <v>75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3.4584595208887258E-322</v>
      </c>
      <c r="Q30" s="312" t="s">
        <v>291</v>
      </c>
    </row>
    <row r="31" spans="1:17" ht="14.4" customHeight="1" thickBot="1" x14ac:dyDescent="0.35">
      <c r="A31" s="29" t="s">
        <v>76</v>
      </c>
      <c r="B31" s="82">
        <v>2.4703282292062327E-323</v>
      </c>
      <c r="C31" s="83">
        <v>0</v>
      </c>
      <c r="D31" s="83">
        <v>2.4703282292062327E-323</v>
      </c>
      <c r="E31" s="83">
        <v>2.4703282292062327E-323</v>
      </c>
      <c r="F31" s="83">
        <v>2.4703282292062327E-323</v>
      </c>
      <c r="G31" s="83">
        <v>2.4703282292062327E-323</v>
      </c>
      <c r="H31" s="83">
        <v>4.351</v>
      </c>
      <c r="I31" s="83">
        <v>2.4703282292062327E-323</v>
      </c>
      <c r="J31" s="83">
        <v>2.919</v>
      </c>
      <c r="K31" s="83">
        <v>2.4703282292062327E-323</v>
      </c>
      <c r="L31" s="83">
        <v>2.4703282292062327E-323</v>
      </c>
      <c r="M31" s="83">
        <v>2.4703282292062327E-323</v>
      </c>
      <c r="N31" s="83">
        <v>2.4703282292062327E-323</v>
      </c>
      <c r="O31" s="83">
        <v>2.4703282292062327E-323</v>
      </c>
      <c r="P31" s="84">
        <v>7.27</v>
      </c>
      <c r="Q31" s="314" t="s">
        <v>291</v>
      </c>
    </row>
    <row r="32" spans="1:17" ht="14.4" customHeight="1" x14ac:dyDescent="0.3">
      <c r="A32" s="398" t="s">
        <v>77</v>
      </c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</row>
    <row r="33" spans="1:17" ht="14.4" customHeight="1" x14ac:dyDescent="0.3">
      <c r="A33" s="392"/>
      <c r="B33" s="392"/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</row>
    <row r="34" spans="1:17" ht="14.4" customHeight="1" x14ac:dyDescent="0.3">
      <c r="A34" s="398" t="s">
        <v>78</v>
      </c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</row>
    <row r="35" spans="1:17" ht="14.4" customHeight="1" x14ac:dyDescent="0.3">
      <c r="A35" s="392"/>
      <c r="B35" s="392"/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392"/>
      <c r="Q36" s="392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393" t="s">
        <v>79</v>
      </c>
      <c r="B1" s="393"/>
      <c r="C1" s="393"/>
      <c r="D1" s="393"/>
      <c r="E1" s="393"/>
      <c r="F1" s="393"/>
      <c r="G1" s="393"/>
      <c r="H1" s="399"/>
      <c r="I1" s="399"/>
      <c r="J1" s="399"/>
      <c r="K1" s="399"/>
    </row>
    <row r="2" spans="1:11" s="85" customFormat="1" ht="14.4" customHeight="1" thickBot="1" x14ac:dyDescent="0.35">
      <c r="A2" s="522" t="s">
        <v>290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9"/>
      <c r="B3" s="394" t="s">
        <v>80</v>
      </c>
      <c r="C3" s="395"/>
      <c r="D3" s="395"/>
      <c r="E3" s="395"/>
      <c r="F3" s="402" t="s">
        <v>81</v>
      </c>
      <c r="G3" s="395"/>
      <c r="H3" s="395"/>
      <c r="I3" s="395"/>
      <c r="J3" s="395"/>
      <c r="K3" s="403"/>
    </row>
    <row r="4" spans="1:11" ht="14.4" customHeight="1" x14ac:dyDescent="0.3">
      <c r="A4" s="180"/>
      <c r="B4" s="400"/>
      <c r="C4" s="401"/>
      <c r="D4" s="401"/>
      <c r="E4" s="401"/>
      <c r="F4" s="404" t="s">
        <v>214</v>
      </c>
      <c r="G4" s="406" t="s">
        <v>82</v>
      </c>
      <c r="H4" s="63" t="s">
        <v>278</v>
      </c>
      <c r="I4" s="404" t="s">
        <v>83</v>
      </c>
      <c r="J4" s="406" t="s">
        <v>84</v>
      </c>
      <c r="K4" s="407" t="s">
        <v>85</v>
      </c>
    </row>
    <row r="5" spans="1:11" ht="42" thickBot="1" x14ac:dyDescent="0.35">
      <c r="A5" s="181"/>
      <c r="B5" s="34" t="s">
        <v>215</v>
      </c>
      <c r="C5" s="35" t="s">
        <v>86</v>
      </c>
      <c r="D5" s="36" t="s">
        <v>87</v>
      </c>
      <c r="E5" s="36" t="s">
        <v>88</v>
      </c>
      <c r="F5" s="405"/>
      <c r="G5" s="405"/>
      <c r="H5" s="35" t="s">
        <v>89</v>
      </c>
      <c r="I5" s="405"/>
      <c r="J5" s="405"/>
      <c r="K5" s="408"/>
    </row>
    <row r="6" spans="1:11" ht="14.4" customHeight="1" thickBot="1" x14ac:dyDescent="0.35">
      <c r="A6" s="541" t="s">
        <v>293</v>
      </c>
      <c r="B6" s="523">
        <v>151943.00907934099</v>
      </c>
      <c r="C6" s="523">
        <v>155693.74583</v>
      </c>
      <c r="D6" s="524">
        <v>3750.7367506590399</v>
      </c>
      <c r="E6" s="525">
        <v>1.0246851551339999</v>
      </c>
      <c r="F6" s="523">
        <v>140729.74168161201</v>
      </c>
      <c r="G6" s="524">
        <v>82092.349314273495</v>
      </c>
      <c r="H6" s="526">
        <v>14657.13501</v>
      </c>
      <c r="I6" s="523">
        <v>84633.950259999998</v>
      </c>
      <c r="J6" s="524">
        <v>2541.60094572652</v>
      </c>
      <c r="K6" s="527">
        <v>0.60139348831799999</v>
      </c>
    </row>
    <row r="7" spans="1:11" ht="14.4" customHeight="1" thickBot="1" x14ac:dyDescent="0.35">
      <c r="A7" s="542" t="s">
        <v>294</v>
      </c>
      <c r="B7" s="523">
        <v>47277.417913371799</v>
      </c>
      <c r="C7" s="523">
        <v>40194.148090000002</v>
      </c>
      <c r="D7" s="524">
        <v>-7083.2698233718002</v>
      </c>
      <c r="E7" s="525">
        <v>0.85017646614300002</v>
      </c>
      <c r="F7" s="523">
        <v>41414.154074981001</v>
      </c>
      <c r="G7" s="524">
        <v>24158.256543738898</v>
      </c>
      <c r="H7" s="526">
        <v>2784.21047</v>
      </c>
      <c r="I7" s="523">
        <v>21456.893049999999</v>
      </c>
      <c r="J7" s="524">
        <v>-2701.3634937389102</v>
      </c>
      <c r="K7" s="527">
        <v>0.51810530793700005</v>
      </c>
    </row>
    <row r="8" spans="1:11" ht="14.4" customHeight="1" thickBot="1" x14ac:dyDescent="0.35">
      <c r="A8" s="543" t="s">
        <v>295</v>
      </c>
      <c r="B8" s="523">
        <v>45590.948534916097</v>
      </c>
      <c r="C8" s="523">
        <v>38624.951090000002</v>
      </c>
      <c r="D8" s="524">
        <v>-6965.99744491605</v>
      </c>
      <c r="E8" s="525">
        <v>0.84720656909299996</v>
      </c>
      <c r="F8" s="523">
        <v>39810.5752333973</v>
      </c>
      <c r="G8" s="524">
        <v>23222.835552815101</v>
      </c>
      <c r="H8" s="526">
        <v>2691.9944700000001</v>
      </c>
      <c r="I8" s="523">
        <v>20442.20105</v>
      </c>
      <c r="J8" s="524">
        <v>-2780.63450281512</v>
      </c>
      <c r="K8" s="527">
        <v>0.51348670372500005</v>
      </c>
    </row>
    <row r="9" spans="1:11" ht="14.4" customHeight="1" thickBot="1" x14ac:dyDescent="0.35">
      <c r="A9" s="544" t="s">
        <v>296</v>
      </c>
      <c r="B9" s="528">
        <v>4.9406564584124654E-324</v>
      </c>
      <c r="C9" s="528">
        <v>4.9406564584124654E-324</v>
      </c>
      <c r="D9" s="529">
        <v>0</v>
      </c>
      <c r="E9" s="530">
        <v>1</v>
      </c>
      <c r="F9" s="528">
        <v>4.9406564584124654E-324</v>
      </c>
      <c r="G9" s="529">
        <v>0</v>
      </c>
      <c r="H9" s="531">
        <v>2.1000000000000001E-4</v>
      </c>
      <c r="I9" s="528">
        <v>2.1000000000000001E-4</v>
      </c>
      <c r="J9" s="529">
        <v>2.1000000000000001E-4</v>
      </c>
      <c r="K9" s="532" t="s">
        <v>297</v>
      </c>
    </row>
    <row r="10" spans="1:11" ht="14.4" customHeight="1" thickBot="1" x14ac:dyDescent="0.35">
      <c r="A10" s="545" t="s">
        <v>298</v>
      </c>
      <c r="B10" s="523">
        <v>4.9406564584124654E-324</v>
      </c>
      <c r="C10" s="523">
        <v>4.9406564584124654E-324</v>
      </c>
      <c r="D10" s="524">
        <v>0</v>
      </c>
      <c r="E10" s="525">
        <v>1</v>
      </c>
      <c r="F10" s="523">
        <v>4.9406564584124654E-324</v>
      </c>
      <c r="G10" s="524">
        <v>0</v>
      </c>
      <c r="H10" s="526">
        <v>2.1000000000000001E-4</v>
      </c>
      <c r="I10" s="523">
        <v>2.1000000000000001E-4</v>
      </c>
      <c r="J10" s="524">
        <v>2.1000000000000001E-4</v>
      </c>
      <c r="K10" s="533" t="s">
        <v>297</v>
      </c>
    </row>
    <row r="11" spans="1:11" ht="14.4" customHeight="1" thickBot="1" x14ac:dyDescent="0.35">
      <c r="A11" s="544" t="s">
        <v>299</v>
      </c>
      <c r="B11" s="528">
        <v>25526.0671830459</v>
      </c>
      <c r="C11" s="528">
        <v>21724.437580000002</v>
      </c>
      <c r="D11" s="529">
        <v>-3801.6296030458798</v>
      </c>
      <c r="E11" s="530">
        <v>0.85106873002399996</v>
      </c>
      <c r="F11" s="528">
        <v>22325.210088876102</v>
      </c>
      <c r="G11" s="529">
        <v>13023.0392185111</v>
      </c>
      <c r="H11" s="531">
        <v>1537.4420600000001</v>
      </c>
      <c r="I11" s="528">
        <v>11796.616959999999</v>
      </c>
      <c r="J11" s="529">
        <v>-1226.4222585110499</v>
      </c>
      <c r="K11" s="534">
        <v>0.52839892269900002</v>
      </c>
    </row>
    <row r="12" spans="1:11" ht="14.4" customHeight="1" thickBot="1" x14ac:dyDescent="0.35">
      <c r="A12" s="545" t="s">
        <v>300</v>
      </c>
      <c r="B12" s="523">
        <v>16724.6701829882</v>
      </c>
      <c r="C12" s="523">
        <v>15558.5712</v>
      </c>
      <c r="D12" s="524">
        <v>-1166.0989829882001</v>
      </c>
      <c r="E12" s="525">
        <v>0.93027671277000001</v>
      </c>
      <c r="F12" s="523">
        <v>15524.9702002596</v>
      </c>
      <c r="G12" s="524">
        <v>9056.2326168181098</v>
      </c>
      <c r="H12" s="526">
        <v>1159.16815</v>
      </c>
      <c r="I12" s="523">
        <v>8193.7417100000002</v>
      </c>
      <c r="J12" s="524">
        <v>-862.49090681811094</v>
      </c>
      <c r="K12" s="527">
        <v>0.52777825685299995</v>
      </c>
    </row>
    <row r="13" spans="1:11" ht="14.4" customHeight="1" thickBot="1" x14ac:dyDescent="0.35">
      <c r="A13" s="545" t="s">
        <v>301</v>
      </c>
      <c r="B13" s="523">
        <v>1952.44741244088</v>
      </c>
      <c r="C13" s="523">
        <v>1864.6397199999999</v>
      </c>
      <c r="D13" s="524">
        <v>-87.807692440875002</v>
      </c>
      <c r="E13" s="525">
        <v>0.95502685917100005</v>
      </c>
      <c r="F13" s="523">
        <v>1950.05100036461</v>
      </c>
      <c r="G13" s="524">
        <v>1137.52975021269</v>
      </c>
      <c r="H13" s="526">
        <v>139.37612999999999</v>
      </c>
      <c r="I13" s="523">
        <v>1026.8025700000001</v>
      </c>
      <c r="J13" s="524">
        <v>-110.72718021268901</v>
      </c>
      <c r="K13" s="527">
        <v>0.526551649063</v>
      </c>
    </row>
    <row r="14" spans="1:11" ht="14.4" customHeight="1" thickBot="1" x14ac:dyDescent="0.35">
      <c r="A14" s="545" t="s">
        <v>302</v>
      </c>
      <c r="B14" s="523">
        <v>129.99995217255201</v>
      </c>
      <c r="C14" s="523">
        <v>61.62697</v>
      </c>
      <c r="D14" s="524">
        <v>-68.372982172552</v>
      </c>
      <c r="E14" s="525">
        <v>0.47405378979000001</v>
      </c>
      <c r="F14" s="523">
        <v>122.970228638598</v>
      </c>
      <c r="G14" s="524">
        <v>71.732633372514996</v>
      </c>
      <c r="H14" s="526">
        <v>4.9406564584124654E-324</v>
      </c>
      <c r="I14" s="523">
        <v>20.297070000000001</v>
      </c>
      <c r="J14" s="524">
        <v>-51.435563372514999</v>
      </c>
      <c r="K14" s="527">
        <v>0.16505678020299999</v>
      </c>
    </row>
    <row r="15" spans="1:11" ht="14.4" customHeight="1" thickBot="1" x14ac:dyDescent="0.35">
      <c r="A15" s="545" t="s">
        <v>303</v>
      </c>
      <c r="B15" s="523">
        <v>844.99998912157002</v>
      </c>
      <c r="C15" s="523">
        <v>608.20021999999994</v>
      </c>
      <c r="D15" s="524">
        <v>-236.79976912156999</v>
      </c>
      <c r="E15" s="525">
        <v>0.71976358323</v>
      </c>
      <c r="F15" s="523">
        <v>801.97614663061802</v>
      </c>
      <c r="G15" s="524">
        <v>467.81941886786097</v>
      </c>
      <c r="H15" s="526">
        <v>25.557359999999999</v>
      </c>
      <c r="I15" s="523">
        <v>441.65356000000003</v>
      </c>
      <c r="J15" s="524">
        <v>-26.165858867859999</v>
      </c>
      <c r="K15" s="527">
        <v>0.55070660375000002</v>
      </c>
    </row>
    <row r="16" spans="1:11" ht="14.4" customHeight="1" thickBot="1" x14ac:dyDescent="0.35">
      <c r="A16" s="545" t="s">
        <v>304</v>
      </c>
      <c r="B16" s="523">
        <v>101.50002388856601</v>
      </c>
      <c r="C16" s="523">
        <v>102.29527</v>
      </c>
      <c r="D16" s="524">
        <v>0.79524611143400004</v>
      </c>
      <c r="E16" s="525">
        <v>1.0078349352139999</v>
      </c>
      <c r="F16" s="523">
        <v>77.155502903682006</v>
      </c>
      <c r="G16" s="524">
        <v>45.007376693814003</v>
      </c>
      <c r="H16" s="526">
        <v>4.9406564584124654E-324</v>
      </c>
      <c r="I16" s="523">
        <v>3.4584595208887258E-323</v>
      </c>
      <c r="J16" s="524">
        <v>-45.007376693814003</v>
      </c>
      <c r="K16" s="527">
        <v>0</v>
      </c>
    </row>
    <row r="17" spans="1:11" ht="14.4" customHeight="1" thickBot="1" x14ac:dyDescent="0.35">
      <c r="A17" s="545" t="s">
        <v>305</v>
      </c>
      <c r="B17" s="523">
        <v>4679.1997182599598</v>
      </c>
      <c r="C17" s="523">
        <v>1619.2972299999999</v>
      </c>
      <c r="D17" s="524">
        <v>-3059.9024882599601</v>
      </c>
      <c r="E17" s="525">
        <v>0.34606285850099999</v>
      </c>
      <c r="F17" s="523">
        <v>1725.0256010021899</v>
      </c>
      <c r="G17" s="524">
        <v>1006.26493391794</v>
      </c>
      <c r="H17" s="526">
        <v>152.25149999999999</v>
      </c>
      <c r="I17" s="523">
        <v>1088.24323</v>
      </c>
      <c r="J17" s="524">
        <v>81.978296082054996</v>
      </c>
      <c r="K17" s="527">
        <v>0.63085627793999999</v>
      </c>
    </row>
    <row r="18" spans="1:11" ht="14.4" customHeight="1" thickBot="1" x14ac:dyDescent="0.35">
      <c r="A18" s="545" t="s">
        <v>306</v>
      </c>
      <c r="B18" s="523">
        <v>343.24994933252202</v>
      </c>
      <c r="C18" s="523">
        <v>1157.57854</v>
      </c>
      <c r="D18" s="524">
        <v>814.32859066747801</v>
      </c>
      <c r="E18" s="525">
        <v>3.3724070236600001</v>
      </c>
      <c r="F18" s="523">
        <v>1339.68541755602</v>
      </c>
      <c r="G18" s="524">
        <v>781.48316024101098</v>
      </c>
      <c r="H18" s="526">
        <v>7.4826199999999998</v>
      </c>
      <c r="I18" s="523">
        <v>632.42264999999998</v>
      </c>
      <c r="J18" s="524">
        <v>-149.060510241011</v>
      </c>
      <c r="K18" s="527">
        <v>0.47206802560599997</v>
      </c>
    </row>
    <row r="19" spans="1:11" ht="14.4" customHeight="1" thickBot="1" x14ac:dyDescent="0.35">
      <c r="A19" s="545" t="s">
        <v>307</v>
      </c>
      <c r="B19" s="523">
        <v>749.99995484163298</v>
      </c>
      <c r="C19" s="523">
        <v>752.22843</v>
      </c>
      <c r="D19" s="524">
        <v>2.2284751583669999</v>
      </c>
      <c r="E19" s="525">
        <v>1.00297130039</v>
      </c>
      <c r="F19" s="523">
        <v>783.37599152075495</v>
      </c>
      <c r="G19" s="524">
        <v>456.969328387107</v>
      </c>
      <c r="H19" s="526">
        <v>53.606299999999997</v>
      </c>
      <c r="I19" s="523">
        <v>393.45616999999999</v>
      </c>
      <c r="J19" s="524">
        <v>-63.513158387106998</v>
      </c>
      <c r="K19" s="527">
        <v>0.502257120793</v>
      </c>
    </row>
    <row r="20" spans="1:11" ht="14.4" customHeight="1" thickBot="1" x14ac:dyDescent="0.35">
      <c r="A20" s="544" t="s">
        <v>308</v>
      </c>
      <c r="B20" s="528">
        <v>5264.9996829882602</v>
      </c>
      <c r="C20" s="528">
        <v>3884.9479999999999</v>
      </c>
      <c r="D20" s="529">
        <v>-1380.0516829882599</v>
      </c>
      <c r="E20" s="530">
        <v>0.73788190577699997</v>
      </c>
      <c r="F20" s="528">
        <v>3894.9999999997899</v>
      </c>
      <c r="G20" s="529">
        <v>2272.0833333332098</v>
      </c>
      <c r="H20" s="531">
        <v>102.901</v>
      </c>
      <c r="I20" s="528">
        <v>1611.415</v>
      </c>
      <c r="J20" s="529">
        <v>-660.66833333320903</v>
      </c>
      <c r="K20" s="534">
        <v>0.41371373555800001</v>
      </c>
    </row>
    <row r="21" spans="1:11" ht="14.4" customHeight="1" thickBot="1" x14ac:dyDescent="0.35">
      <c r="A21" s="545" t="s">
        <v>309</v>
      </c>
      <c r="B21" s="523">
        <v>4249.9997841025797</v>
      </c>
      <c r="C21" s="523">
        <v>3180.4</v>
      </c>
      <c r="D21" s="524">
        <v>-1069.5997841025801</v>
      </c>
      <c r="E21" s="525">
        <v>0.74832944977899996</v>
      </c>
      <c r="F21" s="523">
        <v>3179.9999999998299</v>
      </c>
      <c r="G21" s="524">
        <v>1854.9999999999</v>
      </c>
      <c r="H21" s="526">
        <v>70.873000000000005</v>
      </c>
      <c r="I21" s="523">
        <v>1235.0550000000001</v>
      </c>
      <c r="J21" s="524">
        <v>-619.94499999989898</v>
      </c>
      <c r="K21" s="527">
        <v>0.38838207547100001</v>
      </c>
    </row>
    <row r="22" spans="1:11" ht="14.4" customHeight="1" thickBot="1" x14ac:dyDescent="0.35">
      <c r="A22" s="545" t="s">
        <v>310</v>
      </c>
      <c r="B22" s="523">
        <v>1014.99989888568</v>
      </c>
      <c r="C22" s="523">
        <v>704.548</v>
      </c>
      <c r="D22" s="524">
        <v>-310.45189888567802</v>
      </c>
      <c r="E22" s="525">
        <v>0.69413602973999999</v>
      </c>
      <c r="F22" s="523">
        <v>714.99999999996101</v>
      </c>
      <c r="G22" s="524">
        <v>417.08333333331097</v>
      </c>
      <c r="H22" s="526">
        <v>32.027999999999999</v>
      </c>
      <c r="I22" s="523">
        <v>376.36</v>
      </c>
      <c r="J22" s="524">
        <v>-40.723333333310002</v>
      </c>
      <c r="K22" s="527">
        <v>0.52637762237700003</v>
      </c>
    </row>
    <row r="23" spans="1:11" ht="14.4" customHeight="1" thickBot="1" x14ac:dyDescent="0.35">
      <c r="A23" s="544" t="s">
        <v>311</v>
      </c>
      <c r="B23" s="528">
        <v>12586.819352132999</v>
      </c>
      <c r="C23" s="528">
        <v>11112.38694</v>
      </c>
      <c r="D23" s="529">
        <v>-1474.4324121330101</v>
      </c>
      <c r="E23" s="530">
        <v>0.88285901538</v>
      </c>
      <c r="F23" s="528">
        <v>11901.942669857701</v>
      </c>
      <c r="G23" s="529">
        <v>6942.7998907502997</v>
      </c>
      <c r="H23" s="531">
        <v>911.28566999999998</v>
      </c>
      <c r="I23" s="528">
        <v>6041.5801300000003</v>
      </c>
      <c r="J23" s="529">
        <v>-901.21976075030398</v>
      </c>
      <c r="K23" s="534">
        <v>0.50761294165000004</v>
      </c>
    </row>
    <row r="24" spans="1:11" ht="14.4" customHeight="1" thickBot="1" x14ac:dyDescent="0.35">
      <c r="A24" s="545" t="s">
        <v>312</v>
      </c>
      <c r="B24" s="523">
        <v>948.00982291922901</v>
      </c>
      <c r="C24" s="523">
        <v>786.80438000000004</v>
      </c>
      <c r="D24" s="524">
        <v>-161.20544291922801</v>
      </c>
      <c r="E24" s="525">
        <v>0.82995382640299997</v>
      </c>
      <c r="F24" s="523">
        <v>900.60929747947</v>
      </c>
      <c r="G24" s="524">
        <v>525.35542352969105</v>
      </c>
      <c r="H24" s="526">
        <v>68.217370000000003</v>
      </c>
      <c r="I24" s="523">
        <v>403.22924</v>
      </c>
      <c r="J24" s="524">
        <v>-122.126183529691</v>
      </c>
      <c r="K24" s="527">
        <v>0.44772937735399998</v>
      </c>
    </row>
    <row r="25" spans="1:11" ht="14.4" customHeight="1" thickBot="1" x14ac:dyDescent="0.35">
      <c r="A25" s="545" t="s">
        <v>313</v>
      </c>
      <c r="B25" s="523">
        <v>5.0000396989410003</v>
      </c>
      <c r="C25" s="523">
        <v>5.7985699999999998</v>
      </c>
      <c r="D25" s="524">
        <v>0.79853030105800005</v>
      </c>
      <c r="E25" s="525">
        <v>1.159704792189</v>
      </c>
      <c r="F25" s="523">
        <v>4.7494474478689996</v>
      </c>
      <c r="G25" s="524">
        <v>2.7705110112570002</v>
      </c>
      <c r="H25" s="526">
        <v>0.10163999999999999</v>
      </c>
      <c r="I25" s="523">
        <v>1.2694099999999999</v>
      </c>
      <c r="J25" s="524">
        <v>-1.501101011257</v>
      </c>
      <c r="K25" s="527">
        <v>0.26727530179699999</v>
      </c>
    </row>
    <row r="26" spans="1:11" ht="14.4" customHeight="1" thickBot="1" x14ac:dyDescent="0.35">
      <c r="A26" s="545" t="s">
        <v>314</v>
      </c>
      <c r="B26" s="523">
        <v>919.89856461184002</v>
      </c>
      <c r="C26" s="523">
        <v>957.68847000000005</v>
      </c>
      <c r="D26" s="524">
        <v>37.789905388158999</v>
      </c>
      <c r="E26" s="525">
        <v>1.041080513484</v>
      </c>
      <c r="F26" s="523">
        <v>902.40600904331302</v>
      </c>
      <c r="G26" s="524">
        <v>526.40350527526596</v>
      </c>
      <c r="H26" s="526">
        <v>73.31147</v>
      </c>
      <c r="I26" s="523">
        <v>447.77076</v>
      </c>
      <c r="J26" s="524">
        <v>-78.632745275264995</v>
      </c>
      <c r="K26" s="527">
        <v>0.49619656286899999</v>
      </c>
    </row>
    <row r="27" spans="1:11" ht="14.4" customHeight="1" thickBot="1" x14ac:dyDescent="0.35">
      <c r="A27" s="545" t="s">
        <v>315</v>
      </c>
      <c r="B27" s="523">
        <v>8337.9662179613806</v>
      </c>
      <c r="C27" s="523">
        <v>7323.3400300000003</v>
      </c>
      <c r="D27" s="524">
        <v>-1014.62618796138</v>
      </c>
      <c r="E27" s="525">
        <v>0.87831250913699999</v>
      </c>
      <c r="F27" s="523">
        <v>7832.44752720418</v>
      </c>
      <c r="G27" s="524">
        <v>4568.92772420244</v>
      </c>
      <c r="H27" s="526">
        <v>612.91044999999997</v>
      </c>
      <c r="I27" s="523">
        <v>4205.1175800000001</v>
      </c>
      <c r="J27" s="524">
        <v>-363.81014420244099</v>
      </c>
      <c r="K27" s="527">
        <v>0.53688423259700002</v>
      </c>
    </row>
    <row r="28" spans="1:11" ht="14.4" customHeight="1" thickBot="1" x14ac:dyDescent="0.35">
      <c r="A28" s="545" t="s">
        <v>316</v>
      </c>
      <c r="B28" s="523">
        <v>4.9406564584124654E-324</v>
      </c>
      <c r="C28" s="523">
        <v>11.84257</v>
      </c>
      <c r="D28" s="524">
        <v>11.84257</v>
      </c>
      <c r="E28" s="535" t="s">
        <v>297</v>
      </c>
      <c r="F28" s="523">
        <v>1</v>
      </c>
      <c r="G28" s="524">
        <v>0.58333333333299997</v>
      </c>
      <c r="H28" s="526">
        <v>0.93110000000000004</v>
      </c>
      <c r="I28" s="523">
        <v>0.93110000000000004</v>
      </c>
      <c r="J28" s="524">
        <v>0.34776666666599998</v>
      </c>
      <c r="K28" s="527">
        <v>0.93110000000000004</v>
      </c>
    </row>
    <row r="29" spans="1:11" ht="14.4" customHeight="1" thickBot="1" x14ac:dyDescent="0.35">
      <c r="A29" s="545" t="s">
        <v>317</v>
      </c>
      <c r="B29" s="523">
        <v>787.08332260880002</v>
      </c>
      <c r="C29" s="523">
        <v>508.40494999999999</v>
      </c>
      <c r="D29" s="524">
        <v>-278.67837260879998</v>
      </c>
      <c r="E29" s="525">
        <v>0.64593536083900005</v>
      </c>
      <c r="F29" s="523">
        <v>748.73717335368406</v>
      </c>
      <c r="G29" s="524">
        <v>436.76335112298199</v>
      </c>
      <c r="H29" s="526">
        <v>65.792060000000006</v>
      </c>
      <c r="I29" s="523">
        <v>287.23174</v>
      </c>
      <c r="J29" s="524">
        <v>-149.53161112298201</v>
      </c>
      <c r="K29" s="527">
        <v>0.38362158341000002</v>
      </c>
    </row>
    <row r="30" spans="1:11" ht="14.4" customHeight="1" thickBot="1" x14ac:dyDescent="0.35">
      <c r="A30" s="545" t="s">
        <v>318</v>
      </c>
      <c r="B30" s="523">
        <v>80.999995122895996</v>
      </c>
      <c r="C30" s="523">
        <v>79.972980000000007</v>
      </c>
      <c r="D30" s="524">
        <v>-1.0270151228960001</v>
      </c>
      <c r="E30" s="525">
        <v>0.98732080018799995</v>
      </c>
      <c r="F30" s="523">
        <v>84.072570193060002</v>
      </c>
      <c r="G30" s="524">
        <v>49.042332612617997</v>
      </c>
      <c r="H30" s="526">
        <v>4.9398400000000002</v>
      </c>
      <c r="I30" s="523">
        <v>45.114370000000001</v>
      </c>
      <c r="J30" s="524">
        <v>-3.9279626126179998</v>
      </c>
      <c r="K30" s="527">
        <v>0.53661223745599995</v>
      </c>
    </row>
    <row r="31" spans="1:11" ht="14.4" customHeight="1" thickBot="1" x14ac:dyDescent="0.35">
      <c r="A31" s="545" t="s">
        <v>319</v>
      </c>
      <c r="B31" s="523">
        <v>454.833332613957</v>
      </c>
      <c r="C31" s="523">
        <v>341.31540000000001</v>
      </c>
      <c r="D31" s="524">
        <v>-113.517932613957</v>
      </c>
      <c r="E31" s="525">
        <v>0.75041861606399995</v>
      </c>
      <c r="F31" s="523">
        <v>439.857772297721</v>
      </c>
      <c r="G31" s="524">
        <v>256.58370050700398</v>
      </c>
      <c r="H31" s="526">
        <v>14.097849999999999</v>
      </c>
      <c r="I31" s="523">
        <v>146.72094999999999</v>
      </c>
      <c r="J31" s="524">
        <v>-109.86275050700399</v>
      </c>
      <c r="K31" s="527">
        <v>0.333564527537</v>
      </c>
    </row>
    <row r="32" spans="1:11" ht="14.4" customHeight="1" thickBot="1" x14ac:dyDescent="0.35">
      <c r="A32" s="545" t="s">
        <v>320</v>
      </c>
      <c r="B32" s="523">
        <v>314.250071078639</v>
      </c>
      <c r="C32" s="523">
        <v>360.03643</v>
      </c>
      <c r="D32" s="524">
        <v>45.786358921361</v>
      </c>
      <c r="E32" s="525">
        <v>1.1457003932059999</v>
      </c>
      <c r="F32" s="523">
        <v>309.64743480213099</v>
      </c>
      <c r="G32" s="524">
        <v>180.627670301243</v>
      </c>
      <c r="H32" s="526">
        <v>29.541399999999999</v>
      </c>
      <c r="I32" s="523">
        <v>191.79400999999999</v>
      </c>
      <c r="J32" s="524">
        <v>11.166339698756</v>
      </c>
      <c r="K32" s="527">
        <v>0.61939479693199995</v>
      </c>
    </row>
    <row r="33" spans="1:11" ht="14.4" customHeight="1" thickBot="1" x14ac:dyDescent="0.35">
      <c r="A33" s="545" t="s">
        <v>321</v>
      </c>
      <c r="B33" s="523">
        <v>738.77798551731996</v>
      </c>
      <c r="C33" s="523">
        <v>737.18316000000004</v>
      </c>
      <c r="D33" s="524">
        <v>-1.5948255173200001</v>
      </c>
      <c r="E33" s="525">
        <v>0.99784126550999996</v>
      </c>
      <c r="F33" s="523">
        <v>678.41543803622903</v>
      </c>
      <c r="G33" s="524">
        <v>395.74233885446699</v>
      </c>
      <c r="H33" s="526">
        <v>41.442489999999999</v>
      </c>
      <c r="I33" s="523">
        <v>312.40096999999997</v>
      </c>
      <c r="J33" s="524">
        <v>-83.341368854467007</v>
      </c>
      <c r="K33" s="527">
        <v>0.46048623377999998</v>
      </c>
    </row>
    <row r="34" spans="1:11" ht="14.4" customHeight="1" thickBot="1" x14ac:dyDescent="0.35">
      <c r="A34" s="544" t="s">
        <v>322</v>
      </c>
      <c r="B34" s="528">
        <v>35.000037892606997</v>
      </c>
      <c r="C34" s="528">
        <v>52.00788</v>
      </c>
      <c r="D34" s="529">
        <v>17.007842107392001</v>
      </c>
      <c r="E34" s="530">
        <v>1.485937819826</v>
      </c>
      <c r="F34" s="528">
        <v>44.999974880442998</v>
      </c>
      <c r="G34" s="529">
        <v>26.249985346925001</v>
      </c>
      <c r="H34" s="531">
        <v>6.6290100000000001</v>
      </c>
      <c r="I34" s="528">
        <v>25.766780000000001</v>
      </c>
      <c r="J34" s="529">
        <v>-0.483205346925</v>
      </c>
      <c r="K34" s="534">
        <v>0.57259543073999997</v>
      </c>
    </row>
    <row r="35" spans="1:11" ht="14.4" customHeight="1" thickBot="1" x14ac:dyDescent="0.35">
      <c r="A35" s="545" t="s">
        <v>323</v>
      </c>
      <c r="B35" s="523">
        <v>20.000038795774</v>
      </c>
      <c r="C35" s="523">
        <v>12.82757</v>
      </c>
      <c r="D35" s="524">
        <v>-7.1724687957739999</v>
      </c>
      <c r="E35" s="525">
        <v>0.64137725586299998</v>
      </c>
      <c r="F35" s="523">
        <v>15.001012889868001</v>
      </c>
      <c r="G35" s="524">
        <v>8.7505908524230005</v>
      </c>
      <c r="H35" s="526">
        <v>1.1752499999999999</v>
      </c>
      <c r="I35" s="523">
        <v>6.7359200000000001</v>
      </c>
      <c r="J35" s="524">
        <v>-2.0146708524229999</v>
      </c>
      <c r="K35" s="527">
        <v>0.44903101206899998</v>
      </c>
    </row>
    <row r="36" spans="1:11" ht="14.4" customHeight="1" thickBot="1" x14ac:dyDescent="0.35">
      <c r="A36" s="545" t="s">
        <v>324</v>
      </c>
      <c r="B36" s="523">
        <v>14.999999096831999</v>
      </c>
      <c r="C36" s="523">
        <v>34.022880000000001</v>
      </c>
      <c r="D36" s="524">
        <v>19.022880903167</v>
      </c>
      <c r="E36" s="525">
        <v>2.2681921365700002</v>
      </c>
      <c r="F36" s="523">
        <v>29.998961990573999</v>
      </c>
      <c r="G36" s="524">
        <v>17.499394494501001</v>
      </c>
      <c r="H36" s="526">
        <v>1.6410199999999999</v>
      </c>
      <c r="I36" s="523">
        <v>12.139329999999999</v>
      </c>
      <c r="J36" s="524">
        <v>-5.3600644945009996</v>
      </c>
      <c r="K36" s="527">
        <v>0.40465833463799999</v>
      </c>
    </row>
    <row r="37" spans="1:11" ht="14.4" customHeight="1" thickBot="1" x14ac:dyDescent="0.35">
      <c r="A37" s="545" t="s">
        <v>325</v>
      </c>
      <c r="B37" s="523">
        <v>4.9406564584124654E-324</v>
      </c>
      <c r="C37" s="523">
        <v>5.1574299999999997</v>
      </c>
      <c r="D37" s="524">
        <v>5.1574299999999997</v>
      </c>
      <c r="E37" s="535" t="s">
        <v>297</v>
      </c>
      <c r="F37" s="523">
        <v>0</v>
      </c>
      <c r="G37" s="524">
        <v>0</v>
      </c>
      <c r="H37" s="526">
        <v>3.8127399999999998</v>
      </c>
      <c r="I37" s="523">
        <v>6.8915300000000004</v>
      </c>
      <c r="J37" s="524">
        <v>6.8915300000000004</v>
      </c>
      <c r="K37" s="533" t="s">
        <v>291</v>
      </c>
    </row>
    <row r="38" spans="1:11" ht="14.4" customHeight="1" thickBot="1" x14ac:dyDescent="0.35">
      <c r="A38" s="544" t="s">
        <v>326</v>
      </c>
      <c r="B38" s="528">
        <v>960.74538215240602</v>
      </c>
      <c r="C38" s="528">
        <v>1013.89296</v>
      </c>
      <c r="D38" s="529">
        <v>53.147577847594</v>
      </c>
      <c r="E38" s="530">
        <v>1.055319108303</v>
      </c>
      <c r="F38" s="528">
        <v>802.46948551673495</v>
      </c>
      <c r="G38" s="529">
        <v>468.107199884762</v>
      </c>
      <c r="H38" s="531">
        <v>80.424700000000001</v>
      </c>
      <c r="I38" s="528">
        <v>487.70666999999997</v>
      </c>
      <c r="J38" s="529">
        <v>19.599470115237999</v>
      </c>
      <c r="K38" s="534">
        <v>0.60775727775599997</v>
      </c>
    </row>
    <row r="39" spans="1:11" ht="14.4" customHeight="1" thickBot="1" x14ac:dyDescent="0.35">
      <c r="A39" s="545" t="s">
        <v>327</v>
      </c>
      <c r="B39" s="523">
        <v>161.99999024579299</v>
      </c>
      <c r="C39" s="523">
        <v>244.64276000000001</v>
      </c>
      <c r="D39" s="524">
        <v>82.642769754206995</v>
      </c>
      <c r="E39" s="525">
        <v>1.5101405847539999</v>
      </c>
      <c r="F39" s="523">
        <v>237.147373479999</v>
      </c>
      <c r="G39" s="524">
        <v>138.335967863333</v>
      </c>
      <c r="H39" s="526">
        <v>6.1044600000000004</v>
      </c>
      <c r="I39" s="523">
        <v>8.4744600000000005</v>
      </c>
      <c r="J39" s="524">
        <v>-129.861507863333</v>
      </c>
      <c r="K39" s="527">
        <v>3.5734994132999999E-2</v>
      </c>
    </row>
    <row r="40" spans="1:11" ht="14.4" customHeight="1" thickBot="1" x14ac:dyDescent="0.35">
      <c r="A40" s="545" t="s">
        <v>328</v>
      </c>
      <c r="B40" s="523">
        <v>15.999959036623</v>
      </c>
      <c r="C40" s="523">
        <v>21.017610000000001</v>
      </c>
      <c r="D40" s="524">
        <v>5.017650963376</v>
      </c>
      <c r="E40" s="525">
        <v>1.3136039881029999</v>
      </c>
      <c r="F40" s="523">
        <v>19.741722056371</v>
      </c>
      <c r="G40" s="524">
        <v>11.516004532883001</v>
      </c>
      <c r="H40" s="526">
        <v>1.45164</v>
      </c>
      <c r="I40" s="523">
        <v>11.16441</v>
      </c>
      <c r="J40" s="524">
        <v>-0.35159453288300002</v>
      </c>
      <c r="K40" s="527">
        <v>0.565523613802</v>
      </c>
    </row>
    <row r="41" spans="1:11" ht="14.4" customHeight="1" thickBot="1" x14ac:dyDescent="0.35">
      <c r="A41" s="545" t="s">
        <v>329</v>
      </c>
      <c r="B41" s="523">
        <v>584.99996477647301</v>
      </c>
      <c r="C41" s="523">
        <v>561.30679999999995</v>
      </c>
      <c r="D41" s="524">
        <v>-23.693164776473001</v>
      </c>
      <c r="E41" s="525">
        <v>0.95949886119100003</v>
      </c>
      <c r="F41" s="523">
        <v>374.71217127505503</v>
      </c>
      <c r="G41" s="524">
        <v>218.58209991044899</v>
      </c>
      <c r="H41" s="526">
        <v>43.944479999999999</v>
      </c>
      <c r="I41" s="523">
        <v>305.84273000000002</v>
      </c>
      <c r="J41" s="524">
        <v>87.260630089551</v>
      </c>
      <c r="K41" s="527">
        <v>0.816207087587</v>
      </c>
    </row>
    <row r="42" spans="1:11" ht="14.4" customHeight="1" thickBot="1" x14ac:dyDescent="0.35">
      <c r="A42" s="545" t="s">
        <v>330</v>
      </c>
      <c r="B42" s="523">
        <v>140.00003157043599</v>
      </c>
      <c r="C42" s="523">
        <v>127.07796999999999</v>
      </c>
      <c r="D42" s="524">
        <v>-12.922061570435</v>
      </c>
      <c r="E42" s="525">
        <v>0.90769958102500004</v>
      </c>
      <c r="F42" s="523">
        <v>126.89546678608301</v>
      </c>
      <c r="G42" s="524">
        <v>74.022355625214999</v>
      </c>
      <c r="H42" s="526">
        <v>12.29781</v>
      </c>
      <c r="I42" s="523">
        <v>70.741579999999999</v>
      </c>
      <c r="J42" s="524">
        <v>-3.280775625215</v>
      </c>
      <c r="K42" s="527">
        <v>0.55747917393400004</v>
      </c>
    </row>
    <row r="43" spans="1:11" ht="14.4" customHeight="1" thickBot="1" x14ac:dyDescent="0.35">
      <c r="A43" s="545" t="s">
        <v>331</v>
      </c>
      <c r="B43" s="523">
        <v>5.5555196654949999</v>
      </c>
      <c r="C43" s="523">
        <v>2.3666</v>
      </c>
      <c r="D43" s="524">
        <v>-3.1889196654949998</v>
      </c>
      <c r="E43" s="525">
        <v>0.42599075199000003</v>
      </c>
      <c r="F43" s="523">
        <v>2.3079412073430001</v>
      </c>
      <c r="G43" s="524">
        <v>1.3462990376170001</v>
      </c>
      <c r="H43" s="526">
        <v>0.38161</v>
      </c>
      <c r="I43" s="523">
        <v>0.93657999999999997</v>
      </c>
      <c r="J43" s="524">
        <v>-0.40971903761700001</v>
      </c>
      <c r="K43" s="527">
        <v>0.40580756434300003</v>
      </c>
    </row>
    <row r="44" spans="1:11" ht="14.4" customHeight="1" thickBot="1" x14ac:dyDescent="0.35">
      <c r="A44" s="545" t="s">
        <v>332</v>
      </c>
      <c r="B44" s="523">
        <v>4.9406564584124654E-324</v>
      </c>
      <c r="C44" s="523">
        <v>0.04</v>
      </c>
      <c r="D44" s="524">
        <v>0.04</v>
      </c>
      <c r="E44" s="535" t="s">
        <v>297</v>
      </c>
      <c r="F44" s="523">
        <v>3.5562690591999999E-2</v>
      </c>
      <c r="G44" s="524">
        <v>2.0744902845E-2</v>
      </c>
      <c r="H44" s="526">
        <v>4.9406564584124654E-324</v>
      </c>
      <c r="I44" s="523">
        <v>3.4584595208887258E-323</v>
      </c>
      <c r="J44" s="524">
        <v>-2.0744902845E-2</v>
      </c>
      <c r="K44" s="527">
        <v>9.7330932230725569E-322</v>
      </c>
    </row>
    <row r="45" spans="1:11" ht="14.4" customHeight="1" thickBot="1" x14ac:dyDescent="0.35">
      <c r="A45" s="545" t="s">
        <v>333</v>
      </c>
      <c r="B45" s="523">
        <v>27.989998314689</v>
      </c>
      <c r="C45" s="523">
        <v>31.27158</v>
      </c>
      <c r="D45" s="524">
        <v>3.2815816853099999</v>
      </c>
      <c r="E45" s="525">
        <v>1.117241224826</v>
      </c>
      <c r="F45" s="523">
        <v>18.378076979732</v>
      </c>
      <c r="G45" s="524">
        <v>10.720544904843001</v>
      </c>
      <c r="H45" s="526">
        <v>2.4750700000000001</v>
      </c>
      <c r="I45" s="523">
        <v>14.27623</v>
      </c>
      <c r="J45" s="524">
        <v>3.555685095156</v>
      </c>
      <c r="K45" s="527">
        <v>0.77680760700600004</v>
      </c>
    </row>
    <row r="46" spans="1:11" ht="14.4" customHeight="1" thickBot="1" x14ac:dyDescent="0.35">
      <c r="A46" s="545" t="s">
        <v>334</v>
      </c>
      <c r="B46" s="523">
        <v>24.199918542894</v>
      </c>
      <c r="C46" s="523">
        <v>26.169640000000001</v>
      </c>
      <c r="D46" s="524">
        <v>1.9697214571049999</v>
      </c>
      <c r="E46" s="525">
        <v>1.081393722611</v>
      </c>
      <c r="F46" s="523">
        <v>23.251171041555999</v>
      </c>
      <c r="G46" s="524">
        <v>13.563183107574</v>
      </c>
      <c r="H46" s="526">
        <v>4.9697500000000003</v>
      </c>
      <c r="I46" s="523">
        <v>20.333300000000001</v>
      </c>
      <c r="J46" s="524">
        <v>6.7701168924250004</v>
      </c>
      <c r="K46" s="527">
        <v>0.87450649103400002</v>
      </c>
    </row>
    <row r="47" spans="1:11" ht="14.4" customHeight="1" thickBot="1" x14ac:dyDescent="0.35">
      <c r="A47" s="545" t="s">
        <v>335</v>
      </c>
      <c r="B47" s="523">
        <v>4.9406564584124654E-324</v>
      </c>
      <c r="C47" s="523">
        <v>4.9406564584124654E-324</v>
      </c>
      <c r="D47" s="524">
        <v>0</v>
      </c>
      <c r="E47" s="525">
        <v>1</v>
      </c>
      <c r="F47" s="523">
        <v>4.9406564584124654E-324</v>
      </c>
      <c r="G47" s="524">
        <v>0</v>
      </c>
      <c r="H47" s="526">
        <v>4.9406564584124654E-324</v>
      </c>
      <c r="I47" s="523">
        <v>0.53054999999999997</v>
      </c>
      <c r="J47" s="524">
        <v>0.53054999999999997</v>
      </c>
      <c r="K47" s="533" t="s">
        <v>297</v>
      </c>
    </row>
    <row r="48" spans="1:11" ht="14.4" customHeight="1" thickBot="1" x14ac:dyDescent="0.35">
      <c r="A48" s="545" t="s">
        <v>336</v>
      </c>
      <c r="B48" s="523">
        <v>4.9406564584124654E-324</v>
      </c>
      <c r="C48" s="523">
        <v>4.9406564584124654E-324</v>
      </c>
      <c r="D48" s="524">
        <v>0</v>
      </c>
      <c r="E48" s="525">
        <v>1</v>
      </c>
      <c r="F48" s="523">
        <v>4.9406564584124654E-324</v>
      </c>
      <c r="G48" s="524">
        <v>0</v>
      </c>
      <c r="H48" s="526">
        <v>4.9406564584124654E-324</v>
      </c>
      <c r="I48" s="523">
        <v>0.60750000000000004</v>
      </c>
      <c r="J48" s="524">
        <v>0.60750000000000004</v>
      </c>
      <c r="K48" s="533" t="s">
        <v>297</v>
      </c>
    </row>
    <row r="49" spans="1:11" ht="14.4" customHeight="1" thickBot="1" x14ac:dyDescent="0.35">
      <c r="A49" s="545" t="s">
        <v>337</v>
      </c>
      <c r="B49" s="523">
        <v>4.9406564584124654E-324</v>
      </c>
      <c r="C49" s="523">
        <v>4.9406564584124654E-324</v>
      </c>
      <c r="D49" s="524">
        <v>0</v>
      </c>
      <c r="E49" s="525">
        <v>1</v>
      </c>
      <c r="F49" s="523">
        <v>4.9406564584124654E-324</v>
      </c>
      <c r="G49" s="524">
        <v>0</v>
      </c>
      <c r="H49" s="526">
        <v>8.7998799999999999</v>
      </c>
      <c r="I49" s="523">
        <v>54.799329999999998</v>
      </c>
      <c r="J49" s="524">
        <v>54.799329999999998</v>
      </c>
      <c r="K49" s="533" t="s">
        <v>297</v>
      </c>
    </row>
    <row r="50" spans="1:11" ht="14.4" customHeight="1" thickBot="1" x14ac:dyDescent="0.35">
      <c r="A50" s="544" t="s">
        <v>338</v>
      </c>
      <c r="B50" s="528">
        <v>824.87347033341098</v>
      </c>
      <c r="C50" s="528">
        <v>540.88194999999996</v>
      </c>
      <c r="D50" s="529">
        <v>-283.99152033341102</v>
      </c>
      <c r="E50" s="530">
        <v>0.65571505140200004</v>
      </c>
      <c r="F50" s="528">
        <v>548.87529183354297</v>
      </c>
      <c r="G50" s="529">
        <v>320.17725356956697</v>
      </c>
      <c r="H50" s="531">
        <v>18.035360000000001</v>
      </c>
      <c r="I50" s="528">
        <v>323.1311</v>
      </c>
      <c r="J50" s="529">
        <v>2.9538464304329999</v>
      </c>
      <c r="K50" s="534">
        <v>0.58871496824000003</v>
      </c>
    </row>
    <row r="51" spans="1:11" ht="14.4" customHeight="1" thickBot="1" x14ac:dyDescent="0.35">
      <c r="A51" s="545" t="s">
        <v>339</v>
      </c>
      <c r="B51" s="523">
        <v>2.0000398795750001</v>
      </c>
      <c r="C51" s="523">
        <v>0.113</v>
      </c>
      <c r="D51" s="524">
        <v>-1.8870398795750001</v>
      </c>
      <c r="E51" s="525">
        <v>5.6498873424E-2</v>
      </c>
      <c r="F51" s="523">
        <v>7.9643690959999999E-2</v>
      </c>
      <c r="G51" s="524">
        <v>4.6458819727E-2</v>
      </c>
      <c r="H51" s="526">
        <v>4.9406564584124654E-324</v>
      </c>
      <c r="I51" s="523">
        <v>3.4584595208887258E-323</v>
      </c>
      <c r="J51" s="524">
        <v>-4.6458819727E-2</v>
      </c>
      <c r="K51" s="527">
        <v>4.3477776834029696E-322</v>
      </c>
    </row>
    <row r="52" spans="1:11" ht="14.4" customHeight="1" thickBot="1" x14ac:dyDescent="0.35">
      <c r="A52" s="545" t="s">
        <v>340</v>
      </c>
      <c r="B52" s="523">
        <v>12.244919262719</v>
      </c>
      <c r="C52" s="523">
        <v>0.79800000000000004</v>
      </c>
      <c r="D52" s="524">
        <v>-11.446919262719</v>
      </c>
      <c r="E52" s="525">
        <v>6.5169886617999995E-2</v>
      </c>
      <c r="F52" s="523">
        <v>0.82887177461799999</v>
      </c>
      <c r="G52" s="524">
        <v>0.483508535194</v>
      </c>
      <c r="H52" s="526">
        <v>4.9406564584124654E-324</v>
      </c>
      <c r="I52" s="523">
        <v>3.4584595208887258E-323</v>
      </c>
      <c r="J52" s="524">
        <v>-0.483508535194</v>
      </c>
      <c r="K52" s="527">
        <v>3.9525251667299724E-323</v>
      </c>
    </row>
    <row r="53" spans="1:11" ht="14.4" customHeight="1" thickBot="1" x14ac:dyDescent="0.35">
      <c r="A53" s="545" t="s">
        <v>341</v>
      </c>
      <c r="B53" s="523">
        <v>29.999998193665</v>
      </c>
      <c r="C53" s="523">
        <v>4.9406564584124654E-324</v>
      </c>
      <c r="D53" s="524">
        <v>-29.999998193665</v>
      </c>
      <c r="E53" s="525">
        <v>0</v>
      </c>
      <c r="F53" s="523">
        <v>0</v>
      </c>
      <c r="G53" s="524">
        <v>0</v>
      </c>
      <c r="H53" s="526">
        <v>3.9569999999999999</v>
      </c>
      <c r="I53" s="523">
        <v>3.9569999999999999</v>
      </c>
      <c r="J53" s="524">
        <v>3.9569999999999999</v>
      </c>
      <c r="K53" s="533" t="s">
        <v>291</v>
      </c>
    </row>
    <row r="54" spans="1:11" ht="14.4" customHeight="1" thickBot="1" x14ac:dyDescent="0.35">
      <c r="A54" s="545" t="s">
        <v>342</v>
      </c>
      <c r="B54" s="523">
        <v>775.38451331319902</v>
      </c>
      <c r="C54" s="523">
        <v>530.67903000000001</v>
      </c>
      <c r="D54" s="524">
        <v>-244.70548331319901</v>
      </c>
      <c r="E54" s="525">
        <v>0.68440756926099999</v>
      </c>
      <c r="F54" s="523">
        <v>541.36038199290499</v>
      </c>
      <c r="G54" s="524">
        <v>315.79355616252798</v>
      </c>
      <c r="H54" s="526">
        <v>13.175000000000001</v>
      </c>
      <c r="I54" s="523">
        <v>317.34289999999999</v>
      </c>
      <c r="J54" s="524">
        <v>1.5493438374720001</v>
      </c>
      <c r="K54" s="527">
        <v>0.58619527869999999</v>
      </c>
    </row>
    <row r="55" spans="1:11" ht="14.4" customHeight="1" thickBot="1" x14ac:dyDescent="0.35">
      <c r="A55" s="545" t="s">
        <v>343</v>
      </c>
      <c r="B55" s="523">
        <v>4.9406564584124654E-324</v>
      </c>
      <c r="C55" s="523">
        <v>2.9676</v>
      </c>
      <c r="D55" s="524">
        <v>2.9676</v>
      </c>
      <c r="E55" s="535" t="s">
        <v>297</v>
      </c>
      <c r="F55" s="523">
        <v>0</v>
      </c>
      <c r="G55" s="524">
        <v>0</v>
      </c>
      <c r="H55" s="526">
        <v>4.9406564584124654E-324</v>
      </c>
      <c r="I55" s="523">
        <v>3.4584595208887258E-323</v>
      </c>
      <c r="J55" s="524">
        <v>3.4584595208887258E-323</v>
      </c>
      <c r="K55" s="533" t="s">
        <v>291</v>
      </c>
    </row>
    <row r="56" spans="1:11" ht="14.4" customHeight="1" thickBot="1" x14ac:dyDescent="0.35">
      <c r="A56" s="545" t="s">
        <v>344</v>
      </c>
      <c r="B56" s="523">
        <v>5.2439996842519996</v>
      </c>
      <c r="C56" s="523">
        <v>6.3243200000000002</v>
      </c>
      <c r="D56" s="524">
        <v>1.080320315747</v>
      </c>
      <c r="E56" s="525">
        <v>1.2060107514859999</v>
      </c>
      <c r="F56" s="523">
        <v>6.6063943750589997</v>
      </c>
      <c r="G56" s="524">
        <v>3.8537300521170001</v>
      </c>
      <c r="H56" s="526">
        <v>0.90336000000000005</v>
      </c>
      <c r="I56" s="523">
        <v>1.8311999999999999</v>
      </c>
      <c r="J56" s="524">
        <v>-2.0225300521170002</v>
      </c>
      <c r="K56" s="527">
        <v>0.27718599526999999</v>
      </c>
    </row>
    <row r="57" spans="1:11" ht="14.4" customHeight="1" thickBot="1" x14ac:dyDescent="0.35">
      <c r="A57" s="544" t="s">
        <v>345</v>
      </c>
      <c r="B57" s="528">
        <v>392.44342637052603</v>
      </c>
      <c r="C57" s="528">
        <v>296.39578</v>
      </c>
      <c r="D57" s="529">
        <v>-96.047646370525996</v>
      </c>
      <c r="E57" s="530">
        <v>0.75525734432900005</v>
      </c>
      <c r="F57" s="528">
        <v>292.077722433075</v>
      </c>
      <c r="G57" s="529">
        <v>170.37867141929399</v>
      </c>
      <c r="H57" s="531">
        <v>32.357460000000003</v>
      </c>
      <c r="I57" s="528">
        <v>148.71420000000001</v>
      </c>
      <c r="J57" s="529">
        <v>-21.664471419293001</v>
      </c>
      <c r="K57" s="534">
        <v>0.509159681064</v>
      </c>
    </row>
    <row r="58" spans="1:11" ht="14.4" customHeight="1" thickBot="1" x14ac:dyDescent="0.35">
      <c r="A58" s="545" t="s">
        <v>346</v>
      </c>
      <c r="B58" s="523">
        <v>66.999835965862005</v>
      </c>
      <c r="C58" s="523">
        <v>37.059730000000002</v>
      </c>
      <c r="D58" s="524">
        <v>-29.940105965861999</v>
      </c>
      <c r="E58" s="525">
        <v>0.55313165272300002</v>
      </c>
      <c r="F58" s="523">
        <v>34.777212953339003</v>
      </c>
      <c r="G58" s="524">
        <v>20.286707556113999</v>
      </c>
      <c r="H58" s="526">
        <v>11.176909999999999</v>
      </c>
      <c r="I58" s="523">
        <v>19.91329</v>
      </c>
      <c r="J58" s="524">
        <v>-0.37341755611400002</v>
      </c>
      <c r="K58" s="527">
        <v>0.57259591292400003</v>
      </c>
    </row>
    <row r="59" spans="1:11" ht="14.4" customHeight="1" thickBot="1" x14ac:dyDescent="0.35">
      <c r="A59" s="545" t="s">
        <v>347</v>
      </c>
      <c r="B59" s="523">
        <v>3.999959759157</v>
      </c>
      <c r="C59" s="523">
        <v>3.3538299999999999</v>
      </c>
      <c r="D59" s="524">
        <v>-0.64612975915699999</v>
      </c>
      <c r="E59" s="525">
        <v>0.83846593514300005</v>
      </c>
      <c r="F59" s="523">
        <v>3.401245568877</v>
      </c>
      <c r="G59" s="524">
        <v>1.9840599151780001</v>
      </c>
      <c r="H59" s="526">
        <v>4.9406564584124654E-324</v>
      </c>
      <c r="I59" s="523">
        <v>0.18659999999999999</v>
      </c>
      <c r="J59" s="524">
        <v>-1.797459915178</v>
      </c>
      <c r="K59" s="527">
        <v>5.4862254494999999E-2</v>
      </c>
    </row>
    <row r="60" spans="1:11" ht="14.4" customHeight="1" thickBot="1" x14ac:dyDescent="0.35">
      <c r="A60" s="545" t="s">
        <v>348</v>
      </c>
      <c r="B60" s="523">
        <v>318.44363082614001</v>
      </c>
      <c r="C60" s="523">
        <v>255.98222000000001</v>
      </c>
      <c r="D60" s="524">
        <v>-62.461410826139002</v>
      </c>
      <c r="E60" s="525">
        <v>0.80385410546799996</v>
      </c>
      <c r="F60" s="523">
        <v>253.899263910857</v>
      </c>
      <c r="G60" s="524">
        <v>148.107903948</v>
      </c>
      <c r="H60" s="526">
        <v>21.18055</v>
      </c>
      <c r="I60" s="523">
        <v>128.61430999999999</v>
      </c>
      <c r="J60" s="524">
        <v>-19.493593948000001</v>
      </c>
      <c r="K60" s="527">
        <v>0.50655645084900003</v>
      </c>
    </row>
    <row r="61" spans="1:11" ht="14.4" customHeight="1" thickBot="1" x14ac:dyDescent="0.35">
      <c r="A61" s="544" t="s">
        <v>349</v>
      </c>
      <c r="B61" s="528">
        <v>4.9406564584124654E-324</v>
      </c>
      <c r="C61" s="528">
        <v>4.9406564584124654E-324</v>
      </c>
      <c r="D61" s="529">
        <v>0</v>
      </c>
      <c r="E61" s="530">
        <v>1</v>
      </c>
      <c r="F61" s="528">
        <v>4.9406564584124654E-324</v>
      </c>
      <c r="G61" s="529">
        <v>0</v>
      </c>
      <c r="H61" s="531">
        <v>2.919</v>
      </c>
      <c r="I61" s="528">
        <v>7.27</v>
      </c>
      <c r="J61" s="529">
        <v>7.27</v>
      </c>
      <c r="K61" s="532" t="s">
        <v>297</v>
      </c>
    </row>
    <row r="62" spans="1:11" ht="14.4" customHeight="1" thickBot="1" x14ac:dyDescent="0.35">
      <c r="A62" s="545" t="s">
        <v>350</v>
      </c>
      <c r="B62" s="523">
        <v>4.9406564584124654E-324</v>
      </c>
      <c r="C62" s="523">
        <v>4.9406564584124654E-324</v>
      </c>
      <c r="D62" s="524">
        <v>0</v>
      </c>
      <c r="E62" s="525">
        <v>1</v>
      </c>
      <c r="F62" s="523">
        <v>4.9406564584124654E-324</v>
      </c>
      <c r="G62" s="524">
        <v>0</v>
      </c>
      <c r="H62" s="526">
        <v>2.919</v>
      </c>
      <c r="I62" s="523">
        <v>7.27</v>
      </c>
      <c r="J62" s="524">
        <v>7.27</v>
      </c>
      <c r="K62" s="533" t="s">
        <v>297</v>
      </c>
    </row>
    <row r="63" spans="1:11" ht="14.4" customHeight="1" thickBot="1" x14ac:dyDescent="0.35">
      <c r="A63" s="543" t="s">
        <v>59</v>
      </c>
      <c r="B63" s="523">
        <v>1686.4693784557201</v>
      </c>
      <c r="C63" s="523">
        <v>1569.1969999999999</v>
      </c>
      <c r="D63" s="524">
        <v>-117.272378455723</v>
      </c>
      <c r="E63" s="525">
        <v>0.93046278814500005</v>
      </c>
      <c r="F63" s="523">
        <v>1603.57884158364</v>
      </c>
      <c r="G63" s="524">
        <v>935.42099092379306</v>
      </c>
      <c r="H63" s="526">
        <v>92.215999999999994</v>
      </c>
      <c r="I63" s="523">
        <v>1014.692</v>
      </c>
      <c r="J63" s="524">
        <v>79.271009076206994</v>
      </c>
      <c r="K63" s="527">
        <v>0.63276714165000003</v>
      </c>
    </row>
    <row r="64" spans="1:11" ht="14.4" customHeight="1" thickBot="1" x14ac:dyDescent="0.35">
      <c r="A64" s="544" t="s">
        <v>351</v>
      </c>
      <c r="B64" s="528">
        <v>1686.4693784557201</v>
      </c>
      <c r="C64" s="528">
        <v>1569.1969999999999</v>
      </c>
      <c r="D64" s="529">
        <v>-117.272378455723</v>
      </c>
      <c r="E64" s="530">
        <v>0.93046278814500005</v>
      </c>
      <c r="F64" s="528">
        <v>1603.57884158364</v>
      </c>
      <c r="G64" s="529">
        <v>935.42099092379306</v>
      </c>
      <c r="H64" s="531">
        <v>92.215999999999994</v>
      </c>
      <c r="I64" s="528">
        <v>1014.692</v>
      </c>
      <c r="J64" s="529">
        <v>79.271009076206994</v>
      </c>
      <c r="K64" s="534">
        <v>0.63276714165000003</v>
      </c>
    </row>
    <row r="65" spans="1:11" ht="14.4" customHeight="1" thickBot="1" x14ac:dyDescent="0.35">
      <c r="A65" s="545" t="s">
        <v>352</v>
      </c>
      <c r="B65" s="523">
        <v>311.33338125425598</v>
      </c>
      <c r="C65" s="523">
        <v>337.315</v>
      </c>
      <c r="D65" s="524">
        <v>25.981618745744001</v>
      </c>
      <c r="E65" s="525">
        <v>1.083452724025</v>
      </c>
      <c r="F65" s="523">
        <v>331.48607578524098</v>
      </c>
      <c r="G65" s="524">
        <v>193.36687754139101</v>
      </c>
      <c r="H65" s="526">
        <v>42.128</v>
      </c>
      <c r="I65" s="523">
        <v>295.54700000000003</v>
      </c>
      <c r="J65" s="524">
        <v>102.18012245860901</v>
      </c>
      <c r="K65" s="527">
        <v>0.89158194442899996</v>
      </c>
    </row>
    <row r="66" spans="1:11" ht="14.4" customHeight="1" thickBot="1" x14ac:dyDescent="0.35">
      <c r="A66" s="545" t="s">
        <v>353</v>
      </c>
      <c r="B66" s="523">
        <v>136.00007181127799</v>
      </c>
      <c r="C66" s="523">
        <v>119.41200000000001</v>
      </c>
      <c r="D66" s="524">
        <v>-16.588071811277</v>
      </c>
      <c r="E66" s="525">
        <v>0.87802894814400001</v>
      </c>
      <c r="F66" s="523">
        <v>136.005845272518</v>
      </c>
      <c r="G66" s="524">
        <v>79.336743075634999</v>
      </c>
      <c r="H66" s="526">
        <v>12.343999999999999</v>
      </c>
      <c r="I66" s="523">
        <v>81.748999999999995</v>
      </c>
      <c r="J66" s="524">
        <v>2.4122569243640002</v>
      </c>
      <c r="K66" s="527">
        <v>0.60106975428999998</v>
      </c>
    </row>
    <row r="67" spans="1:11" ht="14.4" customHeight="1" thickBot="1" x14ac:dyDescent="0.35">
      <c r="A67" s="545" t="s">
        <v>354</v>
      </c>
      <c r="B67" s="523">
        <v>1239.1359253901901</v>
      </c>
      <c r="C67" s="523">
        <v>1112.47</v>
      </c>
      <c r="D67" s="524">
        <v>-126.66592539018799</v>
      </c>
      <c r="E67" s="525">
        <v>0.89777882894399996</v>
      </c>
      <c r="F67" s="523">
        <v>1136.08692052589</v>
      </c>
      <c r="G67" s="524">
        <v>662.71737030676695</v>
      </c>
      <c r="H67" s="526">
        <v>37.744</v>
      </c>
      <c r="I67" s="523">
        <v>637.39599999999996</v>
      </c>
      <c r="J67" s="524">
        <v>-25.321370306765999</v>
      </c>
      <c r="K67" s="527">
        <v>0.56104510005700003</v>
      </c>
    </row>
    <row r="68" spans="1:11" ht="14.4" customHeight="1" thickBot="1" x14ac:dyDescent="0.35">
      <c r="A68" s="546" t="s">
        <v>355</v>
      </c>
      <c r="B68" s="528">
        <v>3663.2464994316801</v>
      </c>
      <c r="C68" s="528">
        <v>4340.1302800000003</v>
      </c>
      <c r="D68" s="529">
        <v>676.88378056832596</v>
      </c>
      <c r="E68" s="530">
        <v>1.1847770224230001</v>
      </c>
      <c r="F68" s="528">
        <v>3897.6108592682799</v>
      </c>
      <c r="G68" s="529">
        <v>2273.60633457316</v>
      </c>
      <c r="H68" s="531">
        <v>182.50973999999999</v>
      </c>
      <c r="I68" s="528">
        <v>1547.5694000000001</v>
      </c>
      <c r="J68" s="529">
        <v>-726.03693457316297</v>
      </c>
      <c r="K68" s="534">
        <v>0.39705590318700001</v>
      </c>
    </row>
    <row r="69" spans="1:11" ht="14.4" customHeight="1" thickBot="1" x14ac:dyDescent="0.35">
      <c r="A69" s="543" t="s">
        <v>62</v>
      </c>
      <c r="B69" s="523">
        <v>1427.0022540785401</v>
      </c>
      <c r="C69" s="523">
        <v>982.15508</v>
      </c>
      <c r="D69" s="524">
        <v>-444.84717407853901</v>
      </c>
      <c r="E69" s="525">
        <v>0.688264561035</v>
      </c>
      <c r="F69" s="523">
        <v>848.351419992346</v>
      </c>
      <c r="G69" s="524">
        <v>494.87166166220197</v>
      </c>
      <c r="H69" s="526">
        <v>37.315489999999997</v>
      </c>
      <c r="I69" s="523">
        <v>355.58875</v>
      </c>
      <c r="J69" s="524">
        <v>-139.282911662202</v>
      </c>
      <c r="K69" s="527">
        <v>0.41915265492499998</v>
      </c>
    </row>
    <row r="70" spans="1:11" ht="14.4" customHeight="1" thickBot="1" x14ac:dyDescent="0.35">
      <c r="A70" s="544" t="s">
        <v>356</v>
      </c>
      <c r="B70" s="528">
        <v>1427.0022540785401</v>
      </c>
      <c r="C70" s="528">
        <v>982.15508</v>
      </c>
      <c r="D70" s="529">
        <v>-444.84717407853901</v>
      </c>
      <c r="E70" s="530">
        <v>0.688264561035</v>
      </c>
      <c r="F70" s="528">
        <v>848.351419992346</v>
      </c>
      <c r="G70" s="529">
        <v>494.87166166220197</v>
      </c>
      <c r="H70" s="531">
        <v>37.315489999999997</v>
      </c>
      <c r="I70" s="528">
        <v>355.58875</v>
      </c>
      <c r="J70" s="529">
        <v>-139.282911662202</v>
      </c>
      <c r="K70" s="534">
        <v>0.41915265492499998</v>
      </c>
    </row>
    <row r="71" spans="1:11" ht="14.4" customHeight="1" thickBot="1" x14ac:dyDescent="0.35">
      <c r="A71" s="545" t="s">
        <v>357</v>
      </c>
      <c r="B71" s="523">
        <v>1230.45691591276</v>
      </c>
      <c r="C71" s="523">
        <v>769.10307999999998</v>
      </c>
      <c r="D71" s="524">
        <v>-461.35383591276201</v>
      </c>
      <c r="E71" s="525">
        <v>0.62505486380999997</v>
      </c>
      <c r="F71" s="523">
        <v>661.08218885069698</v>
      </c>
      <c r="G71" s="524">
        <v>385.63127682957298</v>
      </c>
      <c r="H71" s="526">
        <v>31.642669999999999</v>
      </c>
      <c r="I71" s="523">
        <v>294.62867999999997</v>
      </c>
      <c r="J71" s="524">
        <v>-91.002596829572994</v>
      </c>
      <c r="K71" s="527">
        <v>0.44567632431900001</v>
      </c>
    </row>
    <row r="72" spans="1:11" ht="14.4" customHeight="1" thickBot="1" x14ac:dyDescent="0.35">
      <c r="A72" s="545" t="s">
        <v>358</v>
      </c>
      <c r="B72" s="523">
        <v>4.9406564584124654E-324</v>
      </c>
      <c r="C72" s="523">
        <v>0.378</v>
      </c>
      <c r="D72" s="524">
        <v>0.378</v>
      </c>
      <c r="E72" s="535" t="s">
        <v>297</v>
      </c>
      <c r="F72" s="523">
        <v>0</v>
      </c>
      <c r="G72" s="524">
        <v>0</v>
      </c>
      <c r="H72" s="526">
        <v>0.90800000000000003</v>
      </c>
      <c r="I72" s="523">
        <v>8.3339999999999996</v>
      </c>
      <c r="J72" s="524">
        <v>8.3339999999999996</v>
      </c>
      <c r="K72" s="533" t="s">
        <v>291</v>
      </c>
    </row>
    <row r="73" spans="1:11" ht="14.4" customHeight="1" thickBot="1" x14ac:dyDescent="0.35">
      <c r="A73" s="545" t="s">
        <v>359</v>
      </c>
      <c r="B73" s="523">
        <v>46.545347197449999</v>
      </c>
      <c r="C73" s="523">
        <v>22.722000000000001</v>
      </c>
      <c r="D73" s="524">
        <v>-23.823347197450001</v>
      </c>
      <c r="E73" s="525">
        <v>0.488169094616</v>
      </c>
      <c r="F73" s="523">
        <v>19.282407225438</v>
      </c>
      <c r="G73" s="524">
        <v>11.248070881505001</v>
      </c>
      <c r="H73" s="526">
        <v>1.784</v>
      </c>
      <c r="I73" s="523">
        <v>16.388529999999999</v>
      </c>
      <c r="J73" s="524">
        <v>5.1404591184940003</v>
      </c>
      <c r="K73" s="527">
        <v>0.84992137176600002</v>
      </c>
    </row>
    <row r="74" spans="1:11" ht="14.4" customHeight="1" thickBot="1" x14ac:dyDescent="0.35">
      <c r="A74" s="545" t="s">
        <v>360</v>
      </c>
      <c r="B74" s="523">
        <v>101.00003391867099</v>
      </c>
      <c r="C74" s="523">
        <v>144.74258</v>
      </c>
      <c r="D74" s="524">
        <v>43.742546081329003</v>
      </c>
      <c r="E74" s="525">
        <v>1.4330943702109999</v>
      </c>
      <c r="F74" s="523">
        <v>113.990806933854</v>
      </c>
      <c r="G74" s="524">
        <v>66.494637378080995</v>
      </c>
      <c r="H74" s="526">
        <v>4.9406564584124654E-324</v>
      </c>
      <c r="I74" s="523">
        <v>27.50112</v>
      </c>
      <c r="J74" s="524">
        <v>-38.993517378081002</v>
      </c>
      <c r="K74" s="527">
        <v>0.241257349954</v>
      </c>
    </row>
    <row r="75" spans="1:11" ht="14.4" customHeight="1" thickBot="1" x14ac:dyDescent="0.35">
      <c r="A75" s="545" t="s">
        <v>361</v>
      </c>
      <c r="B75" s="523">
        <v>48.999957049655002</v>
      </c>
      <c r="C75" s="523">
        <v>45.209420000000001</v>
      </c>
      <c r="D75" s="524">
        <v>-3.7905370496550002</v>
      </c>
      <c r="E75" s="525">
        <v>0.92264203322000005</v>
      </c>
      <c r="F75" s="523">
        <v>53.996016982356998</v>
      </c>
      <c r="G75" s="524">
        <v>31.497676573042</v>
      </c>
      <c r="H75" s="526">
        <v>2.98082</v>
      </c>
      <c r="I75" s="523">
        <v>8.7364200000000007</v>
      </c>
      <c r="J75" s="524">
        <v>-22.761256573042001</v>
      </c>
      <c r="K75" s="527">
        <v>0.16179748967099999</v>
      </c>
    </row>
    <row r="76" spans="1:11" ht="14.4" customHeight="1" thickBot="1" x14ac:dyDescent="0.35">
      <c r="A76" s="547" t="s">
        <v>63</v>
      </c>
      <c r="B76" s="528">
        <v>249.99994494721301</v>
      </c>
      <c r="C76" s="528">
        <v>170.602</v>
      </c>
      <c r="D76" s="529">
        <v>-79.397944947213006</v>
      </c>
      <c r="E76" s="530">
        <v>0.68240815027299995</v>
      </c>
      <c r="F76" s="528">
        <v>0</v>
      </c>
      <c r="G76" s="529">
        <v>0</v>
      </c>
      <c r="H76" s="531">
        <v>2.464</v>
      </c>
      <c r="I76" s="528">
        <v>44.610999999999997</v>
      </c>
      <c r="J76" s="529">
        <v>44.610999999999997</v>
      </c>
      <c r="K76" s="532" t="s">
        <v>291</v>
      </c>
    </row>
    <row r="77" spans="1:11" ht="14.4" customHeight="1" thickBot="1" x14ac:dyDescent="0.35">
      <c r="A77" s="544" t="s">
        <v>362</v>
      </c>
      <c r="B77" s="528">
        <v>249.99994494721301</v>
      </c>
      <c r="C77" s="528">
        <v>137.13800000000001</v>
      </c>
      <c r="D77" s="529">
        <v>-112.861944947213</v>
      </c>
      <c r="E77" s="530">
        <v>0.548552120797</v>
      </c>
      <c r="F77" s="528">
        <v>0</v>
      </c>
      <c r="G77" s="529">
        <v>0</v>
      </c>
      <c r="H77" s="531">
        <v>2.464</v>
      </c>
      <c r="I77" s="528">
        <v>44.610999999999997</v>
      </c>
      <c r="J77" s="529">
        <v>44.610999999999997</v>
      </c>
      <c r="K77" s="532" t="s">
        <v>291</v>
      </c>
    </row>
    <row r="78" spans="1:11" ht="14.4" customHeight="1" thickBot="1" x14ac:dyDescent="0.35">
      <c r="A78" s="545" t="s">
        <v>363</v>
      </c>
      <c r="B78" s="523">
        <v>249.99994494721301</v>
      </c>
      <c r="C78" s="523">
        <v>82.831000000000003</v>
      </c>
      <c r="D78" s="524">
        <v>-167.16894494721299</v>
      </c>
      <c r="E78" s="525">
        <v>0.33132407296100003</v>
      </c>
      <c r="F78" s="523">
        <v>0</v>
      </c>
      <c r="G78" s="524">
        <v>0</v>
      </c>
      <c r="H78" s="526">
        <v>2.464</v>
      </c>
      <c r="I78" s="523">
        <v>31.359000000000002</v>
      </c>
      <c r="J78" s="524">
        <v>31.359000000000002</v>
      </c>
      <c r="K78" s="533" t="s">
        <v>291</v>
      </c>
    </row>
    <row r="79" spans="1:11" ht="14.4" customHeight="1" thickBot="1" x14ac:dyDescent="0.35">
      <c r="A79" s="545" t="s">
        <v>364</v>
      </c>
      <c r="B79" s="523">
        <v>4.9406564584124654E-324</v>
      </c>
      <c r="C79" s="523">
        <v>54.307000000000002</v>
      </c>
      <c r="D79" s="524">
        <v>54.307000000000002</v>
      </c>
      <c r="E79" s="535" t="s">
        <v>297</v>
      </c>
      <c r="F79" s="523">
        <v>0</v>
      </c>
      <c r="G79" s="524">
        <v>0</v>
      </c>
      <c r="H79" s="526">
        <v>4.9406564584124654E-324</v>
      </c>
      <c r="I79" s="523">
        <v>13.252000000000001</v>
      </c>
      <c r="J79" s="524">
        <v>13.252000000000001</v>
      </c>
      <c r="K79" s="533" t="s">
        <v>291</v>
      </c>
    </row>
    <row r="80" spans="1:11" ht="14.4" customHeight="1" thickBot="1" x14ac:dyDescent="0.35">
      <c r="A80" s="544" t="s">
        <v>365</v>
      </c>
      <c r="B80" s="528">
        <v>4.9406564584124654E-324</v>
      </c>
      <c r="C80" s="528">
        <v>33.463999999999999</v>
      </c>
      <c r="D80" s="529">
        <v>33.463999999999999</v>
      </c>
      <c r="E80" s="536" t="s">
        <v>297</v>
      </c>
      <c r="F80" s="528">
        <v>0</v>
      </c>
      <c r="G80" s="529">
        <v>0</v>
      </c>
      <c r="H80" s="531">
        <v>4.9406564584124654E-324</v>
      </c>
      <c r="I80" s="528">
        <v>3.4584595208887258E-323</v>
      </c>
      <c r="J80" s="529">
        <v>3.4584595208887258E-323</v>
      </c>
      <c r="K80" s="532" t="s">
        <v>291</v>
      </c>
    </row>
    <row r="81" spans="1:11" ht="14.4" customHeight="1" thickBot="1" x14ac:dyDescent="0.35">
      <c r="A81" s="545" t="s">
        <v>366</v>
      </c>
      <c r="B81" s="523">
        <v>4.9406564584124654E-324</v>
      </c>
      <c r="C81" s="523">
        <v>33.463999999999999</v>
      </c>
      <c r="D81" s="524">
        <v>33.463999999999999</v>
      </c>
      <c r="E81" s="535" t="s">
        <v>297</v>
      </c>
      <c r="F81" s="523">
        <v>0</v>
      </c>
      <c r="G81" s="524">
        <v>0</v>
      </c>
      <c r="H81" s="526">
        <v>4.9406564584124654E-324</v>
      </c>
      <c r="I81" s="523">
        <v>3.4584595208887258E-323</v>
      </c>
      <c r="J81" s="524">
        <v>3.4584595208887258E-323</v>
      </c>
      <c r="K81" s="533" t="s">
        <v>291</v>
      </c>
    </row>
    <row r="82" spans="1:11" ht="14.4" customHeight="1" thickBot="1" x14ac:dyDescent="0.35">
      <c r="A82" s="543" t="s">
        <v>64</v>
      </c>
      <c r="B82" s="523">
        <v>1986.2443004059301</v>
      </c>
      <c r="C82" s="523">
        <v>3187.3732</v>
      </c>
      <c r="D82" s="524">
        <v>1201.1288995940799</v>
      </c>
      <c r="E82" s="525">
        <v>1.6047236482180001</v>
      </c>
      <c r="F82" s="523">
        <v>3049.2594392759302</v>
      </c>
      <c r="G82" s="524">
        <v>1778.7346729109599</v>
      </c>
      <c r="H82" s="526">
        <v>142.73025000000001</v>
      </c>
      <c r="I82" s="523">
        <v>1147.3696500000001</v>
      </c>
      <c r="J82" s="524">
        <v>-631.36502291096099</v>
      </c>
      <c r="K82" s="527">
        <v>0.37627813337900001</v>
      </c>
    </row>
    <row r="83" spans="1:11" ht="14.4" customHeight="1" thickBot="1" x14ac:dyDescent="0.35">
      <c r="A83" s="544" t="s">
        <v>367</v>
      </c>
      <c r="B83" s="528">
        <v>4.1219797518099996</v>
      </c>
      <c r="C83" s="528">
        <v>3.7930999999999999</v>
      </c>
      <c r="D83" s="529">
        <v>-0.32887975181000001</v>
      </c>
      <c r="E83" s="530">
        <v>0.920213156877</v>
      </c>
      <c r="F83" s="528">
        <v>3.638534356164</v>
      </c>
      <c r="G83" s="529">
        <v>2.1224783744289999</v>
      </c>
      <c r="H83" s="531">
        <v>2.8889999999999998</v>
      </c>
      <c r="I83" s="528">
        <v>3.4039999999999999</v>
      </c>
      <c r="J83" s="529">
        <v>1.2815216255699999</v>
      </c>
      <c r="K83" s="534">
        <v>0.93554153040499999</v>
      </c>
    </row>
    <row r="84" spans="1:11" ht="14.4" customHeight="1" thickBot="1" x14ac:dyDescent="0.35">
      <c r="A84" s="545" t="s">
        <v>368</v>
      </c>
      <c r="B84" s="523">
        <v>4.1219797518099996</v>
      </c>
      <c r="C84" s="523">
        <v>3.7930999999999999</v>
      </c>
      <c r="D84" s="524">
        <v>-0.32887975181000001</v>
      </c>
      <c r="E84" s="525">
        <v>0.920213156877</v>
      </c>
      <c r="F84" s="523">
        <v>3.638534356164</v>
      </c>
      <c r="G84" s="524">
        <v>2.1224783744289999</v>
      </c>
      <c r="H84" s="526">
        <v>2.8889999999999998</v>
      </c>
      <c r="I84" s="523">
        <v>3.4039999999999999</v>
      </c>
      <c r="J84" s="524">
        <v>1.2815216255699999</v>
      </c>
      <c r="K84" s="527">
        <v>0.93554153040499999</v>
      </c>
    </row>
    <row r="85" spans="1:11" ht="14.4" customHeight="1" thickBot="1" x14ac:dyDescent="0.35">
      <c r="A85" s="544" t="s">
        <v>369</v>
      </c>
      <c r="B85" s="528">
        <v>26.747998389471999</v>
      </c>
      <c r="C85" s="528">
        <v>25.194680000000002</v>
      </c>
      <c r="D85" s="529">
        <v>-1.5533183894710001</v>
      </c>
      <c r="E85" s="530">
        <v>0.94192767747100004</v>
      </c>
      <c r="F85" s="528">
        <v>22.079674007823002</v>
      </c>
      <c r="G85" s="529">
        <v>12.879809837897</v>
      </c>
      <c r="H85" s="531">
        <v>1.66151</v>
      </c>
      <c r="I85" s="528">
        <v>14.653269999999999</v>
      </c>
      <c r="J85" s="529">
        <v>1.7734601621020001</v>
      </c>
      <c r="K85" s="534">
        <v>0.66365427292099999</v>
      </c>
    </row>
    <row r="86" spans="1:11" ht="14.4" customHeight="1" thickBot="1" x14ac:dyDescent="0.35">
      <c r="A86" s="545" t="s">
        <v>370</v>
      </c>
      <c r="B86" s="523">
        <v>6.7479595936969998</v>
      </c>
      <c r="C86" s="523">
        <v>5.3516000000000004</v>
      </c>
      <c r="D86" s="524">
        <v>-1.3963595936969999</v>
      </c>
      <c r="E86" s="525">
        <v>0.79306936055099997</v>
      </c>
      <c r="F86" s="523">
        <v>6.1794095309410002</v>
      </c>
      <c r="G86" s="524">
        <v>3.6046555597149998</v>
      </c>
      <c r="H86" s="526">
        <v>0.69350000000000001</v>
      </c>
      <c r="I86" s="523">
        <v>4.0270999999999999</v>
      </c>
      <c r="J86" s="524">
        <v>0.42244444028400002</v>
      </c>
      <c r="K86" s="527">
        <v>0.65169657065700004</v>
      </c>
    </row>
    <row r="87" spans="1:11" ht="14.4" customHeight="1" thickBot="1" x14ac:dyDescent="0.35">
      <c r="A87" s="545" t="s">
        <v>371</v>
      </c>
      <c r="B87" s="523">
        <v>20.000038795774</v>
      </c>
      <c r="C87" s="523">
        <v>19.84308</v>
      </c>
      <c r="D87" s="524">
        <v>-0.15695879577399999</v>
      </c>
      <c r="E87" s="525">
        <v>0.99215207543399997</v>
      </c>
      <c r="F87" s="523">
        <v>15.900264476882001</v>
      </c>
      <c r="G87" s="524">
        <v>9.2751542781810006</v>
      </c>
      <c r="H87" s="526">
        <v>0.96801000000000004</v>
      </c>
      <c r="I87" s="523">
        <v>10.62617</v>
      </c>
      <c r="J87" s="524">
        <v>1.3510157218179999</v>
      </c>
      <c r="K87" s="527">
        <v>0.66830146224599996</v>
      </c>
    </row>
    <row r="88" spans="1:11" ht="14.4" customHeight="1" thickBot="1" x14ac:dyDescent="0.35">
      <c r="A88" s="544" t="s">
        <v>372</v>
      </c>
      <c r="B88" s="528">
        <v>49.187157038384001</v>
      </c>
      <c r="C88" s="528">
        <v>53.518799999999999</v>
      </c>
      <c r="D88" s="529">
        <v>4.3316429616149996</v>
      </c>
      <c r="E88" s="530">
        <v>1.0880645116000001</v>
      </c>
      <c r="F88" s="528">
        <v>56.007554401090999</v>
      </c>
      <c r="G88" s="529">
        <v>32.671073400635997</v>
      </c>
      <c r="H88" s="531">
        <v>1.62</v>
      </c>
      <c r="I88" s="528">
        <v>45.53904</v>
      </c>
      <c r="J88" s="529">
        <v>12.867966599362999</v>
      </c>
      <c r="K88" s="534">
        <v>0.81308745734300003</v>
      </c>
    </row>
    <row r="89" spans="1:11" ht="14.4" customHeight="1" thickBot="1" x14ac:dyDescent="0.35">
      <c r="A89" s="545" t="s">
        <v>373</v>
      </c>
      <c r="B89" s="523">
        <v>2.1871198683099999</v>
      </c>
      <c r="C89" s="523">
        <v>2.835</v>
      </c>
      <c r="D89" s="524">
        <v>0.64788013168900005</v>
      </c>
      <c r="E89" s="525">
        <v>1.296225250877</v>
      </c>
      <c r="F89" s="523">
        <v>6.7698113531770003</v>
      </c>
      <c r="G89" s="524">
        <v>3.9490566226860002</v>
      </c>
      <c r="H89" s="526">
        <v>1.62</v>
      </c>
      <c r="I89" s="523">
        <v>4.8600000000000003</v>
      </c>
      <c r="J89" s="524">
        <v>0.91094337731300001</v>
      </c>
      <c r="K89" s="527">
        <v>0.71789297315</v>
      </c>
    </row>
    <row r="90" spans="1:11" ht="14.4" customHeight="1" thickBot="1" x14ac:dyDescent="0.35">
      <c r="A90" s="545" t="s">
        <v>374</v>
      </c>
      <c r="B90" s="523">
        <v>47.000037170073</v>
      </c>
      <c r="C90" s="523">
        <v>50.683799999999998</v>
      </c>
      <c r="D90" s="524">
        <v>3.6837628299260001</v>
      </c>
      <c r="E90" s="525">
        <v>1.0783778705660001</v>
      </c>
      <c r="F90" s="523">
        <v>49.237743047914002</v>
      </c>
      <c r="G90" s="524">
        <v>28.72201677795</v>
      </c>
      <c r="H90" s="526">
        <v>4.9406564584124654E-324</v>
      </c>
      <c r="I90" s="523">
        <v>40.679040000000001</v>
      </c>
      <c r="J90" s="524">
        <v>11.957023222048999</v>
      </c>
      <c r="K90" s="527">
        <v>0.82617596749699995</v>
      </c>
    </row>
    <row r="91" spans="1:11" ht="14.4" customHeight="1" thickBot="1" x14ac:dyDescent="0.35">
      <c r="A91" s="544" t="s">
        <v>375</v>
      </c>
      <c r="B91" s="528">
        <v>469.64733172198902</v>
      </c>
      <c r="C91" s="528">
        <v>567.62423000000001</v>
      </c>
      <c r="D91" s="529">
        <v>97.976898278009998</v>
      </c>
      <c r="E91" s="530">
        <v>1.2086180239090001</v>
      </c>
      <c r="F91" s="528">
        <v>548.25737197421302</v>
      </c>
      <c r="G91" s="529">
        <v>319.81680031829097</v>
      </c>
      <c r="H91" s="531">
        <v>55.829189999999997</v>
      </c>
      <c r="I91" s="528">
        <v>394.67556999999999</v>
      </c>
      <c r="J91" s="529">
        <v>74.858769681707997</v>
      </c>
      <c r="K91" s="534">
        <v>0.71987280094100004</v>
      </c>
    </row>
    <row r="92" spans="1:11" ht="14.4" customHeight="1" thickBot="1" x14ac:dyDescent="0.35">
      <c r="A92" s="545" t="s">
        <v>376</v>
      </c>
      <c r="B92" s="523">
        <v>461.00001224265401</v>
      </c>
      <c r="C92" s="523">
        <v>561.36739999999998</v>
      </c>
      <c r="D92" s="524">
        <v>100.36738775734599</v>
      </c>
      <c r="E92" s="525">
        <v>1.2177166704810001</v>
      </c>
      <c r="F92" s="523">
        <v>541.99904240865897</v>
      </c>
      <c r="G92" s="524">
        <v>316.16610807171799</v>
      </c>
      <c r="H92" s="526">
        <v>55.260860000000001</v>
      </c>
      <c r="I92" s="523">
        <v>390.84870999999998</v>
      </c>
      <c r="J92" s="524">
        <v>74.682601928281997</v>
      </c>
      <c r="K92" s="527">
        <v>0.72112435524399998</v>
      </c>
    </row>
    <row r="93" spans="1:11" ht="14.4" customHeight="1" thickBot="1" x14ac:dyDescent="0.35">
      <c r="A93" s="545" t="s">
        <v>377</v>
      </c>
      <c r="B93" s="523">
        <v>7.1588395689570001</v>
      </c>
      <c r="C93" s="523">
        <v>6.2568299999999999</v>
      </c>
      <c r="D93" s="524">
        <v>-0.90200956895700002</v>
      </c>
      <c r="E93" s="525">
        <v>0.87400058902400002</v>
      </c>
      <c r="F93" s="523">
        <v>6.2583295655539999</v>
      </c>
      <c r="G93" s="524">
        <v>3.6506922465730001</v>
      </c>
      <c r="H93" s="526">
        <v>0.56833</v>
      </c>
      <c r="I93" s="523">
        <v>3.8268599999999999</v>
      </c>
      <c r="J93" s="524">
        <v>0.176167753426</v>
      </c>
      <c r="K93" s="527">
        <v>0.611482658417</v>
      </c>
    </row>
    <row r="94" spans="1:11" ht="14.4" customHeight="1" thickBot="1" x14ac:dyDescent="0.35">
      <c r="A94" s="544" t="s">
        <v>378</v>
      </c>
      <c r="B94" s="528">
        <v>1436.5398335042701</v>
      </c>
      <c r="C94" s="528">
        <v>2533.6881899999998</v>
      </c>
      <c r="D94" s="529">
        <v>1097.14835649573</v>
      </c>
      <c r="E94" s="530">
        <v>1.763743775777</v>
      </c>
      <c r="F94" s="528">
        <v>2419.2763045366401</v>
      </c>
      <c r="G94" s="529">
        <v>1411.24451097971</v>
      </c>
      <c r="H94" s="531">
        <v>80.730549999999994</v>
      </c>
      <c r="I94" s="528">
        <v>689.09776999999997</v>
      </c>
      <c r="J94" s="529">
        <v>-722.14674097970601</v>
      </c>
      <c r="K94" s="534">
        <v>0.28483632427900002</v>
      </c>
    </row>
    <row r="95" spans="1:11" ht="14.4" customHeight="1" thickBot="1" x14ac:dyDescent="0.35">
      <c r="A95" s="545" t="s">
        <v>379</v>
      </c>
      <c r="B95" s="523">
        <v>5.0000396989410003</v>
      </c>
      <c r="C95" s="523">
        <v>4.9406564584124654E-324</v>
      </c>
      <c r="D95" s="524">
        <v>-5.0000396989410003</v>
      </c>
      <c r="E95" s="525">
        <v>0</v>
      </c>
      <c r="F95" s="523">
        <v>6.0078239614060003</v>
      </c>
      <c r="G95" s="524">
        <v>3.5045639774869999</v>
      </c>
      <c r="H95" s="526">
        <v>4.9406564584124654E-324</v>
      </c>
      <c r="I95" s="523">
        <v>20.55</v>
      </c>
      <c r="J95" s="524">
        <v>17.045436022512</v>
      </c>
      <c r="K95" s="527">
        <v>3.420539638313</v>
      </c>
    </row>
    <row r="96" spans="1:11" ht="14.4" customHeight="1" thickBot="1" x14ac:dyDescent="0.35">
      <c r="A96" s="545" t="s">
        <v>380</v>
      </c>
      <c r="B96" s="523">
        <v>865.32246789792998</v>
      </c>
      <c r="C96" s="523">
        <v>1596.45183</v>
      </c>
      <c r="D96" s="524">
        <v>731.12936210206897</v>
      </c>
      <c r="E96" s="525">
        <v>1.8449212741209999</v>
      </c>
      <c r="F96" s="523">
        <v>1471.7726525215601</v>
      </c>
      <c r="G96" s="524">
        <v>858.53404730424495</v>
      </c>
      <c r="H96" s="526">
        <v>75.840419999999995</v>
      </c>
      <c r="I96" s="523">
        <v>330.91694000000001</v>
      </c>
      <c r="J96" s="524">
        <v>-527.617107304245</v>
      </c>
      <c r="K96" s="527">
        <v>0.22484243027100001</v>
      </c>
    </row>
    <row r="97" spans="1:11" ht="14.4" customHeight="1" thickBot="1" x14ac:dyDescent="0.35">
      <c r="A97" s="545" t="s">
        <v>381</v>
      </c>
      <c r="B97" s="523">
        <v>0.99995993979099995</v>
      </c>
      <c r="C97" s="523">
        <v>1.3875999999999999</v>
      </c>
      <c r="D97" s="524">
        <v>0.38764006020800001</v>
      </c>
      <c r="E97" s="525">
        <v>1.387655589772</v>
      </c>
      <c r="F97" s="523">
        <v>0</v>
      </c>
      <c r="G97" s="524">
        <v>0</v>
      </c>
      <c r="H97" s="526">
        <v>4.9406564584124654E-324</v>
      </c>
      <c r="I97" s="523">
        <v>3.4584595208887258E-323</v>
      </c>
      <c r="J97" s="524">
        <v>3.4584595208887258E-323</v>
      </c>
      <c r="K97" s="533" t="s">
        <v>291</v>
      </c>
    </row>
    <row r="98" spans="1:11" ht="14.4" customHeight="1" thickBot="1" x14ac:dyDescent="0.35">
      <c r="A98" s="545" t="s">
        <v>382</v>
      </c>
      <c r="B98" s="523">
        <v>4.9406564584124654E-324</v>
      </c>
      <c r="C98" s="523">
        <v>4.9406564584124654E-324</v>
      </c>
      <c r="D98" s="524">
        <v>0</v>
      </c>
      <c r="E98" s="525">
        <v>1</v>
      </c>
      <c r="F98" s="523">
        <v>4.9406564584124654E-324</v>
      </c>
      <c r="G98" s="524">
        <v>0</v>
      </c>
      <c r="H98" s="526">
        <v>4.8901300000000001</v>
      </c>
      <c r="I98" s="523">
        <v>4.8901300000000001</v>
      </c>
      <c r="J98" s="524">
        <v>4.8901300000000001</v>
      </c>
      <c r="K98" s="533" t="s">
        <v>297</v>
      </c>
    </row>
    <row r="99" spans="1:11" ht="14.4" customHeight="1" thickBot="1" x14ac:dyDescent="0.35">
      <c r="A99" s="545" t="s">
        <v>383</v>
      </c>
      <c r="B99" s="523">
        <v>565.21736596760695</v>
      </c>
      <c r="C99" s="523">
        <v>935.84875999999997</v>
      </c>
      <c r="D99" s="524">
        <v>370.63139403239302</v>
      </c>
      <c r="E99" s="525">
        <v>1.6557324957590001</v>
      </c>
      <c r="F99" s="523">
        <v>941.49582805367004</v>
      </c>
      <c r="G99" s="524">
        <v>549.20589969797402</v>
      </c>
      <c r="H99" s="526">
        <v>4.9406564584124654E-324</v>
      </c>
      <c r="I99" s="523">
        <v>332.7407</v>
      </c>
      <c r="J99" s="524">
        <v>-216.46519969797501</v>
      </c>
      <c r="K99" s="527">
        <v>0.35341707321999999</v>
      </c>
    </row>
    <row r="100" spans="1:11" ht="14.4" customHeight="1" thickBot="1" x14ac:dyDescent="0.35">
      <c r="A100" s="544" t="s">
        <v>384</v>
      </c>
      <c r="B100" s="528">
        <v>4.9406564584124654E-324</v>
      </c>
      <c r="C100" s="528">
        <v>0.1</v>
      </c>
      <c r="D100" s="529">
        <v>0.1</v>
      </c>
      <c r="E100" s="536" t="s">
        <v>297</v>
      </c>
      <c r="F100" s="528">
        <v>0</v>
      </c>
      <c r="G100" s="529">
        <v>0</v>
      </c>
      <c r="H100" s="531">
        <v>4.9406564584124654E-324</v>
      </c>
      <c r="I100" s="528">
        <v>3.4584595208887258E-323</v>
      </c>
      <c r="J100" s="529">
        <v>3.4584595208887258E-323</v>
      </c>
      <c r="K100" s="532" t="s">
        <v>291</v>
      </c>
    </row>
    <row r="101" spans="1:11" ht="14.4" customHeight="1" thickBot="1" x14ac:dyDescent="0.35">
      <c r="A101" s="545" t="s">
        <v>385</v>
      </c>
      <c r="B101" s="523">
        <v>4.9406564584124654E-324</v>
      </c>
      <c r="C101" s="523">
        <v>0.1</v>
      </c>
      <c r="D101" s="524">
        <v>0.1</v>
      </c>
      <c r="E101" s="535" t="s">
        <v>297</v>
      </c>
      <c r="F101" s="523">
        <v>0</v>
      </c>
      <c r="G101" s="524">
        <v>0</v>
      </c>
      <c r="H101" s="526">
        <v>4.9406564584124654E-324</v>
      </c>
      <c r="I101" s="523">
        <v>3.4584595208887258E-323</v>
      </c>
      <c r="J101" s="524">
        <v>3.4584595208887258E-323</v>
      </c>
      <c r="K101" s="533" t="s">
        <v>291</v>
      </c>
    </row>
    <row r="102" spans="1:11" ht="14.4" customHeight="1" thickBot="1" x14ac:dyDescent="0.35">
      <c r="A102" s="544" t="s">
        <v>386</v>
      </c>
      <c r="B102" s="528">
        <v>4.9406564584124654E-324</v>
      </c>
      <c r="C102" s="528">
        <v>3.4542000000000002</v>
      </c>
      <c r="D102" s="529">
        <v>3.4542000000000002</v>
      </c>
      <c r="E102" s="536" t="s">
        <v>297</v>
      </c>
      <c r="F102" s="528">
        <v>0</v>
      </c>
      <c r="G102" s="529">
        <v>0</v>
      </c>
      <c r="H102" s="531">
        <v>4.9406564584124654E-324</v>
      </c>
      <c r="I102" s="528">
        <v>3.4584595208887258E-323</v>
      </c>
      <c r="J102" s="529">
        <v>3.4584595208887258E-323</v>
      </c>
      <c r="K102" s="532" t="s">
        <v>291</v>
      </c>
    </row>
    <row r="103" spans="1:11" ht="14.4" customHeight="1" thickBot="1" x14ac:dyDescent="0.35">
      <c r="A103" s="545" t="s">
        <v>387</v>
      </c>
      <c r="B103" s="523">
        <v>4.9406564584124654E-324</v>
      </c>
      <c r="C103" s="523">
        <v>3.4542000000000002</v>
      </c>
      <c r="D103" s="524">
        <v>3.4542000000000002</v>
      </c>
      <c r="E103" s="535" t="s">
        <v>297</v>
      </c>
      <c r="F103" s="523">
        <v>0</v>
      </c>
      <c r="G103" s="524">
        <v>0</v>
      </c>
      <c r="H103" s="526">
        <v>4.9406564584124654E-324</v>
      </c>
      <c r="I103" s="523">
        <v>3.4584595208887258E-323</v>
      </c>
      <c r="J103" s="524">
        <v>3.4584595208887258E-323</v>
      </c>
      <c r="K103" s="533" t="s">
        <v>291</v>
      </c>
    </row>
    <row r="104" spans="1:11" ht="14.4" customHeight="1" thickBot="1" x14ac:dyDescent="0.35">
      <c r="A104" s="542" t="s">
        <v>65</v>
      </c>
      <c r="B104" s="523">
        <v>88200.994529315794</v>
      </c>
      <c r="C104" s="523">
        <v>97884.085380000004</v>
      </c>
      <c r="D104" s="524">
        <v>9683.0908506841406</v>
      </c>
      <c r="E104" s="525">
        <v>1.1097843726400001</v>
      </c>
      <c r="F104" s="523">
        <v>86190.976747362904</v>
      </c>
      <c r="G104" s="524">
        <v>50278.069769294998</v>
      </c>
      <c r="H104" s="526">
        <v>10928.98582</v>
      </c>
      <c r="I104" s="523">
        <v>56229.957929999997</v>
      </c>
      <c r="J104" s="524">
        <v>5951.8881607049698</v>
      </c>
      <c r="K104" s="527">
        <v>0.65238798830199995</v>
      </c>
    </row>
    <row r="105" spans="1:11" ht="14.4" customHeight="1" thickBot="1" x14ac:dyDescent="0.35">
      <c r="A105" s="547" t="s">
        <v>388</v>
      </c>
      <c r="B105" s="528">
        <v>65326.995986585804</v>
      </c>
      <c r="C105" s="528">
        <v>72705.736000000004</v>
      </c>
      <c r="D105" s="529">
        <v>7378.7400134142199</v>
      </c>
      <c r="E105" s="530">
        <v>1.11295085442</v>
      </c>
      <c r="F105" s="528">
        <v>63889.9999999965</v>
      </c>
      <c r="G105" s="529">
        <v>37269.166666664598</v>
      </c>
      <c r="H105" s="531">
        <v>8098.4380000000001</v>
      </c>
      <c r="I105" s="528">
        <v>41696.714999999997</v>
      </c>
      <c r="J105" s="529">
        <v>4427.5483333353804</v>
      </c>
      <c r="K105" s="534">
        <v>0.65263288464500002</v>
      </c>
    </row>
    <row r="106" spans="1:11" ht="14.4" customHeight="1" thickBot="1" x14ac:dyDescent="0.35">
      <c r="A106" s="544" t="s">
        <v>389</v>
      </c>
      <c r="B106" s="528">
        <v>65126.996078627999</v>
      </c>
      <c r="C106" s="528">
        <v>72309.402000000002</v>
      </c>
      <c r="D106" s="529">
        <v>7182.4059213719702</v>
      </c>
      <c r="E106" s="530">
        <v>1.110283083111</v>
      </c>
      <c r="F106" s="528">
        <v>63714.9999999965</v>
      </c>
      <c r="G106" s="529">
        <v>37167.083333331298</v>
      </c>
      <c r="H106" s="531">
        <v>8080.1350000000002</v>
      </c>
      <c r="I106" s="528">
        <v>41409.014999999999</v>
      </c>
      <c r="J106" s="529">
        <v>4241.93166666872</v>
      </c>
      <c r="K106" s="534">
        <v>0.64990998979799997</v>
      </c>
    </row>
    <row r="107" spans="1:11" ht="14.4" customHeight="1" thickBot="1" x14ac:dyDescent="0.35">
      <c r="A107" s="545" t="s">
        <v>390</v>
      </c>
      <c r="B107" s="523">
        <v>65126.996078627999</v>
      </c>
      <c r="C107" s="523">
        <v>72309.402000000002</v>
      </c>
      <c r="D107" s="524">
        <v>7182.4059213719702</v>
      </c>
      <c r="E107" s="525">
        <v>1.110283083111</v>
      </c>
      <c r="F107" s="523">
        <v>63714.9999999965</v>
      </c>
      <c r="G107" s="524">
        <v>37167.083333331298</v>
      </c>
      <c r="H107" s="526">
        <v>8080.1350000000002</v>
      </c>
      <c r="I107" s="523">
        <v>41409.014999999999</v>
      </c>
      <c r="J107" s="524">
        <v>4241.93166666872</v>
      </c>
      <c r="K107" s="527">
        <v>0.64990998979799997</v>
      </c>
    </row>
    <row r="108" spans="1:11" ht="14.4" customHeight="1" thickBot="1" x14ac:dyDescent="0.35">
      <c r="A108" s="544" t="s">
        <v>391</v>
      </c>
      <c r="B108" s="528">
        <v>4.9406564584124654E-324</v>
      </c>
      <c r="C108" s="528">
        <v>176.05</v>
      </c>
      <c r="D108" s="529">
        <v>176.05</v>
      </c>
      <c r="E108" s="536" t="s">
        <v>297</v>
      </c>
      <c r="F108" s="528">
        <v>174.99999999999</v>
      </c>
      <c r="G108" s="529">
        <v>102.083333333328</v>
      </c>
      <c r="H108" s="531">
        <v>7</v>
      </c>
      <c r="I108" s="528">
        <v>113.2</v>
      </c>
      <c r="J108" s="529">
        <v>11.116666666672</v>
      </c>
      <c r="K108" s="534">
        <v>0.64685714285700002</v>
      </c>
    </row>
    <row r="109" spans="1:11" ht="14.4" customHeight="1" thickBot="1" x14ac:dyDescent="0.35">
      <c r="A109" s="545" t="s">
        <v>392</v>
      </c>
      <c r="B109" s="523">
        <v>4.9406564584124654E-324</v>
      </c>
      <c r="C109" s="523">
        <v>176.05</v>
      </c>
      <c r="D109" s="524">
        <v>176.05</v>
      </c>
      <c r="E109" s="535" t="s">
        <v>297</v>
      </c>
      <c r="F109" s="523">
        <v>174.99999999999</v>
      </c>
      <c r="G109" s="524">
        <v>102.083333333328</v>
      </c>
      <c r="H109" s="526">
        <v>7</v>
      </c>
      <c r="I109" s="523">
        <v>113.2</v>
      </c>
      <c r="J109" s="524">
        <v>11.116666666672</v>
      </c>
      <c r="K109" s="527">
        <v>0.64685714285700002</v>
      </c>
    </row>
    <row r="110" spans="1:11" ht="14.4" customHeight="1" thickBot="1" x14ac:dyDescent="0.35">
      <c r="A110" s="544" t="s">
        <v>393</v>
      </c>
      <c r="B110" s="528">
        <v>199.99990795777401</v>
      </c>
      <c r="C110" s="528">
        <v>220.28399999999999</v>
      </c>
      <c r="D110" s="529">
        <v>20.284092042226</v>
      </c>
      <c r="E110" s="530">
        <v>1.101420506885</v>
      </c>
      <c r="F110" s="528">
        <v>0</v>
      </c>
      <c r="G110" s="529">
        <v>0</v>
      </c>
      <c r="H110" s="531">
        <v>11.375</v>
      </c>
      <c r="I110" s="528">
        <v>174.5</v>
      </c>
      <c r="J110" s="529">
        <v>174.5</v>
      </c>
      <c r="K110" s="532" t="s">
        <v>291</v>
      </c>
    </row>
    <row r="111" spans="1:11" ht="14.4" customHeight="1" thickBot="1" x14ac:dyDescent="0.35">
      <c r="A111" s="545" t="s">
        <v>394</v>
      </c>
      <c r="B111" s="523">
        <v>199.99990795777401</v>
      </c>
      <c r="C111" s="523">
        <v>220.28399999999999</v>
      </c>
      <c r="D111" s="524">
        <v>20.284092042226</v>
      </c>
      <c r="E111" s="525">
        <v>1.101420506885</v>
      </c>
      <c r="F111" s="523">
        <v>0</v>
      </c>
      <c r="G111" s="524">
        <v>0</v>
      </c>
      <c r="H111" s="526">
        <v>11.375</v>
      </c>
      <c r="I111" s="523">
        <v>174.5</v>
      </c>
      <c r="J111" s="524">
        <v>174.5</v>
      </c>
      <c r="K111" s="533" t="s">
        <v>291</v>
      </c>
    </row>
    <row r="112" spans="1:11" ht="14.4" customHeight="1" thickBot="1" x14ac:dyDescent="0.35">
      <c r="A112" s="543" t="s">
        <v>395</v>
      </c>
      <c r="B112" s="523">
        <v>22218.998622168299</v>
      </c>
      <c r="C112" s="523">
        <v>24453.050019999999</v>
      </c>
      <c r="D112" s="524">
        <v>2234.0513978316699</v>
      </c>
      <c r="E112" s="525">
        <v>1.1005468984360001</v>
      </c>
      <c r="F112" s="523">
        <v>21663.9767473664</v>
      </c>
      <c r="G112" s="524">
        <v>12637.319769297101</v>
      </c>
      <c r="H112" s="526">
        <v>2749.63258</v>
      </c>
      <c r="I112" s="523">
        <v>14117.40698</v>
      </c>
      <c r="J112" s="524">
        <v>1480.0872107028999</v>
      </c>
      <c r="K112" s="527">
        <v>0.65165353271100002</v>
      </c>
    </row>
    <row r="113" spans="1:11" ht="14.4" customHeight="1" thickBot="1" x14ac:dyDescent="0.35">
      <c r="A113" s="544" t="s">
        <v>396</v>
      </c>
      <c r="B113" s="528">
        <v>5883.9997257175501</v>
      </c>
      <c r="C113" s="528">
        <v>6523.4169599999996</v>
      </c>
      <c r="D113" s="529">
        <v>639.417234282452</v>
      </c>
      <c r="E113" s="530">
        <v>1.1086705071530001</v>
      </c>
      <c r="F113" s="528">
        <v>5733.9999558658801</v>
      </c>
      <c r="G113" s="529">
        <v>3344.8333075884302</v>
      </c>
      <c r="H113" s="531">
        <v>727.84883000000002</v>
      </c>
      <c r="I113" s="528">
        <v>3736.8525</v>
      </c>
      <c r="J113" s="529">
        <v>392.01919241156799</v>
      </c>
      <c r="K113" s="534">
        <v>0.65170082468799995</v>
      </c>
    </row>
    <row r="114" spans="1:11" ht="14.4" customHeight="1" thickBot="1" x14ac:dyDescent="0.35">
      <c r="A114" s="545" t="s">
        <v>397</v>
      </c>
      <c r="B114" s="523">
        <v>5883.9997257175501</v>
      </c>
      <c r="C114" s="523">
        <v>6523.4169599999996</v>
      </c>
      <c r="D114" s="524">
        <v>639.417234282452</v>
      </c>
      <c r="E114" s="525">
        <v>1.1086705071530001</v>
      </c>
      <c r="F114" s="523">
        <v>5733.9999558658801</v>
      </c>
      <c r="G114" s="524">
        <v>3344.8333075884302</v>
      </c>
      <c r="H114" s="526">
        <v>727.84883000000002</v>
      </c>
      <c r="I114" s="523">
        <v>3736.8525</v>
      </c>
      <c r="J114" s="524">
        <v>392.01919241156799</v>
      </c>
      <c r="K114" s="527">
        <v>0.65170082468799995</v>
      </c>
    </row>
    <row r="115" spans="1:11" ht="14.4" customHeight="1" thickBot="1" x14ac:dyDescent="0.35">
      <c r="A115" s="544" t="s">
        <v>398</v>
      </c>
      <c r="B115" s="528">
        <v>16334.998896450799</v>
      </c>
      <c r="C115" s="528">
        <v>17929.63306</v>
      </c>
      <c r="D115" s="529">
        <v>1594.6341635492299</v>
      </c>
      <c r="E115" s="530">
        <v>1.0976207083730001</v>
      </c>
      <c r="F115" s="528">
        <v>15929.9767915006</v>
      </c>
      <c r="G115" s="529">
        <v>9292.4864617086605</v>
      </c>
      <c r="H115" s="531">
        <v>2021.7837500000001</v>
      </c>
      <c r="I115" s="528">
        <v>10380.554480000001</v>
      </c>
      <c r="J115" s="529">
        <v>1088.06801829134</v>
      </c>
      <c r="K115" s="534">
        <v>0.65163650995</v>
      </c>
    </row>
    <row r="116" spans="1:11" ht="14.4" customHeight="1" thickBot="1" x14ac:dyDescent="0.35">
      <c r="A116" s="545" t="s">
        <v>399</v>
      </c>
      <c r="B116" s="523">
        <v>16334.998896450799</v>
      </c>
      <c r="C116" s="523">
        <v>17929.63306</v>
      </c>
      <c r="D116" s="524">
        <v>1594.6341635492299</v>
      </c>
      <c r="E116" s="525">
        <v>1.0976207083730001</v>
      </c>
      <c r="F116" s="523">
        <v>15929.9767915006</v>
      </c>
      <c r="G116" s="524">
        <v>9292.4864617086605</v>
      </c>
      <c r="H116" s="526">
        <v>2021.7837500000001</v>
      </c>
      <c r="I116" s="523">
        <v>10380.554480000001</v>
      </c>
      <c r="J116" s="524">
        <v>1088.06801829134</v>
      </c>
      <c r="K116" s="527">
        <v>0.65163650995</v>
      </c>
    </row>
    <row r="117" spans="1:11" ht="14.4" customHeight="1" thickBot="1" x14ac:dyDescent="0.35">
      <c r="A117" s="543" t="s">
        <v>400</v>
      </c>
      <c r="B117" s="523">
        <v>654.99992056169503</v>
      </c>
      <c r="C117" s="523">
        <v>725.29935999999998</v>
      </c>
      <c r="D117" s="524">
        <v>70.299439438305001</v>
      </c>
      <c r="E117" s="525">
        <v>1.107327401472</v>
      </c>
      <c r="F117" s="523">
        <v>636.99999999996498</v>
      </c>
      <c r="G117" s="524">
        <v>371.58333333331302</v>
      </c>
      <c r="H117" s="526">
        <v>80.915239999999997</v>
      </c>
      <c r="I117" s="523">
        <v>415.83595000000003</v>
      </c>
      <c r="J117" s="524">
        <v>44.252616666686997</v>
      </c>
      <c r="K117" s="527">
        <v>0.65280368916800002</v>
      </c>
    </row>
    <row r="118" spans="1:11" ht="14.4" customHeight="1" thickBot="1" x14ac:dyDescent="0.35">
      <c r="A118" s="544" t="s">
        <v>401</v>
      </c>
      <c r="B118" s="528">
        <v>654.99992056169503</v>
      </c>
      <c r="C118" s="528">
        <v>725.29935999999998</v>
      </c>
      <c r="D118" s="529">
        <v>70.299439438305001</v>
      </c>
      <c r="E118" s="530">
        <v>1.107327401472</v>
      </c>
      <c r="F118" s="528">
        <v>636.99999999996498</v>
      </c>
      <c r="G118" s="529">
        <v>371.58333333331302</v>
      </c>
      <c r="H118" s="531">
        <v>80.915239999999997</v>
      </c>
      <c r="I118" s="528">
        <v>415.83595000000003</v>
      </c>
      <c r="J118" s="529">
        <v>44.252616666686997</v>
      </c>
      <c r="K118" s="534">
        <v>0.65280368916800002</v>
      </c>
    </row>
    <row r="119" spans="1:11" ht="14.4" customHeight="1" thickBot="1" x14ac:dyDescent="0.35">
      <c r="A119" s="545" t="s">
        <v>402</v>
      </c>
      <c r="B119" s="523">
        <v>654.99992056169503</v>
      </c>
      <c r="C119" s="523">
        <v>725.29935999999998</v>
      </c>
      <c r="D119" s="524">
        <v>70.299439438305001</v>
      </c>
      <c r="E119" s="525">
        <v>1.107327401472</v>
      </c>
      <c r="F119" s="523">
        <v>636.99999999996498</v>
      </c>
      <c r="G119" s="524">
        <v>371.58333333331302</v>
      </c>
      <c r="H119" s="526">
        <v>80.915239999999997</v>
      </c>
      <c r="I119" s="523">
        <v>415.83595000000003</v>
      </c>
      <c r="J119" s="524">
        <v>44.252616666686997</v>
      </c>
      <c r="K119" s="527">
        <v>0.65280368916800002</v>
      </c>
    </row>
    <row r="120" spans="1:11" ht="14.4" customHeight="1" thickBot="1" x14ac:dyDescent="0.35">
      <c r="A120" s="542" t="s">
        <v>403</v>
      </c>
      <c r="B120" s="523">
        <v>117.2307529414</v>
      </c>
      <c r="C120" s="523">
        <v>320.91845000000001</v>
      </c>
      <c r="D120" s="524">
        <v>203.68769705860001</v>
      </c>
      <c r="E120" s="525">
        <v>2.7374937202730001</v>
      </c>
      <c r="F120" s="523">
        <v>0</v>
      </c>
      <c r="G120" s="524">
        <v>0</v>
      </c>
      <c r="H120" s="526">
        <v>0.153</v>
      </c>
      <c r="I120" s="523">
        <v>84.872900000000001</v>
      </c>
      <c r="J120" s="524">
        <v>84.872900000000001</v>
      </c>
      <c r="K120" s="533" t="s">
        <v>291</v>
      </c>
    </row>
    <row r="121" spans="1:11" ht="14.4" customHeight="1" thickBot="1" x14ac:dyDescent="0.35">
      <c r="A121" s="543" t="s">
        <v>404</v>
      </c>
      <c r="B121" s="523">
        <v>4.9406564584124654E-324</v>
      </c>
      <c r="C121" s="523">
        <v>21.69</v>
      </c>
      <c r="D121" s="524">
        <v>21.69</v>
      </c>
      <c r="E121" s="535" t="s">
        <v>297</v>
      </c>
      <c r="F121" s="523">
        <v>0</v>
      </c>
      <c r="G121" s="524">
        <v>0</v>
      </c>
      <c r="H121" s="526">
        <v>4.9406564584124654E-324</v>
      </c>
      <c r="I121" s="523">
        <v>33.311999999999998</v>
      </c>
      <c r="J121" s="524">
        <v>33.311999999999998</v>
      </c>
      <c r="K121" s="533" t="s">
        <v>291</v>
      </c>
    </row>
    <row r="122" spans="1:11" ht="14.4" customHeight="1" thickBot="1" x14ac:dyDescent="0.35">
      <c r="A122" s="544" t="s">
        <v>405</v>
      </c>
      <c r="B122" s="528">
        <v>4.9406564584124654E-324</v>
      </c>
      <c r="C122" s="528">
        <v>21.69</v>
      </c>
      <c r="D122" s="529">
        <v>21.69</v>
      </c>
      <c r="E122" s="536" t="s">
        <v>297</v>
      </c>
      <c r="F122" s="528">
        <v>0</v>
      </c>
      <c r="G122" s="529">
        <v>0</v>
      </c>
      <c r="H122" s="531">
        <v>4.9406564584124654E-324</v>
      </c>
      <c r="I122" s="528">
        <v>33.311999999999998</v>
      </c>
      <c r="J122" s="529">
        <v>33.311999999999998</v>
      </c>
      <c r="K122" s="532" t="s">
        <v>291</v>
      </c>
    </row>
    <row r="123" spans="1:11" ht="14.4" customHeight="1" thickBot="1" x14ac:dyDescent="0.35">
      <c r="A123" s="545" t="s">
        <v>406</v>
      </c>
      <c r="B123" s="523">
        <v>4.9406564584124654E-324</v>
      </c>
      <c r="C123" s="523">
        <v>21.69</v>
      </c>
      <c r="D123" s="524">
        <v>21.69</v>
      </c>
      <c r="E123" s="535" t="s">
        <v>297</v>
      </c>
      <c r="F123" s="523">
        <v>0</v>
      </c>
      <c r="G123" s="524">
        <v>0</v>
      </c>
      <c r="H123" s="526">
        <v>4.9406564584124654E-324</v>
      </c>
      <c r="I123" s="523">
        <v>33.311999999999998</v>
      </c>
      <c r="J123" s="524">
        <v>33.311999999999998</v>
      </c>
      <c r="K123" s="533" t="s">
        <v>291</v>
      </c>
    </row>
    <row r="124" spans="1:11" ht="14.4" customHeight="1" thickBot="1" x14ac:dyDescent="0.35">
      <c r="A124" s="543" t="s">
        <v>407</v>
      </c>
      <c r="B124" s="523">
        <v>117.2307529414</v>
      </c>
      <c r="C124" s="523">
        <v>299.22845000000001</v>
      </c>
      <c r="D124" s="524">
        <v>181.99769705860001</v>
      </c>
      <c r="E124" s="525">
        <v>2.552474009525</v>
      </c>
      <c r="F124" s="523">
        <v>0</v>
      </c>
      <c r="G124" s="524">
        <v>0</v>
      </c>
      <c r="H124" s="526">
        <v>0.153</v>
      </c>
      <c r="I124" s="523">
        <v>51.560899999999997</v>
      </c>
      <c r="J124" s="524">
        <v>51.560899999999997</v>
      </c>
      <c r="K124" s="533" t="s">
        <v>291</v>
      </c>
    </row>
    <row r="125" spans="1:11" ht="14.4" customHeight="1" thickBot="1" x14ac:dyDescent="0.35">
      <c r="A125" s="544" t="s">
        <v>408</v>
      </c>
      <c r="B125" s="528">
        <v>4.9406564584124654E-324</v>
      </c>
      <c r="C125" s="528">
        <v>214.88945000000001</v>
      </c>
      <c r="D125" s="529">
        <v>214.88945000000001</v>
      </c>
      <c r="E125" s="536" t="s">
        <v>297</v>
      </c>
      <c r="F125" s="528">
        <v>0</v>
      </c>
      <c r="G125" s="529">
        <v>0</v>
      </c>
      <c r="H125" s="531">
        <v>0.153</v>
      </c>
      <c r="I125" s="528">
        <v>45.174900000000001</v>
      </c>
      <c r="J125" s="529">
        <v>45.174900000000001</v>
      </c>
      <c r="K125" s="532" t="s">
        <v>291</v>
      </c>
    </row>
    <row r="126" spans="1:11" ht="14.4" customHeight="1" thickBot="1" x14ac:dyDescent="0.35">
      <c r="A126" s="545" t="s">
        <v>409</v>
      </c>
      <c r="B126" s="523">
        <v>4.9406564584124654E-324</v>
      </c>
      <c r="C126" s="523">
        <v>32.440849999999998</v>
      </c>
      <c r="D126" s="524">
        <v>32.440849999999998</v>
      </c>
      <c r="E126" s="535" t="s">
        <v>297</v>
      </c>
      <c r="F126" s="523">
        <v>0</v>
      </c>
      <c r="G126" s="524">
        <v>0</v>
      </c>
      <c r="H126" s="526">
        <v>0.153</v>
      </c>
      <c r="I126" s="523">
        <v>1.0659000000000001</v>
      </c>
      <c r="J126" s="524">
        <v>1.0659000000000001</v>
      </c>
      <c r="K126" s="533" t="s">
        <v>291</v>
      </c>
    </row>
    <row r="127" spans="1:11" ht="14.4" customHeight="1" thickBot="1" x14ac:dyDescent="0.35">
      <c r="A127" s="545" t="s">
        <v>410</v>
      </c>
      <c r="B127" s="523">
        <v>4.9406564584124654E-324</v>
      </c>
      <c r="C127" s="523">
        <v>15.114599999999999</v>
      </c>
      <c r="D127" s="524">
        <v>15.114599999999999</v>
      </c>
      <c r="E127" s="535" t="s">
        <v>297</v>
      </c>
      <c r="F127" s="523">
        <v>0</v>
      </c>
      <c r="G127" s="524">
        <v>0</v>
      </c>
      <c r="H127" s="526">
        <v>4.9406564584124654E-324</v>
      </c>
      <c r="I127" s="523">
        <v>3.4584595208887258E-323</v>
      </c>
      <c r="J127" s="524">
        <v>3.4584595208887258E-323</v>
      </c>
      <c r="K127" s="533" t="s">
        <v>291</v>
      </c>
    </row>
    <row r="128" spans="1:11" ht="14.4" customHeight="1" thickBot="1" x14ac:dyDescent="0.35">
      <c r="A128" s="545" t="s">
        <v>411</v>
      </c>
      <c r="B128" s="523">
        <v>4.9406564584124654E-324</v>
      </c>
      <c r="C128" s="523">
        <v>167.334</v>
      </c>
      <c r="D128" s="524">
        <v>167.334</v>
      </c>
      <c r="E128" s="535" t="s">
        <v>297</v>
      </c>
      <c r="F128" s="523">
        <v>0</v>
      </c>
      <c r="G128" s="524">
        <v>0</v>
      </c>
      <c r="H128" s="526">
        <v>4.9406564584124654E-324</v>
      </c>
      <c r="I128" s="523">
        <v>43.609000000000002</v>
      </c>
      <c r="J128" s="524">
        <v>43.609000000000002</v>
      </c>
      <c r="K128" s="533" t="s">
        <v>291</v>
      </c>
    </row>
    <row r="129" spans="1:11" ht="14.4" customHeight="1" thickBot="1" x14ac:dyDescent="0.35">
      <c r="A129" s="545" t="s">
        <v>412</v>
      </c>
      <c r="B129" s="523">
        <v>4.9406564584124654E-324</v>
      </c>
      <c r="C129" s="523">
        <v>4.9406564584124654E-324</v>
      </c>
      <c r="D129" s="524">
        <v>0</v>
      </c>
      <c r="E129" s="525">
        <v>1</v>
      </c>
      <c r="F129" s="523">
        <v>4.9406564584124654E-324</v>
      </c>
      <c r="G129" s="524">
        <v>0</v>
      </c>
      <c r="H129" s="526">
        <v>4.9406564584124654E-324</v>
      </c>
      <c r="I129" s="523">
        <v>0.49999999999900002</v>
      </c>
      <c r="J129" s="524">
        <v>0.49999999999900002</v>
      </c>
      <c r="K129" s="533" t="s">
        <v>297</v>
      </c>
    </row>
    <row r="130" spans="1:11" ht="14.4" customHeight="1" thickBot="1" x14ac:dyDescent="0.35">
      <c r="A130" s="544" t="s">
        <v>413</v>
      </c>
      <c r="B130" s="528">
        <v>4.9406564584124654E-324</v>
      </c>
      <c r="C130" s="528">
        <v>6.1</v>
      </c>
      <c r="D130" s="529">
        <v>6.1</v>
      </c>
      <c r="E130" s="536" t="s">
        <v>297</v>
      </c>
      <c r="F130" s="528">
        <v>0</v>
      </c>
      <c r="G130" s="529">
        <v>0</v>
      </c>
      <c r="H130" s="531">
        <v>4.9406564584124654E-324</v>
      </c>
      <c r="I130" s="528">
        <v>0.874</v>
      </c>
      <c r="J130" s="529">
        <v>0.874</v>
      </c>
      <c r="K130" s="532" t="s">
        <v>291</v>
      </c>
    </row>
    <row r="131" spans="1:11" ht="14.4" customHeight="1" thickBot="1" x14ac:dyDescent="0.35">
      <c r="A131" s="545" t="s">
        <v>414</v>
      </c>
      <c r="B131" s="523">
        <v>4.9406564584124654E-324</v>
      </c>
      <c r="C131" s="523">
        <v>6.1</v>
      </c>
      <c r="D131" s="524">
        <v>6.1</v>
      </c>
      <c r="E131" s="535" t="s">
        <v>297</v>
      </c>
      <c r="F131" s="523">
        <v>0</v>
      </c>
      <c r="G131" s="524">
        <v>0</v>
      </c>
      <c r="H131" s="526">
        <v>4.9406564584124654E-324</v>
      </c>
      <c r="I131" s="523">
        <v>0.874</v>
      </c>
      <c r="J131" s="524">
        <v>0.874</v>
      </c>
      <c r="K131" s="533" t="s">
        <v>291</v>
      </c>
    </row>
    <row r="132" spans="1:11" ht="14.4" customHeight="1" thickBot="1" x14ac:dyDescent="0.35">
      <c r="A132" s="544" t="s">
        <v>415</v>
      </c>
      <c r="B132" s="528">
        <v>117.2307529414</v>
      </c>
      <c r="C132" s="528">
        <v>46.198999999999998</v>
      </c>
      <c r="D132" s="529">
        <v>-71.031752941400001</v>
      </c>
      <c r="E132" s="530">
        <v>0.39408601276400002</v>
      </c>
      <c r="F132" s="528">
        <v>0</v>
      </c>
      <c r="G132" s="529">
        <v>0</v>
      </c>
      <c r="H132" s="531">
        <v>4.9406564584124654E-324</v>
      </c>
      <c r="I132" s="528">
        <v>-1.488</v>
      </c>
      <c r="J132" s="529">
        <v>-1.488</v>
      </c>
      <c r="K132" s="532" t="s">
        <v>291</v>
      </c>
    </row>
    <row r="133" spans="1:11" ht="14.4" customHeight="1" thickBot="1" x14ac:dyDescent="0.35">
      <c r="A133" s="545" t="s">
        <v>416</v>
      </c>
      <c r="B133" s="523">
        <v>117.2307529414</v>
      </c>
      <c r="C133" s="523">
        <v>46.198999999999998</v>
      </c>
      <c r="D133" s="524">
        <v>-71.031752941400001</v>
      </c>
      <c r="E133" s="525">
        <v>0.39408601276400002</v>
      </c>
      <c r="F133" s="523">
        <v>0</v>
      </c>
      <c r="G133" s="524">
        <v>0</v>
      </c>
      <c r="H133" s="526">
        <v>4.9406564584124654E-324</v>
      </c>
      <c r="I133" s="523">
        <v>-1.488</v>
      </c>
      <c r="J133" s="524">
        <v>-1.488</v>
      </c>
      <c r="K133" s="533" t="s">
        <v>291</v>
      </c>
    </row>
    <row r="134" spans="1:11" ht="14.4" customHeight="1" thickBot="1" x14ac:dyDescent="0.35">
      <c r="A134" s="544" t="s">
        <v>417</v>
      </c>
      <c r="B134" s="528">
        <v>4.9406564584124654E-324</v>
      </c>
      <c r="C134" s="528">
        <v>32.04</v>
      </c>
      <c r="D134" s="529">
        <v>32.04</v>
      </c>
      <c r="E134" s="536" t="s">
        <v>297</v>
      </c>
      <c r="F134" s="528">
        <v>0</v>
      </c>
      <c r="G134" s="529">
        <v>0</v>
      </c>
      <c r="H134" s="531">
        <v>4.9406564584124654E-324</v>
      </c>
      <c r="I134" s="528">
        <v>6</v>
      </c>
      <c r="J134" s="529">
        <v>6</v>
      </c>
      <c r="K134" s="532" t="s">
        <v>291</v>
      </c>
    </row>
    <row r="135" spans="1:11" ht="14.4" customHeight="1" thickBot="1" x14ac:dyDescent="0.35">
      <c r="A135" s="545" t="s">
        <v>418</v>
      </c>
      <c r="B135" s="523">
        <v>4.9406564584124654E-324</v>
      </c>
      <c r="C135" s="523">
        <v>32.04</v>
      </c>
      <c r="D135" s="524">
        <v>32.04</v>
      </c>
      <c r="E135" s="535" t="s">
        <v>297</v>
      </c>
      <c r="F135" s="523">
        <v>0</v>
      </c>
      <c r="G135" s="524">
        <v>0</v>
      </c>
      <c r="H135" s="526">
        <v>4.9406564584124654E-324</v>
      </c>
      <c r="I135" s="523">
        <v>6</v>
      </c>
      <c r="J135" s="524">
        <v>6</v>
      </c>
      <c r="K135" s="533" t="s">
        <v>291</v>
      </c>
    </row>
    <row r="136" spans="1:11" ht="14.4" customHeight="1" thickBot="1" x14ac:dyDescent="0.35">
      <c r="A136" s="544" t="s">
        <v>419</v>
      </c>
      <c r="B136" s="528">
        <v>4.9406564584124654E-324</v>
      </c>
      <c r="C136" s="528">
        <v>4.9406564584124654E-324</v>
      </c>
      <c r="D136" s="529">
        <v>0</v>
      </c>
      <c r="E136" s="530">
        <v>1</v>
      </c>
      <c r="F136" s="528">
        <v>4.9406564584124654E-324</v>
      </c>
      <c r="G136" s="529">
        <v>0</v>
      </c>
      <c r="H136" s="531">
        <v>4.9406564584124654E-324</v>
      </c>
      <c r="I136" s="528">
        <v>1</v>
      </c>
      <c r="J136" s="529">
        <v>1</v>
      </c>
      <c r="K136" s="532" t="s">
        <v>297</v>
      </c>
    </row>
    <row r="137" spans="1:11" ht="14.4" customHeight="1" thickBot="1" x14ac:dyDescent="0.35">
      <c r="A137" s="545" t="s">
        <v>420</v>
      </c>
      <c r="B137" s="523">
        <v>4.9406564584124654E-324</v>
      </c>
      <c r="C137" s="523">
        <v>4.9406564584124654E-324</v>
      </c>
      <c r="D137" s="524">
        <v>0</v>
      </c>
      <c r="E137" s="525">
        <v>1</v>
      </c>
      <c r="F137" s="523">
        <v>4.9406564584124654E-324</v>
      </c>
      <c r="G137" s="524">
        <v>0</v>
      </c>
      <c r="H137" s="526">
        <v>4.9406564584124654E-324</v>
      </c>
      <c r="I137" s="523">
        <v>1</v>
      </c>
      <c r="J137" s="524">
        <v>1</v>
      </c>
      <c r="K137" s="533" t="s">
        <v>297</v>
      </c>
    </row>
    <row r="138" spans="1:11" ht="14.4" customHeight="1" thickBot="1" x14ac:dyDescent="0.35">
      <c r="A138" s="542" t="s">
        <v>421</v>
      </c>
      <c r="B138" s="523">
        <v>12684.1193842799</v>
      </c>
      <c r="C138" s="523">
        <v>12948.277029999999</v>
      </c>
      <c r="D138" s="524">
        <v>264.15764572011898</v>
      </c>
      <c r="E138" s="525">
        <v>1.0208258561520001</v>
      </c>
      <c r="F138" s="523">
        <v>9226.9999999994907</v>
      </c>
      <c r="G138" s="524">
        <v>5382.4166666663696</v>
      </c>
      <c r="H138" s="526">
        <v>761.27598</v>
      </c>
      <c r="I138" s="523">
        <v>5314.6569799999997</v>
      </c>
      <c r="J138" s="524">
        <v>-67.759686666373</v>
      </c>
      <c r="K138" s="527">
        <v>0.57598970196099997</v>
      </c>
    </row>
    <row r="139" spans="1:11" ht="14.4" customHeight="1" thickBot="1" x14ac:dyDescent="0.35">
      <c r="A139" s="543" t="s">
        <v>422</v>
      </c>
      <c r="B139" s="523">
        <v>12045.9993546964</v>
      </c>
      <c r="C139" s="523">
        <v>11740.397000000001</v>
      </c>
      <c r="D139" s="524">
        <v>-305.60235469640998</v>
      </c>
      <c r="E139" s="525">
        <v>0.97463038593100004</v>
      </c>
      <c r="F139" s="523">
        <v>9226.9999999994907</v>
      </c>
      <c r="G139" s="524">
        <v>5382.4166666663696</v>
      </c>
      <c r="H139" s="526">
        <v>753.83799999999997</v>
      </c>
      <c r="I139" s="523">
        <v>5239.8590000000004</v>
      </c>
      <c r="J139" s="524">
        <v>-142.55766666637399</v>
      </c>
      <c r="K139" s="527">
        <v>0.56788327733800004</v>
      </c>
    </row>
    <row r="140" spans="1:11" ht="14.4" customHeight="1" thickBot="1" x14ac:dyDescent="0.35">
      <c r="A140" s="544" t="s">
        <v>423</v>
      </c>
      <c r="B140" s="528">
        <v>12045.9993546964</v>
      </c>
      <c r="C140" s="528">
        <v>11670.199000000001</v>
      </c>
      <c r="D140" s="529">
        <v>-375.80035469641001</v>
      </c>
      <c r="E140" s="530">
        <v>0.96880289101499995</v>
      </c>
      <c r="F140" s="528">
        <v>9226.9999999994907</v>
      </c>
      <c r="G140" s="529">
        <v>5382.4166666663696</v>
      </c>
      <c r="H140" s="531">
        <v>753.83799999999997</v>
      </c>
      <c r="I140" s="528">
        <v>5232.5169999999998</v>
      </c>
      <c r="J140" s="529">
        <v>-149.899666666374</v>
      </c>
      <c r="K140" s="534">
        <v>0.56708756909000002</v>
      </c>
    </row>
    <row r="141" spans="1:11" ht="14.4" customHeight="1" thickBot="1" x14ac:dyDescent="0.35">
      <c r="A141" s="545" t="s">
        <v>424</v>
      </c>
      <c r="B141" s="523">
        <v>232.00006603100701</v>
      </c>
      <c r="C141" s="523">
        <v>253.28200000000001</v>
      </c>
      <c r="D141" s="524">
        <v>21.281933968992998</v>
      </c>
      <c r="E141" s="525">
        <v>1.0917324478949999</v>
      </c>
      <c r="F141" s="523">
        <v>210.99999999998801</v>
      </c>
      <c r="G141" s="524">
        <v>123.083333333327</v>
      </c>
      <c r="H141" s="526">
        <v>16.093</v>
      </c>
      <c r="I141" s="523">
        <v>117.631</v>
      </c>
      <c r="J141" s="524">
        <v>-5.452333333326</v>
      </c>
      <c r="K141" s="527">
        <v>0.55749289099499999</v>
      </c>
    </row>
    <row r="142" spans="1:11" ht="14.4" customHeight="1" thickBot="1" x14ac:dyDescent="0.35">
      <c r="A142" s="545" t="s">
        <v>425</v>
      </c>
      <c r="B142" s="523">
        <v>1637.9999013741301</v>
      </c>
      <c r="C142" s="523">
        <v>1550.557</v>
      </c>
      <c r="D142" s="524">
        <v>-87.442901374124006</v>
      </c>
      <c r="E142" s="525">
        <v>0.94661605211199995</v>
      </c>
      <c r="F142" s="523">
        <v>1387.99999999992</v>
      </c>
      <c r="G142" s="524">
        <v>809.66666666662195</v>
      </c>
      <c r="H142" s="526">
        <v>110.959</v>
      </c>
      <c r="I142" s="523">
        <v>742.40300000000002</v>
      </c>
      <c r="J142" s="524">
        <v>-67.263666666622001</v>
      </c>
      <c r="K142" s="527">
        <v>0.53487247838600005</v>
      </c>
    </row>
    <row r="143" spans="1:11" ht="14.4" customHeight="1" thickBot="1" x14ac:dyDescent="0.35">
      <c r="A143" s="545" t="s">
        <v>426</v>
      </c>
      <c r="B143" s="523">
        <v>1459.9999520917099</v>
      </c>
      <c r="C143" s="523">
        <v>1456.97</v>
      </c>
      <c r="D143" s="524">
        <v>-3.0299520917080001</v>
      </c>
      <c r="E143" s="525">
        <v>0.99792469027999997</v>
      </c>
      <c r="F143" s="523">
        <v>937.99999999994895</v>
      </c>
      <c r="G143" s="524">
        <v>547.16666666663696</v>
      </c>
      <c r="H143" s="526">
        <v>64.706999999999994</v>
      </c>
      <c r="I143" s="523">
        <v>496</v>
      </c>
      <c r="J143" s="524">
        <v>-51.166666666635997</v>
      </c>
      <c r="K143" s="527">
        <v>0.52878464818699999</v>
      </c>
    </row>
    <row r="144" spans="1:11" ht="14.4" customHeight="1" thickBot="1" x14ac:dyDescent="0.35">
      <c r="A144" s="545" t="s">
        <v>427</v>
      </c>
      <c r="B144" s="523">
        <v>8615.9994812206696</v>
      </c>
      <c r="C144" s="523">
        <v>8309.19</v>
      </c>
      <c r="D144" s="524">
        <v>-306.80948122067298</v>
      </c>
      <c r="E144" s="525">
        <v>0.96439072659000002</v>
      </c>
      <c r="F144" s="523">
        <v>6610.9999999996398</v>
      </c>
      <c r="G144" s="524">
        <v>3856.4166666664601</v>
      </c>
      <c r="H144" s="526">
        <v>555.44799999999998</v>
      </c>
      <c r="I144" s="523">
        <v>3830.0419999999999</v>
      </c>
      <c r="J144" s="524">
        <v>-26.374666666456999</v>
      </c>
      <c r="K144" s="527">
        <v>0.57934382090400005</v>
      </c>
    </row>
    <row r="145" spans="1:11" ht="14.4" customHeight="1" thickBot="1" x14ac:dyDescent="0.35">
      <c r="A145" s="545" t="s">
        <v>428</v>
      </c>
      <c r="B145" s="523">
        <v>99.999953978885998</v>
      </c>
      <c r="C145" s="523">
        <v>100.2</v>
      </c>
      <c r="D145" s="524">
        <v>0.20004602111299999</v>
      </c>
      <c r="E145" s="525">
        <v>1.0020004611310001</v>
      </c>
      <c r="F145" s="523">
        <v>78.999999999994998</v>
      </c>
      <c r="G145" s="524">
        <v>46.083333333330003</v>
      </c>
      <c r="H145" s="526">
        <v>6.6310000000000002</v>
      </c>
      <c r="I145" s="523">
        <v>46.441000000000003</v>
      </c>
      <c r="J145" s="524">
        <v>0.35766666666899999</v>
      </c>
      <c r="K145" s="527">
        <v>0.58786075949299998</v>
      </c>
    </row>
    <row r="146" spans="1:11" ht="14.4" customHeight="1" thickBot="1" x14ac:dyDescent="0.35">
      <c r="A146" s="544" t="s">
        <v>429</v>
      </c>
      <c r="B146" s="528">
        <v>4.9406564584124654E-324</v>
      </c>
      <c r="C146" s="528">
        <v>70.197999999999993</v>
      </c>
      <c r="D146" s="529">
        <v>70.197999999999993</v>
      </c>
      <c r="E146" s="536" t="s">
        <v>297</v>
      </c>
      <c r="F146" s="528">
        <v>0</v>
      </c>
      <c r="G146" s="529">
        <v>0</v>
      </c>
      <c r="H146" s="531">
        <v>4.9406564584124654E-324</v>
      </c>
      <c r="I146" s="528">
        <v>7.3419999999990004</v>
      </c>
      <c r="J146" s="529">
        <v>7.3419999999990004</v>
      </c>
      <c r="K146" s="532" t="s">
        <v>291</v>
      </c>
    </row>
    <row r="147" spans="1:11" ht="14.4" customHeight="1" thickBot="1" x14ac:dyDescent="0.35">
      <c r="A147" s="545" t="s">
        <v>430</v>
      </c>
      <c r="B147" s="523">
        <v>4.9406564584124654E-324</v>
      </c>
      <c r="C147" s="523">
        <v>70.197999999999993</v>
      </c>
      <c r="D147" s="524">
        <v>70.197999999999993</v>
      </c>
      <c r="E147" s="535" t="s">
        <v>297</v>
      </c>
      <c r="F147" s="523">
        <v>0</v>
      </c>
      <c r="G147" s="524">
        <v>0</v>
      </c>
      <c r="H147" s="526">
        <v>4.9406564584124654E-324</v>
      </c>
      <c r="I147" s="523">
        <v>7.3419999999990004</v>
      </c>
      <c r="J147" s="524">
        <v>7.3419999999990004</v>
      </c>
      <c r="K147" s="533" t="s">
        <v>291</v>
      </c>
    </row>
    <row r="148" spans="1:11" ht="14.4" customHeight="1" thickBot="1" x14ac:dyDescent="0.35">
      <c r="A148" s="543" t="s">
        <v>431</v>
      </c>
      <c r="B148" s="523">
        <v>638.12002958346795</v>
      </c>
      <c r="C148" s="523">
        <v>1207.88003</v>
      </c>
      <c r="D148" s="524">
        <v>569.76000041653299</v>
      </c>
      <c r="E148" s="525">
        <v>1.892872773149</v>
      </c>
      <c r="F148" s="523">
        <v>0</v>
      </c>
      <c r="G148" s="524">
        <v>0</v>
      </c>
      <c r="H148" s="526">
        <v>7.4379799999999996</v>
      </c>
      <c r="I148" s="523">
        <v>74.797979999999995</v>
      </c>
      <c r="J148" s="524">
        <v>74.797979999999995</v>
      </c>
      <c r="K148" s="533" t="s">
        <v>291</v>
      </c>
    </row>
    <row r="149" spans="1:11" ht="14.4" customHeight="1" thickBot="1" x14ac:dyDescent="0.35">
      <c r="A149" s="544" t="s">
        <v>432</v>
      </c>
      <c r="B149" s="528">
        <v>638.12002958346795</v>
      </c>
      <c r="C149" s="528">
        <v>633.11752999999999</v>
      </c>
      <c r="D149" s="529">
        <v>-5.0024995834670003</v>
      </c>
      <c r="E149" s="530">
        <v>0.99216056642700001</v>
      </c>
      <c r="F149" s="528">
        <v>0</v>
      </c>
      <c r="G149" s="529">
        <v>0</v>
      </c>
      <c r="H149" s="531">
        <v>7.4379799999999996</v>
      </c>
      <c r="I149" s="528">
        <v>74.797979999999995</v>
      </c>
      <c r="J149" s="529">
        <v>74.797979999999995</v>
      </c>
      <c r="K149" s="532" t="s">
        <v>291</v>
      </c>
    </row>
    <row r="150" spans="1:11" ht="14.4" customHeight="1" thickBot="1" x14ac:dyDescent="0.35">
      <c r="A150" s="545" t="s">
        <v>433</v>
      </c>
      <c r="B150" s="523">
        <v>638.12002958346795</v>
      </c>
      <c r="C150" s="523">
        <v>633.11752999999999</v>
      </c>
      <c r="D150" s="524">
        <v>-5.0024995834670003</v>
      </c>
      <c r="E150" s="525">
        <v>0.99216056642700001</v>
      </c>
      <c r="F150" s="523">
        <v>0</v>
      </c>
      <c r="G150" s="524">
        <v>0</v>
      </c>
      <c r="H150" s="526">
        <v>7.4379799999999996</v>
      </c>
      <c r="I150" s="523">
        <v>74.797979999999995</v>
      </c>
      <c r="J150" s="524">
        <v>74.797979999999995</v>
      </c>
      <c r="K150" s="533" t="s">
        <v>291</v>
      </c>
    </row>
    <row r="151" spans="1:11" ht="14.4" customHeight="1" thickBot="1" x14ac:dyDescent="0.35">
      <c r="A151" s="544" t="s">
        <v>434</v>
      </c>
      <c r="B151" s="528">
        <v>4.9406564584124654E-324</v>
      </c>
      <c r="C151" s="528">
        <v>30.01</v>
      </c>
      <c r="D151" s="529">
        <v>30.01</v>
      </c>
      <c r="E151" s="536" t="s">
        <v>297</v>
      </c>
      <c r="F151" s="528">
        <v>0</v>
      </c>
      <c r="G151" s="529">
        <v>0</v>
      </c>
      <c r="H151" s="531">
        <v>4.9406564584124654E-324</v>
      </c>
      <c r="I151" s="528">
        <v>3.4584595208887258E-323</v>
      </c>
      <c r="J151" s="529">
        <v>3.4584595208887258E-323</v>
      </c>
      <c r="K151" s="532" t="s">
        <v>291</v>
      </c>
    </row>
    <row r="152" spans="1:11" ht="14.4" customHeight="1" thickBot="1" x14ac:dyDescent="0.35">
      <c r="A152" s="545" t="s">
        <v>435</v>
      </c>
      <c r="B152" s="523">
        <v>4.9406564584124654E-324</v>
      </c>
      <c r="C152" s="523">
        <v>22.27</v>
      </c>
      <c r="D152" s="524">
        <v>22.27</v>
      </c>
      <c r="E152" s="535" t="s">
        <v>297</v>
      </c>
      <c r="F152" s="523">
        <v>0</v>
      </c>
      <c r="G152" s="524">
        <v>0</v>
      </c>
      <c r="H152" s="526">
        <v>4.9406564584124654E-324</v>
      </c>
      <c r="I152" s="523">
        <v>3.4584595208887258E-323</v>
      </c>
      <c r="J152" s="524">
        <v>3.4584595208887258E-323</v>
      </c>
      <c r="K152" s="533" t="s">
        <v>291</v>
      </c>
    </row>
    <row r="153" spans="1:11" ht="14.4" customHeight="1" thickBot="1" x14ac:dyDescent="0.35">
      <c r="A153" s="545" t="s">
        <v>436</v>
      </c>
      <c r="B153" s="523">
        <v>4.9406564584124654E-324</v>
      </c>
      <c r="C153" s="523">
        <v>7.74</v>
      </c>
      <c r="D153" s="524">
        <v>7.74</v>
      </c>
      <c r="E153" s="535" t="s">
        <v>297</v>
      </c>
      <c r="F153" s="523">
        <v>0</v>
      </c>
      <c r="G153" s="524">
        <v>0</v>
      </c>
      <c r="H153" s="526">
        <v>4.9406564584124654E-324</v>
      </c>
      <c r="I153" s="523">
        <v>3.4584595208887258E-323</v>
      </c>
      <c r="J153" s="524">
        <v>3.4584595208887258E-323</v>
      </c>
      <c r="K153" s="533" t="s">
        <v>291</v>
      </c>
    </row>
    <row r="154" spans="1:11" ht="14.4" customHeight="1" thickBot="1" x14ac:dyDescent="0.35">
      <c r="A154" s="544" t="s">
        <v>437</v>
      </c>
      <c r="B154" s="528">
        <v>4.9406564584124654E-324</v>
      </c>
      <c r="C154" s="528">
        <v>495.97649999999999</v>
      </c>
      <c r="D154" s="529">
        <v>495.97649999999999</v>
      </c>
      <c r="E154" s="536" t="s">
        <v>297</v>
      </c>
      <c r="F154" s="528">
        <v>0</v>
      </c>
      <c r="G154" s="529">
        <v>0</v>
      </c>
      <c r="H154" s="531">
        <v>4.9406564584124654E-324</v>
      </c>
      <c r="I154" s="528">
        <v>3.4584595208887258E-323</v>
      </c>
      <c r="J154" s="529">
        <v>3.4584595208887258E-323</v>
      </c>
      <c r="K154" s="532" t="s">
        <v>291</v>
      </c>
    </row>
    <row r="155" spans="1:11" ht="14.4" customHeight="1" thickBot="1" x14ac:dyDescent="0.35">
      <c r="A155" s="545" t="s">
        <v>438</v>
      </c>
      <c r="B155" s="523">
        <v>4.9406564584124654E-324</v>
      </c>
      <c r="C155" s="523">
        <v>495.97649999999999</v>
      </c>
      <c r="D155" s="524">
        <v>495.97649999999999</v>
      </c>
      <c r="E155" s="535" t="s">
        <v>297</v>
      </c>
      <c r="F155" s="523">
        <v>0</v>
      </c>
      <c r="G155" s="524">
        <v>0</v>
      </c>
      <c r="H155" s="526">
        <v>4.9406564584124654E-324</v>
      </c>
      <c r="I155" s="523">
        <v>3.4584595208887258E-323</v>
      </c>
      <c r="J155" s="524">
        <v>3.4584595208887258E-323</v>
      </c>
      <c r="K155" s="533" t="s">
        <v>291</v>
      </c>
    </row>
    <row r="156" spans="1:11" ht="14.4" customHeight="1" thickBot="1" x14ac:dyDescent="0.35">
      <c r="A156" s="544" t="s">
        <v>439</v>
      </c>
      <c r="B156" s="528">
        <v>4.9406564584124654E-324</v>
      </c>
      <c r="C156" s="528">
        <v>48.776000000000003</v>
      </c>
      <c r="D156" s="529">
        <v>48.776000000000003</v>
      </c>
      <c r="E156" s="536" t="s">
        <v>297</v>
      </c>
      <c r="F156" s="528">
        <v>0</v>
      </c>
      <c r="G156" s="529">
        <v>0</v>
      </c>
      <c r="H156" s="531">
        <v>4.9406564584124654E-324</v>
      </c>
      <c r="I156" s="528">
        <v>3.4584595208887258E-323</v>
      </c>
      <c r="J156" s="529">
        <v>3.4584595208887258E-323</v>
      </c>
      <c r="K156" s="532" t="s">
        <v>291</v>
      </c>
    </row>
    <row r="157" spans="1:11" ht="14.4" customHeight="1" thickBot="1" x14ac:dyDescent="0.35">
      <c r="A157" s="545" t="s">
        <v>440</v>
      </c>
      <c r="B157" s="523">
        <v>4.9406564584124654E-324</v>
      </c>
      <c r="C157" s="523">
        <v>48.776000000000003</v>
      </c>
      <c r="D157" s="524">
        <v>48.776000000000003</v>
      </c>
      <c r="E157" s="535" t="s">
        <v>297</v>
      </c>
      <c r="F157" s="523">
        <v>0</v>
      </c>
      <c r="G157" s="524">
        <v>0</v>
      </c>
      <c r="H157" s="526">
        <v>4.9406564584124654E-324</v>
      </c>
      <c r="I157" s="523">
        <v>3.4584595208887258E-323</v>
      </c>
      <c r="J157" s="524">
        <v>3.4584595208887258E-323</v>
      </c>
      <c r="K157" s="533" t="s">
        <v>291</v>
      </c>
    </row>
    <row r="158" spans="1:11" ht="14.4" customHeight="1" thickBot="1" x14ac:dyDescent="0.35">
      <c r="A158" s="542" t="s">
        <v>441</v>
      </c>
      <c r="B158" s="523">
        <v>4.9406564584124654E-324</v>
      </c>
      <c r="C158" s="523">
        <v>6.1866000000000003</v>
      </c>
      <c r="D158" s="524">
        <v>6.1866000000000003</v>
      </c>
      <c r="E158" s="535" t="s">
        <v>297</v>
      </c>
      <c r="F158" s="523">
        <v>0</v>
      </c>
      <c r="G158" s="524">
        <v>0</v>
      </c>
      <c r="H158" s="526">
        <v>4.9406564584124654E-324</v>
      </c>
      <c r="I158" s="523">
        <v>3.4584595208887258E-323</v>
      </c>
      <c r="J158" s="524">
        <v>3.4584595208887258E-323</v>
      </c>
      <c r="K158" s="533" t="s">
        <v>291</v>
      </c>
    </row>
    <row r="159" spans="1:11" ht="14.4" customHeight="1" thickBot="1" x14ac:dyDescent="0.35">
      <c r="A159" s="543" t="s">
        <v>442</v>
      </c>
      <c r="B159" s="523">
        <v>4.9406564584124654E-324</v>
      </c>
      <c r="C159" s="523">
        <v>6.1866000000000003</v>
      </c>
      <c r="D159" s="524">
        <v>6.1866000000000003</v>
      </c>
      <c r="E159" s="535" t="s">
        <v>297</v>
      </c>
      <c r="F159" s="523">
        <v>0</v>
      </c>
      <c r="G159" s="524">
        <v>0</v>
      </c>
      <c r="H159" s="526">
        <v>4.9406564584124654E-324</v>
      </c>
      <c r="I159" s="523">
        <v>3.4584595208887258E-323</v>
      </c>
      <c r="J159" s="524">
        <v>3.4584595208887258E-323</v>
      </c>
      <c r="K159" s="533" t="s">
        <v>291</v>
      </c>
    </row>
    <row r="160" spans="1:11" ht="14.4" customHeight="1" thickBot="1" x14ac:dyDescent="0.35">
      <c r="A160" s="544" t="s">
        <v>443</v>
      </c>
      <c r="B160" s="528">
        <v>4.9406564584124654E-324</v>
      </c>
      <c r="C160" s="528">
        <v>6.1866000000000003</v>
      </c>
      <c r="D160" s="529">
        <v>6.1866000000000003</v>
      </c>
      <c r="E160" s="536" t="s">
        <v>297</v>
      </c>
      <c r="F160" s="528">
        <v>0</v>
      </c>
      <c r="G160" s="529">
        <v>0</v>
      </c>
      <c r="H160" s="531">
        <v>4.9406564584124654E-324</v>
      </c>
      <c r="I160" s="528">
        <v>3.4584595208887258E-323</v>
      </c>
      <c r="J160" s="529">
        <v>3.4584595208887258E-323</v>
      </c>
      <c r="K160" s="532" t="s">
        <v>291</v>
      </c>
    </row>
    <row r="161" spans="1:11" ht="14.4" customHeight="1" thickBot="1" x14ac:dyDescent="0.35">
      <c r="A161" s="545" t="s">
        <v>444</v>
      </c>
      <c r="B161" s="523">
        <v>4.9406564584124654E-324</v>
      </c>
      <c r="C161" s="523">
        <v>6.1866000000000003</v>
      </c>
      <c r="D161" s="524">
        <v>6.1866000000000003</v>
      </c>
      <c r="E161" s="535" t="s">
        <v>297</v>
      </c>
      <c r="F161" s="523">
        <v>0</v>
      </c>
      <c r="G161" s="524">
        <v>0</v>
      </c>
      <c r="H161" s="526">
        <v>4.9406564584124654E-324</v>
      </c>
      <c r="I161" s="523">
        <v>3.4584595208887258E-323</v>
      </c>
      <c r="J161" s="524">
        <v>3.4584595208887258E-323</v>
      </c>
      <c r="K161" s="533" t="s">
        <v>291</v>
      </c>
    </row>
    <row r="162" spans="1:11" ht="14.4" customHeight="1" thickBot="1" x14ac:dyDescent="0.35">
      <c r="A162" s="541" t="s">
        <v>445</v>
      </c>
      <c r="B162" s="523">
        <v>154037.10979945099</v>
      </c>
      <c r="C162" s="523">
        <v>135935.71053344299</v>
      </c>
      <c r="D162" s="524">
        <v>-18101.399266007698</v>
      </c>
      <c r="E162" s="525">
        <v>0.88248676380900004</v>
      </c>
      <c r="F162" s="523">
        <v>146025.67304202099</v>
      </c>
      <c r="G162" s="524">
        <v>85181.642607845293</v>
      </c>
      <c r="H162" s="526">
        <v>17297.38236</v>
      </c>
      <c r="I162" s="523">
        <v>90605.359840000005</v>
      </c>
      <c r="J162" s="524">
        <v>5423.7172321546796</v>
      </c>
      <c r="K162" s="527">
        <v>0.62047555030900003</v>
      </c>
    </row>
    <row r="163" spans="1:11" ht="14.4" customHeight="1" thickBot="1" x14ac:dyDescent="0.35">
      <c r="A163" s="542" t="s">
        <v>446</v>
      </c>
      <c r="B163" s="523">
        <v>153158.42308840001</v>
      </c>
      <c r="C163" s="523">
        <v>134411.70278094299</v>
      </c>
      <c r="D163" s="524">
        <v>-18746.720307456901</v>
      </c>
      <c r="E163" s="525">
        <v>0.87759915563599999</v>
      </c>
      <c r="F163" s="523">
        <v>144821.316954979</v>
      </c>
      <c r="G163" s="524">
        <v>84479.101557071001</v>
      </c>
      <c r="H163" s="526">
        <v>17257.147860000001</v>
      </c>
      <c r="I163" s="523">
        <v>90050.929910000006</v>
      </c>
      <c r="J163" s="524">
        <v>5571.8283529290502</v>
      </c>
      <c r="K163" s="527">
        <v>0.62180714692700001</v>
      </c>
    </row>
    <row r="164" spans="1:11" ht="14.4" customHeight="1" thickBot="1" x14ac:dyDescent="0.35">
      <c r="A164" s="543" t="s">
        <v>447</v>
      </c>
      <c r="B164" s="523">
        <v>153158.42308840001</v>
      </c>
      <c r="C164" s="523">
        <v>134411.70278094299</v>
      </c>
      <c r="D164" s="524">
        <v>-18746.720307456901</v>
      </c>
      <c r="E164" s="525">
        <v>0.87759915563599999</v>
      </c>
      <c r="F164" s="523">
        <v>144821.316954979</v>
      </c>
      <c r="G164" s="524">
        <v>84479.101557071001</v>
      </c>
      <c r="H164" s="526">
        <v>17257.147860000001</v>
      </c>
      <c r="I164" s="523">
        <v>90050.929910000006</v>
      </c>
      <c r="J164" s="524">
        <v>5571.8283529290502</v>
      </c>
      <c r="K164" s="527">
        <v>0.62180714692700001</v>
      </c>
    </row>
    <row r="165" spans="1:11" ht="14.4" customHeight="1" thickBot="1" x14ac:dyDescent="0.35">
      <c r="A165" s="544" t="s">
        <v>448</v>
      </c>
      <c r="B165" s="528">
        <v>715.41415156507298</v>
      </c>
      <c r="C165" s="528">
        <v>675.07018398772595</v>
      </c>
      <c r="D165" s="529">
        <v>-40.343967577346</v>
      </c>
      <c r="E165" s="530">
        <v>0.94360753489500004</v>
      </c>
      <c r="F165" s="528">
        <v>637.28654624989804</v>
      </c>
      <c r="G165" s="529">
        <v>371.75048531244101</v>
      </c>
      <c r="H165" s="531">
        <v>15.90719</v>
      </c>
      <c r="I165" s="528">
        <v>212.02278000000001</v>
      </c>
      <c r="J165" s="529">
        <v>-159.727705312441</v>
      </c>
      <c r="K165" s="534">
        <v>0.33269614939699999</v>
      </c>
    </row>
    <row r="166" spans="1:11" ht="14.4" customHeight="1" thickBot="1" x14ac:dyDescent="0.35">
      <c r="A166" s="545" t="s">
        <v>449</v>
      </c>
      <c r="B166" s="523">
        <v>0.165630009622</v>
      </c>
      <c r="C166" s="523">
        <v>1.106089903597</v>
      </c>
      <c r="D166" s="524">
        <v>0.94045989397399998</v>
      </c>
      <c r="E166" s="525">
        <v>6.6780766729119998</v>
      </c>
      <c r="F166" s="523">
        <v>1.131404577439</v>
      </c>
      <c r="G166" s="524">
        <v>0.65998600350600001</v>
      </c>
      <c r="H166" s="526">
        <v>4.9406564584124654E-324</v>
      </c>
      <c r="I166" s="523">
        <v>0.28098000000000001</v>
      </c>
      <c r="J166" s="524">
        <v>-0.379006003506</v>
      </c>
      <c r="K166" s="527">
        <v>0.24834617572000001</v>
      </c>
    </row>
    <row r="167" spans="1:11" ht="14.4" customHeight="1" thickBot="1" x14ac:dyDescent="0.35">
      <c r="A167" s="545" t="s">
        <v>450</v>
      </c>
      <c r="B167" s="523">
        <v>7.1100004130000005E-2</v>
      </c>
      <c r="C167" s="523">
        <v>0.45800000000000002</v>
      </c>
      <c r="D167" s="524">
        <v>0.38689999586899998</v>
      </c>
      <c r="E167" s="525">
        <v>6.4416311306680001</v>
      </c>
      <c r="F167" s="523">
        <v>0.44252830276799998</v>
      </c>
      <c r="G167" s="524">
        <v>0.258141509948</v>
      </c>
      <c r="H167" s="526">
        <v>4.9406564584124654E-324</v>
      </c>
      <c r="I167" s="523">
        <v>0.69299999999999995</v>
      </c>
      <c r="J167" s="524">
        <v>0.43485849005100002</v>
      </c>
      <c r="K167" s="527">
        <v>1.5660015317980001</v>
      </c>
    </row>
    <row r="168" spans="1:11" ht="14.4" customHeight="1" thickBot="1" x14ac:dyDescent="0.35">
      <c r="A168" s="545" t="s">
        <v>451</v>
      </c>
      <c r="B168" s="523">
        <v>110.919406444342</v>
      </c>
      <c r="C168" s="523">
        <v>276.59975634252697</v>
      </c>
      <c r="D168" s="524">
        <v>165.68034989818599</v>
      </c>
      <c r="E168" s="525">
        <v>2.4937002929349998</v>
      </c>
      <c r="F168" s="523">
        <v>229.06106898218499</v>
      </c>
      <c r="G168" s="524">
        <v>133.618956906275</v>
      </c>
      <c r="H168" s="526">
        <v>4.9406564584124654E-324</v>
      </c>
      <c r="I168" s="523">
        <v>44.792560000000002</v>
      </c>
      <c r="J168" s="524">
        <v>-88.826396906273999</v>
      </c>
      <c r="K168" s="527">
        <v>0.19554855043200001</v>
      </c>
    </row>
    <row r="169" spans="1:11" ht="14.4" customHeight="1" thickBot="1" x14ac:dyDescent="0.35">
      <c r="A169" s="545" t="s">
        <v>452</v>
      </c>
      <c r="B169" s="523">
        <v>604.25801510697795</v>
      </c>
      <c r="C169" s="523">
        <v>396.90633774160102</v>
      </c>
      <c r="D169" s="524">
        <v>-207.35167736537599</v>
      </c>
      <c r="E169" s="525">
        <v>0.6568491072</v>
      </c>
      <c r="F169" s="523">
        <v>406.651544387505</v>
      </c>
      <c r="G169" s="524">
        <v>237.21340089271101</v>
      </c>
      <c r="H169" s="526">
        <v>15.90719</v>
      </c>
      <c r="I169" s="523">
        <v>166.25623999999999</v>
      </c>
      <c r="J169" s="524">
        <v>-70.957160892711002</v>
      </c>
      <c r="K169" s="527">
        <v>0.40884202284299997</v>
      </c>
    </row>
    <row r="170" spans="1:11" ht="14.4" customHeight="1" thickBot="1" x14ac:dyDescent="0.35">
      <c r="A170" s="544" t="s">
        <v>453</v>
      </c>
      <c r="B170" s="528">
        <v>790.00000589846002</v>
      </c>
      <c r="C170" s="528">
        <v>1005.06170026937</v>
      </c>
      <c r="D170" s="529">
        <v>215.06169437091299</v>
      </c>
      <c r="E170" s="530">
        <v>1.272229990841</v>
      </c>
      <c r="F170" s="528">
        <v>1256.0170149764799</v>
      </c>
      <c r="G170" s="529">
        <v>732.676592069614</v>
      </c>
      <c r="H170" s="531">
        <v>19.028749999999999</v>
      </c>
      <c r="I170" s="528">
        <v>126.44065000000001</v>
      </c>
      <c r="J170" s="529">
        <v>-606.235942069614</v>
      </c>
      <c r="K170" s="534">
        <v>0.10066794358</v>
      </c>
    </row>
    <row r="171" spans="1:11" ht="14.4" customHeight="1" thickBot="1" x14ac:dyDescent="0.35">
      <c r="A171" s="545" t="s">
        <v>454</v>
      </c>
      <c r="B171" s="523">
        <v>775.00000502697105</v>
      </c>
      <c r="C171" s="523">
        <v>978.61770190650998</v>
      </c>
      <c r="D171" s="524">
        <v>203.61769687953901</v>
      </c>
      <c r="E171" s="525">
        <v>1.2627325103980001</v>
      </c>
      <c r="F171" s="523">
        <v>1223.01702541637</v>
      </c>
      <c r="G171" s="524">
        <v>713.42659815954596</v>
      </c>
      <c r="H171" s="526">
        <v>19.028749999999999</v>
      </c>
      <c r="I171" s="523">
        <v>119.26205</v>
      </c>
      <c r="J171" s="524">
        <v>-594.16454815954603</v>
      </c>
      <c r="K171" s="527">
        <v>9.7514627778000004E-2</v>
      </c>
    </row>
    <row r="172" spans="1:11" ht="14.4" customHeight="1" thickBot="1" x14ac:dyDescent="0.35">
      <c r="A172" s="545" t="s">
        <v>455</v>
      </c>
      <c r="B172" s="523">
        <v>15.000000871489</v>
      </c>
      <c r="C172" s="523">
        <v>26.443998362862999</v>
      </c>
      <c r="D172" s="524">
        <v>11.443997491373</v>
      </c>
      <c r="E172" s="525">
        <v>1.7629331217649999</v>
      </c>
      <c r="F172" s="523">
        <v>32.999989560114997</v>
      </c>
      <c r="G172" s="524">
        <v>19.249993910067001</v>
      </c>
      <c r="H172" s="526">
        <v>4.9406564584124654E-324</v>
      </c>
      <c r="I172" s="523">
        <v>7.1786000000000003</v>
      </c>
      <c r="J172" s="524">
        <v>-12.071393910067</v>
      </c>
      <c r="K172" s="527">
        <v>0.21753340215200001</v>
      </c>
    </row>
    <row r="173" spans="1:11" ht="14.4" customHeight="1" thickBot="1" x14ac:dyDescent="0.35">
      <c r="A173" s="544" t="s">
        <v>456</v>
      </c>
      <c r="B173" s="528">
        <v>19.000081103890999</v>
      </c>
      <c r="C173" s="528">
        <v>212.34070104435</v>
      </c>
      <c r="D173" s="529">
        <v>193.340619940458</v>
      </c>
      <c r="E173" s="530">
        <v>11.175778665537001</v>
      </c>
      <c r="F173" s="528">
        <v>179.01386794499399</v>
      </c>
      <c r="G173" s="529">
        <v>104.42475630124601</v>
      </c>
      <c r="H173" s="531">
        <v>0.29430000000000001</v>
      </c>
      <c r="I173" s="528">
        <v>23.9589</v>
      </c>
      <c r="J173" s="529">
        <v>-80.465856301246006</v>
      </c>
      <c r="K173" s="534">
        <v>0.13383823429399999</v>
      </c>
    </row>
    <row r="174" spans="1:11" ht="14.4" customHeight="1" thickBot="1" x14ac:dyDescent="0.35">
      <c r="A174" s="545" t="s">
        <v>457</v>
      </c>
      <c r="B174" s="523">
        <v>14.000040813391999</v>
      </c>
      <c r="C174" s="523">
        <v>131.78836816901</v>
      </c>
      <c r="D174" s="524">
        <v>117.788327355617</v>
      </c>
      <c r="E174" s="525">
        <v>9.4134274267919995</v>
      </c>
      <c r="F174" s="523">
        <v>92.996852619033007</v>
      </c>
      <c r="G174" s="524">
        <v>54.248164027769</v>
      </c>
      <c r="H174" s="526">
        <v>4.9406564584124654E-324</v>
      </c>
      <c r="I174" s="523">
        <v>12.3156</v>
      </c>
      <c r="J174" s="524">
        <v>-41.932564027768997</v>
      </c>
      <c r="K174" s="527">
        <v>0.132430288264</v>
      </c>
    </row>
    <row r="175" spans="1:11" ht="14.4" customHeight="1" thickBot="1" x14ac:dyDescent="0.35">
      <c r="A175" s="545" t="s">
        <v>458</v>
      </c>
      <c r="B175" s="523">
        <v>5.0000402904980001</v>
      </c>
      <c r="C175" s="523">
        <v>80.552332875339005</v>
      </c>
      <c r="D175" s="524">
        <v>75.552292584840998</v>
      </c>
      <c r="E175" s="525">
        <v>16.110336756365999</v>
      </c>
      <c r="F175" s="523">
        <v>86.017015325960003</v>
      </c>
      <c r="G175" s="524">
        <v>50.176592273475997</v>
      </c>
      <c r="H175" s="526">
        <v>0.29430000000000001</v>
      </c>
      <c r="I175" s="523">
        <v>11.6433</v>
      </c>
      <c r="J175" s="524">
        <v>-38.533292273476</v>
      </c>
      <c r="K175" s="527">
        <v>0.135360427886</v>
      </c>
    </row>
    <row r="176" spans="1:11" ht="14.4" customHeight="1" thickBot="1" x14ac:dyDescent="0.35">
      <c r="A176" s="544" t="s">
        <v>459</v>
      </c>
      <c r="B176" s="528">
        <v>4.9406564584124654E-324</v>
      </c>
      <c r="C176" s="528">
        <v>4.9406564584124654E-324</v>
      </c>
      <c r="D176" s="529">
        <v>0</v>
      </c>
      <c r="E176" s="530">
        <v>1</v>
      </c>
      <c r="F176" s="528">
        <v>4.9406564584124654E-324</v>
      </c>
      <c r="G176" s="529">
        <v>0</v>
      </c>
      <c r="H176" s="531">
        <v>4.9406564584124654E-324</v>
      </c>
      <c r="I176" s="528">
        <v>-0.10353999999999999</v>
      </c>
      <c r="J176" s="529">
        <v>-0.10353999999999999</v>
      </c>
      <c r="K176" s="532" t="s">
        <v>297</v>
      </c>
    </row>
    <row r="177" spans="1:11" ht="14.4" customHeight="1" thickBot="1" x14ac:dyDescent="0.35">
      <c r="A177" s="545" t="s">
        <v>460</v>
      </c>
      <c r="B177" s="523">
        <v>4.9406564584124654E-324</v>
      </c>
      <c r="C177" s="523">
        <v>4.9406564584124654E-324</v>
      </c>
      <c r="D177" s="524">
        <v>0</v>
      </c>
      <c r="E177" s="525">
        <v>1</v>
      </c>
      <c r="F177" s="523">
        <v>4.9406564584124654E-324</v>
      </c>
      <c r="G177" s="524">
        <v>0</v>
      </c>
      <c r="H177" s="526">
        <v>4.9406564584124654E-324</v>
      </c>
      <c r="I177" s="523">
        <v>-0.10353999999999999</v>
      </c>
      <c r="J177" s="524">
        <v>-0.10353999999999999</v>
      </c>
      <c r="K177" s="533" t="s">
        <v>297</v>
      </c>
    </row>
    <row r="178" spans="1:11" ht="14.4" customHeight="1" thickBot="1" x14ac:dyDescent="0.35">
      <c r="A178" s="544" t="s">
        <v>461</v>
      </c>
      <c r="B178" s="528">
        <v>151634.008849832</v>
      </c>
      <c r="C178" s="528">
        <v>131721.24997117501</v>
      </c>
      <c r="D178" s="529">
        <v>-19912.758878656801</v>
      </c>
      <c r="E178" s="530">
        <v>0.86867880741400005</v>
      </c>
      <c r="F178" s="528">
        <v>142748.99952580701</v>
      </c>
      <c r="G178" s="529">
        <v>83270.249723387693</v>
      </c>
      <c r="H178" s="531">
        <v>11324.709790000001</v>
      </c>
      <c r="I178" s="528">
        <v>83791.403290000002</v>
      </c>
      <c r="J178" s="529">
        <v>521.15356661230896</v>
      </c>
      <c r="K178" s="534">
        <v>0.58698417199599995</v>
      </c>
    </row>
    <row r="179" spans="1:11" ht="14.4" customHeight="1" thickBot="1" x14ac:dyDescent="0.35">
      <c r="A179" s="545" t="s">
        <v>462</v>
      </c>
      <c r="B179" s="523">
        <v>91832.005375376699</v>
      </c>
      <c r="C179" s="523">
        <v>61475.657431080901</v>
      </c>
      <c r="D179" s="524">
        <v>-30356.3479442959</v>
      </c>
      <c r="E179" s="525">
        <v>0.66943607710300002</v>
      </c>
      <c r="F179" s="523">
        <v>70656.999786986606</v>
      </c>
      <c r="G179" s="524">
        <v>41216.583209075499</v>
      </c>
      <c r="H179" s="526">
        <v>4040.6588200000001</v>
      </c>
      <c r="I179" s="523">
        <v>38635.344069999999</v>
      </c>
      <c r="J179" s="524">
        <v>-2581.2391390755101</v>
      </c>
      <c r="K179" s="527">
        <v>0.54680136697600001</v>
      </c>
    </row>
    <row r="180" spans="1:11" ht="14.4" customHeight="1" thickBot="1" x14ac:dyDescent="0.35">
      <c r="A180" s="545" t="s">
        <v>463</v>
      </c>
      <c r="B180" s="523">
        <v>59802.003474455501</v>
      </c>
      <c r="C180" s="523">
        <v>70245.5925400946</v>
      </c>
      <c r="D180" s="524">
        <v>10443.589065639</v>
      </c>
      <c r="E180" s="525">
        <v>1.1746361068</v>
      </c>
      <c r="F180" s="523">
        <v>72091.999738820901</v>
      </c>
      <c r="G180" s="524">
        <v>42053.666514312201</v>
      </c>
      <c r="H180" s="526">
        <v>7284.0509700000002</v>
      </c>
      <c r="I180" s="523">
        <v>45156.059220000003</v>
      </c>
      <c r="J180" s="524">
        <v>3102.3927056878201</v>
      </c>
      <c r="K180" s="527">
        <v>0.62636713343399997</v>
      </c>
    </row>
    <row r="181" spans="1:11" ht="14.4" customHeight="1" thickBot="1" x14ac:dyDescent="0.35">
      <c r="A181" s="544" t="s">
        <v>464</v>
      </c>
      <c r="B181" s="528">
        <v>4.9406564584124654E-324</v>
      </c>
      <c r="C181" s="528">
        <v>797.98022446587902</v>
      </c>
      <c r="D181" s="529">
        <v>797.98022446587902</v>
      </c>
      <c r="E181" s="536" t="s">
        <v>297</v>
      </c>
      <c r="F181" s="528">
        <v>0</v>
      </c>
      <c r="G181" s="529">
        <v>0</v>
      </c>
      <c r="H181" s="531">
        <v>5897.2078300000003</v>
      </c>
      <c r="I181" s="528">
        <v>5897.2078300000003</v>
      </c>
      <c r="J181" s="529">
        <v>5897.2078300000003</v>
      </c>
      <c r="K181" s="532" t="s">
        <v>291</v>
      </c>
    </row>
    <row r="182" spans="1:11" ht="14.4" customHeight="1" thickBot="1" x14ac:dyDescent="0.35">
      <c r="A182" s="545" t="s">
        <v>465</v>
      </c>
      <c r="B182" s="523">
        <v>4.9406564584124654E-324</v>
      </c>
      <c r="C182" s="523">
        <v>4.9406564584124654E-324</v>
      </c>
      <c r="D182" s="524">
        <v>0</v>
      </c>
      <c r="E182" s="525">
        <v>1</v>
      </c>
      <c r="F182" s="523">
        <v>4.9406564584124654E-324</v>
      </c>
      <c r="G182" s="524">
        <v>0</v>
      </c>
      <c r="H182" s="526">
        <v>4572.1968299999999</v>
      </c>
      <c r="I182" s="523">
        <v>4572.1968299999999</v>
      </c>
      <c r="J182" s="524">
        <v>4572.1968299999999</v>
      </c>
      <c r="K182" s="533" t="s">
        <v>297</v>
      </c>
    </row>
    <row r="183" spans="1:11" ht="14.4" customHeight="1" thickBot="1" x14ac:dyDescent="0.35">
      <c r="A183" s="545" t="s">
        <v>466</v>
      </c>
      <c r="B183" s="523">
        <v>4.9406564584124654E-324</v>
      </c>
      <c r="C183" s="523">
        <v>797.98022446587902</v>
      </c>
      <c r="D183" s="524">
        <v>797.98022446587902</v>
      </c>
      <c r="E183" s="535" t="s">
        <v>297</v>
      </c>
      <c r="F183" s="523">
        <v>0</v>
      </c>
      <c r="G183" s="524">
        <v>0</v>
      </c>
      <c r="H183" s="526">
        <v>1325.011</v>
      </c>
      <c r="I183" s="523">
        <v>1325.011</v>
      </c>
      <c r="J183" s="524">
        <v>1325.011</v>
      </c>
      <c r="K183" s="533" t="s">
        <v>291</v>
      </c>
    </row>
    <row r="184" spans="1:11" ht="14.4" customHeight="1" thickBot="1" x14ac:dyDescent="0.35">
      <c r="A184" s="542" t="s">
        <v>467</v>
      </c>
      <c r="B184" s="523">
        <v>878.68671105109695</v>
      </c>
      <c r="C184" s="523">
        <v>1357.4907749675499</v>
      </c>
      <c r="D184" s="524">
        <v>478.804063916453</v>
      </c>
      <c r="E184" s="525">
        <v>1.544908734699</v>
      </c>
      <c r="F184" s="523">
        <v>1056.35608704173</v>
      </c>
      <c r="G184" s="524">
        <v>616.20771744101205</v>
      </c>
      <c r="H184" s="526">
        <v>40.234499999999997</v>
      </c>
      <c r="I184" s="523">
        <v>480.47642999999999</v>
      </c>
      <c r="J184" s="524">
        <v>-135.731287441012</v>
      </c>
      <c r="K184" s="527">
        <v>0.454843244521</v>
      </c>
    </row>
    <row r="185" spans="1:11" ht="14.4" customHeight="1" thickBot="1" x14ac:dyDescent="0.35">
      <c r="A185" s="543" t="s">
        <v>468</v>
      </c>
      <c r="B185" s="523">
        <v>781.00012537557302</v>
      </c>
      <c r="C185" s="523">
        <v>872.10716418751997</v>
      </c>
      <c r="D185" s="524">
        <v>91.107038811945998</v>
      </c>
      <c r="E185" s="525">
        <v>1.116654320341</v>
      </c>
      <c r="F185" s="523">
        <v>848.32090453964997</v>
      </c>
      <c r="G185" s="524">
        <v>494.85386098146199</v>
      </c>
      <c r="H185" s="526">
        <v>37.315489999999997</v>
      </c>
      <c r="I185" s="523">
        <v>355.58875</v>
      </c>
      <c r="J185" s="524">
        <v>-139.26511098146199</v>
      </c>
      <c r="K185" s="527">
        <v>0.41916773251299999</v>
      </c>
    </row>
    <row r="186" spans="1:11" ht="14.4" customHeight="1" thickBot="1" x14ac:dyDescent="0.35">
      <c r="A186" s="544" t="s">
        <v>469</v>
      </c>
      <c r="B186" s="528">
        <v>781.00012537557302</v>
      </c>
      <c r="C186" s="528">
        <v>872.10716418751997</v>
      </c>
      <c r="D186" s="529">
        <v>91.107038811945998</v>
      </c>
      <c r="E186" s="530">
        <v>1.116654320341</v>
      </c>
      <c r="F186" s="528">
        <v>848.32090453964997</v>
      </c>
      <c r="G186" s="529">
        <v>494.85386098146199</v>
      </c>
      <c r="H186" s="531">
        <v>37.315489999999997</v>
      </c>
      <c r="I186" s="528">
        <v>355.58875</v>
      </c>
      <c r="J186" s="529">
        <v>-139.26511098146199</v>
      </c>
      <c r="K186" s="534">
        <v>0.41916773251299999</v>
      </c>
    </row>
    <row r="187" spans="1:11" ht="14.4" customHeight="1" thickBot="1" x14ac:dyDescent="0.35">
      <c r="A187" s="545" t="s">
        <v>470</v>
      </c>
      <c r="B187" s="523">
        <v>4.9406564584124654E-324</v>
      </c>
      <c r="C187" s="523">
        <v>667.72528185269402</v>
      </c>
      <c r="D187" s="524">
        <v>667.72528185269402</v>
      </c>
      <c r="E187" s="535" t="s">
        <v>297</v>
      </c>
      <c r="F187" s="523">
        <v>0</v>
      </c>
      <c r="G187" s="524">
        <v>0</v>
      </c>
      <c r="H187" s="526">
        <v>31.642669999999999</v>
      </c>
      <c r="I187" s="523">
        <v>294.62867999999997</v>
      </c>
      <c r="J187" s="524">
        <v>294.62867999999997</v>
      </c>
      <c r="K187" s="533" t="s">
        <v>291</v>
      </c>
    </row>
    <row r="188" spans="1:11" ht="14.4" customHeight="1" thickBot="1" x14ac:dyDescent="0.35">
      <c r="A188" s="545" t="s">
        <v>471</v>
      </c>
      <c r="B188" s="523">
        <v>4.9406564584124654E-324</v>
      </c>
      <c r="C188" s="523">
        <v>0.377999965386</v>
      </c>
      <c r="D188" s="524">
        <v>0.377999965386</v>
      </c>
      <c r="E188" s="535" t="s">
        <v>297</v>
      </c>
      <c r="F188" s="523">
        <v>0</v>
      </c>
      <c r="G188" s="524">
        <v>0</v>
      </c>
      <c r="H188" s="526">
        <v>0.90800000000000003</v>
      </c>
      <c r="I188" s="523">
        <v>8.3339999999999996</v>
      </c>
      <c r="J188" s="524">
        <v>8.3339999999999996</v>
      </c>
      <c r="K188" s="533" t="s">
        <v>291</v>
      </c>
    </row>
    <row r="189" spans="1:11" ht="14.4" customHeight="1" thickBot="1" x14ac:dyDescent="0.35">
      <c r="A189" s="545" t="s">
        <v>472</v>
      </c>
      <c r="B189" s="523">
        <v>4.9406564584124654E-324</v>
      </c>
      <c r="C189" s="523">
        <v>22.72199791932</v>
      </c>
      <c r="D189" s="524">
        <v>22.72199791932</v>
      </c>
      <c r="E189" s="535" t="s">
        <v>297</v>
      </c>
      <c r="F189" s="523">
        <v>0</v>
      </c>
      <c r="G189" s="524">
        <v>0</v>
      </c>
      <c r="H189" s="526">
        <v>1.784</v>
      </c>
      <c r="I189" s="523">
        <v>16.388529999999999</v>
      </c>
      <c r="J189" s="524">
        <v>16.388529999999999</v>
      </c>
      <c r="K189" s="533" t="s">
        <v>291</v>
      </c>
    </row>
    <row r="190" spans="1:11" ht="14.4" customHeight="1" thickBot="1" x14ac:dyDescent="0.35">
      <c r="A190" s="545" t="s">
        <v>473</v>
      </c>
      <c r="B190" s="523">
        <v>4.9406564584124654E-324</v>
      </c>
      <c r="C190" s="523">
        <v>137.94834773778501</v>
      </c>
      <c r="D190" s="524">
        <v>137.94834773778501</v>
      </c>
      <c r="E190" s="535" t="s">
        <v>297</v>
      </c>
      <c r="F190" s="523">
        <v>0</v>
      </c>
      <c r="G190" s="524">
        <v>0</v>
      </c>
      <c r="H190" s="526">
        <v>4.9406564584124654E-324</v>
      </c>
      <c r="I190" s="523">
        <v>27.50112</v>
      </c>
      <c r="J190" s="524">
        <v>27.50112</v>
      </c>
      <c r="K190" s="533" t="s">
        <v>291</v>
      </c>
    </row>
    <row r="191" spans="1:11" ht="14.4" customHeight="1" thickBot="1" x14ac:dyDescent="0.35">
      <c r="A191" s="545" t="s">
        <v>474</v>
      </c>
      <c r="B191" s="523">
        <v>4.9406564584124654E-324</v>
      </c>
      <c r="C191" s="523">
        <v>43.333536712334002</v>
      </c>
      <c r="D191" s="524">
        <v>43.333536712334002</v>
      </c>
      <c r="E191" s="535" t="s">
        <v>297</v>
      </c>
      <c r="F191" s="523">
        <v>0</v>
      </c>
      <c r="G191" s="524">
        <v>0</v>
      </c>
      <c r="H191" s="526">
        <v>2.98082</v>
      </c>
      <c r="I191" s="523">
        <v>8.7364200000000007</v>
      </c>
      <c r="J191" s="524">
        <v>8.7364200000000007</v>
      </c>
      <c r="K191" s="533" t="s">
        <v>291</v>
      </c>
    </row>
    <row r="192" spans="1:11" ht="14.4" customHeight="1" thickBot="1" x14ac:dyDescent="0.35">
      <c r="A192" s="547" t="s">
        <v>475</v>
      </c>
      <c r="B192" s="528">
        <v>97.686585675523006</v>
      </c>
      <c r="C192" s="528">
        <v>485.38361078002998</v>
      </c>
      <c r="D192" s="529">
        <v>387.697025104506</v>
      </c>
      <c r="E192" s="530">
        <v>4.9687846844420003</v>
      </c>
      <c r="F192" s="528">
        <v>208.03518250208501</v>
      </c>
      <c r="G192" s="529">
        <v>121.35385645955</v>
      </c>
      <c r="H192" s="531">
        <v>2.9190100000000001</v>
      </c>
      <c r="I192" s="528">
        <v>124.88768</v>
      </c>
      <c r="J192" s="529">
        <v>3.5338235404499998</v>
      </c>
      <c r="K192" s="534">
        <v>0.60031999634800004</v>
      </c>
    </row>
    <row r="193" spans="1:11" ht="14.4" customHeight="1" thickBot="1" x14ac:dyDescent="0.35">
      <c r="A193" s="544" t="s">
        <v>476</v>
      </c>
      <c r="B193" s="528">
        <v>4.9406564584124654E-324</v>
      </c>
      <c r="C193" s="528">
        <v>0.48999995513</v>
      </c>
      <c r="D193" s="529">
        <v>0.48999995513</v>
      </c>
      <c r="E193" s="536" t="s">
        <v>297</v>
      </c>
      <c r="F193" s="528">
        <v>0</v>
      </c>
      <c r="G193" s="529">
        <v>0</v>
      </c>
      <c r="H193" s="531">
        <v>4.9406564584124654E-324</v>
      </c>
      <c r="I193" s="528">
        <v>3.24</v>
      </c>
      <c r="J193" s="529">
        <v>3.24</v>
      </c>
      <c r="K193" s="532" t="s">
        <v>291</v>
      </c>
    </row>
    <row r="194" spans="1:11" ht="14.4" customHeight="1" thickBot="1" x14ac:dyDescent="0.35">
      <c r="A194" s="545" t="s">
        <v>477</v>
      </c>
      <c r="B194" s="523">
        <v>4.9406564584124654E-324</v>
      </c>
      <c r="C194" s="523">
        <v>0.48999995513</v>
      </c>
      <c r="D194" s="524">
        <v>0.48999995513</v>
      </c>
      <c r="E194" s="535" t="s">
        <v>297</v>
      </c>
      <c r="F194" s="523">
        <v>0</v>
      </c>
      <c r="G194" s="524">
        <v>0</v>
      </c>
      <c r="H194" s="526">
        <v>4.9406564584124654E-324</v>
      </c>
      <c r="I194" s="523">
        <v>3.24</v>
      </c>
      <c r="J194" s="524">
        <v>3.24</v>
      </c>
      <c r="K194" s="533" t="s">
        <v>291</v>
      </c>
    </row>
    <row r="195" spans="1:11" ht="14.4" customHeight="1" thickBot="1" x14ac:dyDescent="0.35">
      <c r="A195" s="544" t="s">
        <v>478</v>
      </c>
      <c r="B195" s="528">
        <v>4.9406564584124654E-324</v>
      </c>
      <c r="C195" s="528">
        <v>-1.5299998809999999E-3</v>
      </c>
      <c r="D195" s="529">
        <v>-1.5299998809999999E-3</v>
      </c>
      <c r="E195" s="536" t="s">
        <v>297</v>
      </c>
      <c r="F195" s="528">
        <v>0</v>
      </c>
      <c r="G195" s="529">
        <v>0</v>
      </c>
      <c r="H195" s="531">
        <v>1.0000000000000001E-5</v>
      </c>
      <c r="I195" s="528">
        <v>4.0605599999999997</v>
      </c>
      <c r="J195" s="529">
        <v>4.0605599999999997</v>
      </c>
      <c r="K195" s="532" t="s">
        <v>291</v>
      </c>
    </row>
    <row r="196" spans="1:11" ht="14.4" customHeight="1" thickBot="1" x14ac:dyDescent="0.35">
      <c r="A196" s="545" t="s">
        <v>479</v>
      </c>
      <c r="B196" s="523">
        <v>4.9406564584124654E-324</v>
      </c>
      <c r="C196" s="523">
        <v>-1.5299998809999999E-3</v>
      </c>
      <c r="D196" s="524">
        <v>-1.5299998809999999E-3</v>
      </c>
      <c r="E196" s="535" t="s">
        <v>297</v>
      </c>
      <c r="F196" s="523">
        <v>0</v>
      </c>
      <c r="G196" s="524">
        <v>0</v>
      </c>
      <c r="H196" s="526">
        <v>1.0000000000000001E-5</v>
      </c>
      <c r="I196" s="523">
        <v>5.5999999999999995E-4</v>
      </c>
      <c r="J196" s="524">
        <v>5.5999999999999995E-4</v>
      </c>
      <c r="K196" s="533" t="s">
        <v>291</v>
      </c>
    </row>
    <row r="197" spans="1:11" ht="14.4" customHeight="1" thickBot="1" x14ac:dyDescent="0.35">
      <c r="A197" s="545" t="s">
        <v>480</v>
      </c>
      <c r="B197" s="523">
        <v>4.9406564584124654E-324</v>
      </c>
      <c r="C197" s="523">
        <v>4.9406564584124654E-324</v>
      </c>
      <c r="D197" s="524">
        <v>0</v>
      </c>
      <c r="E197" s="525">
        <v>1</v>
      </c>
      <c r="F197" s="523">
        <v>4.9406564584124654E-324</v>
      </c>
      <c r="G197" s="524">
        <v>0</v>
      </c>
      <c r="H197" s="526">
        <v>4.9406564584124654E-324</v>
      </c>
      <c r="I197" s="523">
        <v>4.0599999999999996</v>
      </c>
      <c r="J197" s="524">
        <v>4.0599999999999996</v>
      </c>
      <c r="K197" s="533" t="s">
        <v>297</v>
      </c>
    </row>
    <row r="198" spans="1:11" ht="14.4" customHeight="1" thickBot="1" x14ac:dyDescent="0.35">
      <c r="A198" s="544" t="s">
        <v>481</v>
      </c>
      <c r="B198" s="528">
        <v>97.686585675523006</v>
      </c>
      <c r="C198" s="528">
        <v>484.895140824782</v>
      </c>
      <c r="D198" s="529">
        <v>387.20855514925802</v>
      </c>
      <c r="E198" s="530">
        <v>4.9637843054050004</v>
      </c>
      <c r="F198" s="528">
        <v>208.03518250208501</v>
      </c>
      <c r="G198" s="529">
        <v>121.35385645955</v>
      </c>
      <c r="H198" s="531">
        <v>4.9406564584124654E-324</v>
      </c>
      <c r="I198" s="528">
        <v>110.31712</v>
      </c>
      <c r="J198" s="529">
        <v>-11.036736459548999</v>
      </c>
      <c r="K198" s="534">
        <v>0.53028107396599999</v>
      </c>
    </row>
    <row r="199" spans="1:11" ht="14.4" customHeight="1" thickBot="1" x14ac:dyDescent="0.35">
      <c r="A199" s="545" t="s">
        <v>482</v>
      </c>
      <c r="B199" s="523">
        <v>4.9406564584124654E-324</v>
      </c>
      <c r="C199" s="523">
        <v>266.59497558759</v>
      </c>
      <c r="D199" s="524">
        <v>266.59497558759</v>
      </c>
      <c r="E199" s="535" t="s">
        <v>297</v>
      </c>
      <c r="F199" s="523">
        <v>0</v>
      </c>
      <c r="G199" s="524">
        <v>0</v>
      </c>
      <c r="H199" s="526">
        <v>4.9406564584124654E-324</v>
      </c>
      <c r="I199" s="523">
        <v>3.4584595208887258E-323</v>
      </c>
      <c r="J199" s="524">
        <v>3.4584595208887258E-323</v>
      </c>
      <c r="K199" s="533" t="s">
        <v>291</v>
      </c>
    </row>
    <row r="200" spans="1:11" ht="14.4" customHeight="1" thickBot="1" x14ac:dyDescent="0.35">
      <c r="A200" s="545" t="s">
        <v>483</v>
      </c>
      <c r="B200" s="523">
        <v>4.9406564584124654E-324</v>
      </c>
      <c r="C200" s="523">
        <v>4.9406564584124654E-324</v>
      </c>
      <c r="D200" s="524">
        <v>0</v>
      </c>
      <c r="E200" s="525">
        <v>1</v>
      </c>
      <c r="F200" s="523">
        <v>4.9406564584124654E-324</v>
      </c>
      <c r="G200" s="524">
        <v>0</v>
      </c>
      <c r="H200" s="526">
        <v>4.9406564584124654E-324</v>
      </c>
      <c r="I200" s="523">
        <v>6.0999999999999999E-2</v>
      </c>
      <c r="J200" s="524">
        <v>6.0999999999999999E-2</v>
      </c>
      <c r="K200" s="533" t="s">
        <v>297</v>
      </c>
    </row>
    <row r="201" spans="1:11" ht="14.4" customHeight="1" thickBot="1" x14ac:dyDescent="0.35">
      <c r="A201" s="545" t="s">
        <v>484</v>
      </c>
      <c r="B201" s="523">
        <v>97.686585675523006</v>
      </c>
      <c r="C201" s="523">
        <v>218.300165237192</v>
      </c>
      <c r="D201" s="524">
        <v>120.613579561668</v>
      </c>
      <c r="E201" s="525">
        <v>2.2346995109669998</v>
      </c>
      <c r="F201" s="523">
        <v>208.03518250208501</v>
      </c>
      <c r="G201" s="524">
        <v>121.35385645955</v>
      </c>
      <c r="H201" s="526">
        <v>4.9406564584124654E-324</v>
      </c>
      <c r="I201" s="523">
        <v>110.25612</v>
      </c>
      <c r="J201" s="524">
        <v>-11.097736459548999</v>
      </c>
      <c r="K201" s="527">
        <v>0.52998785433200002</v>
      </c>
    </row>
    <row r="202" spans="1:11" ht="14.4" customHeight="1" thickBot="1" x14ac:dyDescent="0.35">
      <c r="A202" s="544" t="s">
        <v>485</v>
      </c>
      <c r="B202" s="528">
        <v>4.9406564584124654E-324</v>
      </c>
      <c r="C202" s="528">
        <v>4.9406564584124654E-324</v>
      </c>
      <c r="D202" s="529">
        <v>0</v>
      </c>
      <c r="E202" s="530">
        <v>1</v>
      </c>
      <c r="F202" s="528">
        <v>4.9406564584124654E-324</v>
      </c>
      <c r="G202" s="529">
        <v>0</v>
      </c>
      <c r="H202" s="531">
        <v>2.919</v>
      </c>
      <c r="I202" s="528">
        <v>7.27</v>
      </c>
      <c r="J202" s="529">
        <v>7.27</v>
      </c>
      <c r="K202" s="532" t="s">
        <v>297</v>
      </c>
    </row>
    <row r="203" spans="1:11" ht="14.4" customHeight="1" thickBot="1" x14ac:dyDescent="0.35">
      <c r="A203" s="545" t="s">
        <v>486</v>
      </c>
      <c r="B203" s="523">
        <v>4.9406564584124654E-324</v>
      </c>
      <c r="C203" s="523">
        <v>4.9406564584124654E-324</v>
      </c>
      <c r="D203" s="524">
        <v>0</v>
      </c>
      <c r="E203" s="525">
        <v>1</v>
      </c>
      <c r="F203" s="523">
        <v>4.9406564584124654E-324</v>
      </c>
      <c r="G203" s="524">
        <v>0</v>
      </c>
      <c r="H203" s="526">
        <v>2.919</v>
      </c>
      <c r="I203" s="523">
        <v>7.27</v>
      </c>
      <c r="J203" s="524">
        <v>7.27</v>
      </c>
      <c r="K203" s="533" t="s">
        <v>297</v>
      </c>
    </row>
    <row r="204" spans="1:11" ht="14.4" customHeight="1" thickBot="1" x14ac:dyDescent="0.35">
      <c r="A204" s="542" t="s">
        <v>487</v>
      </c>
      <c r="B204" s="523">
        <v>4.9406564584124654E-324</v>
      </c>
      <c r="C204" s="523">
        <v>166.51697753274399</v>
      </c>
      <c r="D204" s="524">
        <v>166.51697753274399</v>
      </c>
      <c r="E204" s="535" t="s">
        <v>297</v>
      </c>
      <c r="F204" s="523">
        <v>147.99999999999901</v>
      </c>
      <c r="G204" s="524">
        <v>86.333333333332007</v>
      </c>
      <c r="H204" s="526">
        <v>4.9406564584124654E-324</v>
      </c>
      <c r="I204" s="523">
        <v>73.953500000000005</v>
      </c>
      <c r="J204" s="524">
        <v>-12.379833333332</v>
      </c>
      <c r="K204" s="527">
        <v>0.49968581081000002</v>
      </c>
    </row>
    <row r="205" spans="1:11" ht="14.4" customHeight="1" thickBot="1" x14ac:dyDescent="0.35">
      <c r="A205" s="547" t="s">
        <v>488</v>
      </c>
      <c r="B205" s="528">
        <v>4.9406564584124654E-324</v>
      </c>
      <c r="C205" s="528">
        <v>166.51697753274399</v>
      </c>
      <c r="D205" s="529">
        <v>166.51697753274399</v>
      </c>
      <c r="E205" s="536" t="s">
        <v>297</v>
      </c>
      <c r="F205" s="528">
        <v>147.99999999999901</v>
      </c>
      <c r="G205" s="529">
        <v>86.333333333332007</v>
      </c>
      <c r="H205" s="531">
        <v>4.9406564584124654E-324</v>
      </c>
      <c r="I205" s="528">
        <v>73.953500000000005</v>
      </c>
      <c r="J205" s="529">
        <v>-12.379833333332</v>
      </c>
      <c r="K205" s="534">
        <v>0.49968581081000002</v>
      </c>
    </row>
    <row r="206" spans="1:11" ht="14.4" customHeight="1" thickBot="1" x14ac:dyDescent="0.35">
      <c r="A206" s="544" t="s">
        <v>489</v>
      </c>
      <c r="B206" s="528">
        <v>4.9406564584124654E-324</v>
      </c>
      <c r="C206" s="528">
        <v>166.51697753274399</v>
      </c>
      <c r="D206" s="529">
        <v>166.51697753274399</v>
      </c>
      <c r="E206" s="536" t="s">
        <v>297</v>
      </c>
      <c r="F206" s="528">
        <v>147.99999999999901</v>
      </c>
      <c r="G206" s="529">
        <v>86.333333333332007</v>
      </c>
      <c r="H206" s="531">
        <v>4.9406564584124654E-324</v>
      </c>
      <c r="I206" s="528">
        <v>73.953500000000005</v>
      </c>
      <c r="J206" s="529">
        <v>-12.379833333332</v>
      </c>
      <c r="K206" s="534">
        <v>0.49968581081000002</v>
      </c>
    </row>
    <row r="207" spans="1:11" ht="14.4" customHeight="1" thickBot="1" x14ac:dyDescent="0.35">
      <c r="A207" s="545" t="s">
        <v>490</v>
      </c>
      <c r="B207" s="523">
        <v>4.9406564584124654E-324</v>
      </c>
      <c r="C207" s="523">
        <v>166.51697753274399</v>
      </c>
      <c r="D207" s="524">
        <v>166.51697753274399</v>
      </c>
      <c r="E207" s="535" t="s">
        <v>297</v>
      </c>
      <c r="F207" s="523">
        <v>147.99999999999901</v>
      </c>
      <c r="G207" s="524">
        <v>86.333333333332007</v>
      </c>
      <c r="H207" s="526">
        <v>4.9406564584124654E-324</v>
      </c>
      <c r="I207" s="523">
        <v>73.953500000000005</v>
      </c>
      <c r="J207" s="524">
        <v>-12.379833333332</v>
      </c>
      <c r="K207" s="527">
        <v>0.49968581081000002</v>
      </c>
    </row>
    <row r="208" spans="1:11" ht="14.4" customHeight="1" thickBot="1" x14ac:dyDescent="0.35">
      <c r="A208" s="541" t="s">
        <v>491</v>
      </c>
      <c r="B208" s="523">
        <v>11360.992251285799</v>
      </c>
      <c r="C208" s="523">
        <v>14101.154885191099</v>
      </c>
      <c r="D208" s="524">
        <v>2740.1626339053701</v>
      </c>
      <c r="E208" s="525">
        <v>1.2411904324280001</v>
      </c>
      <c r="F208" s="523">
        <v>12833.571113247701</v>
      </c>
      <c r="G208" s="524">
        <v>7486.2498160611503</v>
      </c>
      <c r="H208" s="526">
        <v>1523.9768799999999</v>
      </c>
      <c r="I208" s="523">
        <v>7766.6506300000001</v>
      </c>
      <c r="J208" s="524">
        <v>280.40081393885401</v>
      </c>
      <c r="K208" s="527">
        <v>0.60518234258100001</v>
      </c>
    </row>
    <row r="209" spans="1:11" ht="14.4" customHeight="1" thickBot="1" x14ac:dyDescent="0.35">
      <c r="A209" s="546" t="s">
        <v>492</v>
      </c>
      <c r="B209" s="528">
        <v>11360.992251285799</v>
      </c>
      <c r="C209" s="528">
        <v>14101.154885191099</v>
      </c>
      <c r="D209" s="529">
        <v>2740.1626339053701</v>
      </c>
      <c r="E209" s="530">
        <v>1.2411904324280001</v>
      </c>
      <c r="F209" s="528">
        <v>12833.571113247701</v>
      </c>
      <c r="G209" s="529">
        <v>7486.2498160611503</v>
      </c>
      <c r="H209" s="531">
        <v>1523.9768799999999</v>
      </c>
      <c r="I209" s="528">
        <v>7766.6506300000001</v>
      </c>
      <c r="J209" s="529">
        <v>280.40081393885401</v>
      </c>
      <c r="K209" s="534">
        <v>0.60518234258100001</v>
      </c>
    </row>
    <row r="210" spans="1:11" ht="14.4" customHeight="1" thickBot="1" x14ac:dyDescent="0.35">
      <c r="A210" s="547" t="s">
        <v>71</v>
      </c>
      <c r="B210" s="528">
        <v>11360.992251285799</v>
      </c>
      <c r="C210" s="528">
        <v>14101.154885191099</v>
      </c>
      <c r="D210" s="529">
        <v>2740.1626339053701</v>
      </c>
      <c r="E210" s="530">
        <v>1.2411904324280001</v>
      </c>
      <c r="F210" s="528">
        <v>12833.571113247701</v>
      </c>
      <c r="G210" s="529">
        <v>7486.2498160611503</v>
      </c>
      <c r="H210" s="531">
        <v>1523.9768799999999</v>
      </c>
      <c r="I210" s="528">
        <v>7766.6506300000001</v>
      </c>
      <c r="J210" s="529">
        <v>280.40081393885401</v>
      </c>
      <c r="K210" s="534">
        <v>0.60518234258100001</v>
      </c>
    </row>
    <row r="211" spans="1:11" ht="14.4" customHeight="1" thickBot="1" x14ac:dyDescent="0.35">
      <c r="A211" s="544" t="s">
        <v>493</v>
      </c>
      <c r="B211" s="528">
        <v>37.999893680969002</v>
      </c>
      <c r="C211" s="528">
        <v>104.593192964539</v>
      </c>
      <c r="D211" s="529">
        <v>66.593299283568996</v>
      </c>
      <c r="E211" s="530">
        <v>2.7524601474580002</v>
      </c>
      <c r="F211" s="528">
        <v>62.999999999998998</v>
      </c>
      <c r="G211" s="529">
        <v>36.749999999998998</v>
      </c>
      <c r="H211" s="531">
        <v>7.6440999999999999</v>
      </c>
      <c r="I211" s="528">
        <v>58.975900000000003</v>
      </c>
      <c r="J211" s="529">
        <v>22.225899999999999</v>
      </c>
      <c r="K211" s="534">
        <v>0.93612539682499996</v>
      </c>
    </row>
    <row r="212" spans="1:11" ht="14.4" customHeight="1" thickBot="1" x14ac:dyDescent="0.35">
      <c r="A212" s="545" t="s">
        <v>494</v>
      </c>
      <c r="B212" s="523">
        <v>37.999893680969002</v>
      </c>
      <c r="C212" s="523">
        <v>104.593192964539</v>
      </c>
      <c r="D212" s="524">
        <v>66.593299283568996</v>
      </c>
      <c r="E212" s="525">
        <v>2.7524601474580002</v>
      </c>
      <c r="F212" s="523">
        <v>62.999999999998998</v>
      </c>
      <c r="G212" s="524">
        <v>36.749999999998998</v>
      </c>
      <c r="H212" s="526">
        <v>7.6440999999999999</v>
      </c>
      <c r="I212" s="523">
        <v>58.975900000000003</v>
      </c>
      <c r="J212" s="524">
        <v>22.225899999999999</v>
      </c>
      <c r="K212" s="527">
        <v>0.93612539682499996</v>
      </c>
    </row>
    <row r="213" spans="1:11" ht="14.4" customHeight="1" thickBot="1" x14ac:dyDescent="0.35">
      <c r="A213" s="544" t="s">
        <v>495</v>
      </c>
      <c r="B213" s="528">
        <v>165.999845027178</v>
      </c>
      <c r="C213" s="528">
        <v>65.414995136596005</v>
      </c>
      <c r="D213" s="529">
        <v>-100.584849890581</v>
      </c>
      <c r="E213" s="530">
        <v>0.39406660365099999</v>
      </c>
      <c r="F213" s="528">
        <v>114.34714887715199</v>
      </c>
      <c r="G213" s="529">
        <v>66.702503511672006</v>
      </c>
      <c r="H213" s="531">
        <v>3.75</v>
      </c>
      <c r="I213" s="528">
        <v>22.28</v>
      </c>
      <c r="J213" s="529">
        <v>-44.422503511671998</v>
      </c>
      <c r="K213" s="534">
        <v>0.19484526040899999</v>
      </c>
    </row>
    <row r="214" spans="1:11" ht="14.4" customHeight="1" thickBot="1" x14ac:dyDescent="0.35">
      <c r="A214" s="545" t="s">
        <v>496</v>
      </c>
      <c r="B214" s="523">
        <v>165.999845027178</v>
      </c>
      <c r="C214" s="523">
        <v>65.414995136596005</v>
      </c>
      <c r="D214" s="524">
        <v>-100.584849890581</v>
      </c>
      <c r="E214" s="525">
        <v>0.39406660365099999</v>
      </c>
      <c r="F214" s="523">
        <v>114.34714887715199</v>
      </c>
      <c r="G214" s="524">
        <v>66.702503511672006</v>
      </c>
      <c r="H214" s="526">
        <v>3.75</v>
      </c>
      <c r="I214" s="523">
        <v>22.28</v>
      </c>
      <c r="J214" s="524">
        <v>-44.422503511671998</v>
      </c>
      <c r="K214" s="527">
        <v>0.19484526040899999</v>
      </c>
    </row>
    <row r="215" spans="1:11" ht="14.4" customHeight="1" thickBot="1" x14ac:dyDescent="0.35">
      <c r="A215" s="544" t="s">
        <v>497</v>
      </c>
      <c r="B215" s="528">
        <v>794.99956937693003</v>
      </c>
      <c r="C215" s="528">
        <v>934.24333734236097</v>
      </c>
      <c r="D215" s="529">
        <v>139.243767965431</v>
      </c>
      <c r="E215" s="530">
        <v>1.1751494885389999</v>
      </c>
      <c r="F215" s="528">
        <v>932.223964370678</v>
      </c>
      <c r="G215" s="529">
        <v>543.79731254956198</v>
      </c>
      <c r="H215" s="531">
        <v>98.561800000000005</v>
      </c>
      <c r="I215" s="528">
        <v>647.11919999999998</v>
      </c>
      <c r="J215" s="529">
        <v>103.321887450438</v>
      </c>
      <c r="K215" s="534">
        <v>0.694167093673</v>
      </c>
    </row>
    <row r="216" spans="1:11" ht="14.4" customHeight="1" thickBot="1" x14ac:dyDescent="0.35">
      <c r="A216" s="545" t="s">
        <v>498</v>
      </c>
      <c r="B216" s="523">
        <v>794.99956937693003</v>
      </c>
      <c r="C216" s="523">
        <v>934.24333734236097</v>
      </c>
      <c r="D216" s="524">
        <v>139.243767965431</v>
      </c>
      <c r="E216" s="525">
        <v>1.1751494885389999</v>
      </c>
      <c r="F216" s="523">
        <v>932.223964370678</v>
      </c>
      <c r="G216" s="524">
        <v>543.79731254956198</v>
      </c>
      <c r="H216" s="526">
        <v>98.561800000000005</v>
      </c>
      <c r="I216" s="523">
        <v>647.11919999999998</v>
      </c>
      <c r="J216" s="524">
        <v>103.321887450438</v>
      </c>
      <c r="K216" s="527">
        <v>0.694167093673</v>
      </c>
    </row>
    <row r="217" spans="1:11" ht="14.4" customHeight="1" thickBot="1" x14ac:dyDescent="0.35">
      <c r="A217" s="544" t="s">
        <v>499</v>
      </c>
      <c r="B217" s="528">
        <v>4.9406564584124654E-324</v>
      </c>
      <c r="C217" s="528">
        <v>1.0839999449240001</v>
      </c>
      <c r="D217" s="529">
        <v>1.0839999449240001</v>
      </c>
      <c r="E217" s="536" t="s">
        <v>297</v>
      </c>
      <c r="F217" s="528">
        <v>0</v>
      </c>
      <c r="G217" s="529">
        <v>0</v>
      </c>
      <c r="H217" s="531">
        <v>0.86199999999999999</v>
      </c>
      <c r="I217" s="528">
        <v>7.7460000000000004</v>
      </c>
      <c r="J217" s="529">
        <v>7.7460000000000004</v>
      </c>
      <c r="K217" s="532" t="s">
        <v>291</v>
      </c>
    </row>
    <row r="218" spans="1:11" ht="14.4" customHeight="1" thickBot="1" x14ac:dyDescent="0.35">
      <c r="A218" s="545" t="s">
        <v>500</v>
      </c>
      <c r="B218" s="523">
        <v>4.9406564584124654E-324</v>
      </c>
      <c r="C218" s="523">
        <v>1.0839999449240001</v>
      </c>
      <c r="D218" s="524">
        <v>1.0839999449240001</v>
      </c>
      <c r="E218" s="535" t="s">
        <v>297</v>
      </c>
      <c r="F218" s="523">
        <v>0</v>
      </c>
      <c r="G218" s="524">
        <v>0</v>
      </c>
      <c r="H218" s="526">
        <v>0.86199999999999999</v>
      </c>
      <c r="I218" s="523">
        <v>7.7460000000000004</v>
      </c>
      <c r="J218" s="524">
        <v>7.7460000000000004</v>
      </c>
      <c r="K218" s="533" t="s">
        <v>291</v>
      </c>
    </row>
    <row r="219" spans="1:11" ht="14.4" customHeight="1" thickBot="1" x14ac:dyDescent="0.35">
      <c r="A219" s="544" t="s">
        <v>501</v>
      </c>
      <c r="B219" s="528">
        <v>565.99964798410997</v>
      </c>
      <c r="C219" s="528">
        <v>503.99256673128201</v>
      </c>
      <c r="D219" s="529">
        <v>-62.007081252827</v>
      </c>
      <c r="E219" s="530">
        <v>0.89044678477500006</v>
      </c>
      <c r="F219" s="528">
        <v>502.99999999999397</v>
      </c>
      <c r="G219" s="529">
        <v>293.41666666666299</v>
      </c>
      <c r="H219" s="531">
        <v>21.53238</v>
      </c>
      <c r="I219" s="528">
        <v>269.23502000000002</v>
      </c>
      <c r="J219" s="529">
        <v>-24.181646666662001</v>
      </c>
      <c r="K219" s="534">
        <v>0.53525848906499995</v>
      </c>
    </row>
    <row r="220" spans="1:11" ht="14.4" customHeight="1" thickBot="1" x14ac:dyDescent="0.35">
      <c r="A220" s="545" t="s">
        <v>502</v>
      </c>
      <c r="B220" s="523">
        <v>562.99965006193202</v>
      </c>
      <c r="C220" s="523">
        <v>501.45665692761497</v>
      </c>
      <c r="D220" s="524">
        <v>-61.542993134317001</v>
      </c>
      <c r="E220" s="525">
        <v>0.89068733323799998</v>
      </c>
      <c r="F220" s="523">
        <v>501.99999999999397</v>
      </c>
      <c r="G220" s="524">
        <v>292.83333333333002</v>
      </c>
      <c r="H220" s="526">
        <v>21.48441</v>
      </c>
      <c r="I220" s="523">
        <v>268.89922999999999</v>
      </c>
      <c r="J220" s="524">
        <v>-23.934103333328999</v>
      </c>
      <c r="K220" s="527">
        <v>0.53565583665299998</v>
      </c>
    </row>
    <row r="221" spans="1:11" ht="14.4" customHeight="1" thickBot="1" x14ac:dyDescent="0.35">
      <c r="A221" s="545" t="s">
        <v>503</v>
      </c>
      <c r="B221" s="523">
        <v>2.9999979221770001</v>
      </c>
      <c r="C221" s="523">
        <v>2.5359098036669998</v>
      </c>
      <c r="D221" s="524">
        <v>-0.464088118509</v>
      </c>
      <c r="E221" s="525">
        <v>0.84530385335199998</v>
      </c>
      <c r="F221" s="523">
        <v>0.99999999999900002</v>
      </c>
      <c r="G221" s="524">
        <v>0.58333333333299997</v>
      </c>
      <c r="H221" s="526">
        <v>4.7969999999999999E-2</v>
      </c>
      <c r="I221" s="523">
        <v>0.33578999999999998</v>
      </c>
      <c r="J221" s="524">
        <v>-0.24754333333299999</v>
      </c>
      <c r="K221" s="527">
        <v>0.33578999999999998</v>
      </c>
    </row>
    <row r="222" spans="1:11" ht="14.4" customHeight="1" thickBot="1" x14ac:dyDescent="0.35">
      <c r="A222" s="544" t="s">
        <v>504</v>
      </c>
      <c r="B222" s="528">
        <v>4.9406564584124654E-324</v>
      </c>
      <c r="C222" s="528">
        <v>1700.0903907045499</v>
      </c>
      <c r="D222" s="529">
        <v>1700.0903907045499</v>
      </c>
      <c r="E222" s="536" t="s">
        <v>297</v>
      </c>
      <c r="F222" s="528">
        <v>0</v>
      </c>
      <c r="G222" s="529">
        <v>0</v>
      </c>
      <c r="H222" s="531">
        <v>156.40271000000001</v>
      </c>
      <c r="I222" s="528">
        <v>995.46331999999995</v>
      </c>
      <c r="J222" s="529">
        <v>995.46331999999995</v>
      </c>
      <c r="K222" s="532" t="s">
        <v>291</v>
      </c>
    </row>
    <row r="223" spans="1:11" ht="14.4" customHeight="1" thickBot="1" x14ac:dyDescent="0.35">
      <c r="A223" s="545" t="s">
        <v>505</v>
      </c>
      <c r="B223" s="523">
        <v>4.9406564584124654E-324</v>
      </c>
      <c r="C223" s="523">
        <v>11.053979109934</v>
      </c>
      <c r="D223" s="524">
        <v>11.053979109934</v>
      </c>
      <c r="E223" s="535" t="s">
        <v>297</v>
      </c>
      <c r="F223" s="523">
        <v>0</v>
      </c>
      <c r="G223" s="524">
        <v>0</v>
      </c>
      <c r="H223" s="526">
        <v>4.9406564584124654E-324</v>
      </c>
      <c r="I223" s="523">
        <v>3.4584595208887258E-323</v>
      </c>
      <c r="J223" s="524">
        <v>3.4584595208887258E-323</v>
      </c>
      <c r="K223" s="533" t="s">
        <v>291</v>
      </c>
    </row>
    <row r="224" spans="1:11" ht="14.4" customHeight="1" thickBot="1" x14ac:dyDescent="0.35">
      <c r="A224" s="545" t="s">
        <v>506</v>
      </c>
      <c r="B224" s="523">
        <v>4.9406564584124654E-324</v>
      </c>
      <c r="C224" s="523">
        <v>1687.12241174873</v>
      </c>
      <c r="D224" s="524">
        <v>1687.12241174873</v>
      </c>
      <c r="E224" s="535" t="s">
        <v>297</v>
      </c>
      <c r="F224" s="523">
        <v>0</v>
      </c>
      <c r="G224" s="524">
        <v>0</v>
      </c>
      <c r="H224" s="526">
        <v>156.40271000000001</v>
      </c>
      <c r="I224" s="523">
        <v>995.46331999999995</v>
      </c>
      <c r="J224" s="524">
        <v>995.46331999999995</v>
      </c>
      <c r="K224" s="533" t="s">
        <v>291</v>
      </c>
    </row>
    <row r="225" spans="1:11" ht="14.4" customHeight="1" thickBot="1" x14ac:dyDescent="0.35">
      <c r="A225" s="545" t="s">
        <v>507</v>
      </c>
      <c r="B225" s="523">
        <v>4.9406564584124654E-324</v>
      </c>
      <c r="C225" s="523">
        <v>1.913999845884</v>
      </c>
      <c r="D225" s="524">
        <v>1.913999845884</v>
      </c>
      <c r="E225" s="535" t="s">
        <v>297</v>
      </c>
      <c r="F225" s="523">
        <v>0</v>
      </c>
      <c r="G225" s="524">
        <v>0</v>
      </c>
      <c r="H225" s="526">
        <v>4.9406564584124654E-324</v>
      </c>
      <c r="I225" s="523">
        <v>3.4584595208887258E-323</v>
      </c>
      <c r="J225" s="524">
        <v>3.4584595208887258E-323</v>
      </c>
      <c r="K225" s="533" t="s">
        <v>291</v>
      </c>
    </row>
    <row r="226" spans="1:11" ht="14.4" customHeight="1" thickBot="1" x14ac:dyDescent="0.35">
      <c r="A226" s="544" t="s">
        <v>508</v>
      </c>
      <c r="B226" s="528">
        <v>9795.9932952165691</v>
      </c>
      <c r="C226" s="528">
        <v>10791.7364023669</v>
      </c>
      <c r="D226" s="529">
        <v>995.74310715030299</v>
      </c>
      <c r="E226" s="530">
        <v>1.101647998027</v>
      </c>
      <c r="F226" s="528">
        <v>11220.9999999999</v>
      </c>
      <c r="G226" s="529">
        <v>6545.5833333332503</v>
      </c>
      <c r="H226" s="531">
        <v>1235.22389</v>
      </c>
      <c r="I226" s="528">
        <v>5765.8311899999999</v>
      </c>
      <c r="J226" s="529">
        <v>-779.752143333248</v>
      </c>
      <c r="K226" s="534">
        <v>0.51384290080999995</v>
      </c>
    </row>
    <row r="227" spans="1:11" ht="14.4" customHeight="1" thickBot="1" x14ac:dyDescent="0.35">
      <c r="A227" s="545" t="s">
        <v>509</v>
      </c>
      <c r="B227" s="523">
        <v>9795.9932952165691</v>
      </c>
      <c r="C227" s="523">
        <v>10791.7364023669</v>
      </c>
      <c r="D227" s="524">
        <v>995.74310715030299</v>
      </c>
      <c r="E227" s="525">
        <v>1.101647998027</v>
      </c>
      <c r="F227" s="523">
        <v>11220.9999999999</v>
      </c>
      <c r="G227" s="524">
        <v>6545.5833333332503</v>
      </c>
      <c r="H227" s="526">
        <v>1235.22389</v>
      </c>
      <c r="I227" s="523">
        <v>5765.8311899999999</v>
      </c>
      <c r="J227" s="524">
        <v>-779.752143333248</v>
      </c>
      <c r="K227" s="527">
        <v>0.51384290080999995</v>
      </c>
    </row>
    <row r="228" spans="1:11" ht="14.4" customHeight="1" thickBot="1" x14ac:dyDescent="0.35">
      <c r="A228" s="548" t="s">
        <v>510</v>
      </c>
      <c r="B228" s="528">
        <v>4.9406564584124654E-324</v>
      </c>
      <c r="C228" s="528">
        <v>0.646799947918</v>
      </c>
      <c r="D228" s="529">
        <v>0.646799947918</v>
      </c>
      <c r="E228" s="536" t="s">
        <v>297</v>
      </c>
      <c r="F228" s="528">
        <v>0</v>
      </c>
      <c r="G228" s="529">
        <v>0</v>
      </c>
      <c r="H228" s="531">
        <v>4.9406564584124654E-324</v>
      </c>
      <c r="I228" s="528">
        <v>2.1379999999999999</v>
      </c>
      <c r="J228" s="529">
        <v>2.1379999999999999</v>
      </c>
      <c r="K228" s="532" t="s">
        <v>291</v>
      </c>
    </row>
    <row r="229" spans="1:11" ht="14.4" customHeight="1" thickBot="1" x14ac:dyDescent="0.35">
      <c r="A229" s="546" t="s">
        <v>511</v>
      </c>
      <c r="B229" s="528">
        <v>4.9406564584124654E-324</v>
      </c>
      <c r="C229" s="528">
        <v>0.646799947918</v>
      </c>
      <c r="D229" s="529">
        <v>0.646799947918</v>
      </c>
      <c r="E229" s="536" t="s">
        <v>297</v>
      </c>
      <c r="F229" s="528">
        <v>0</v>
      </c>
      <c r="G229" s="529">
        <v>0</v>
      </c>
      <c r="H229" s="531">
        <v>4.9406564584124654E-324</v>
      </c>
      <c r="I229" s="528">
        <v>2.1379999999999999</v>
      </c>
      <c r="J229" s="529">
        <v>2.1379999999999999</v>
      </c>
      <c r="K229" s="532" t="s">
        <v>291</v>
      </c>
    </row>
    <row r="230" spans="1:11" ht="14.4" customHeight="1" thickBot="1" x14ac:dyDescent="0.35">
      <c r="A230" s="547" t="s">
        <v>512</v>
      </c>
      <c r="B230" s="528">
        <v>4.9406564584124654E-324</v>
      </c>
      <c r="C230" s="528">
        <v>0.646799947918</v>
      </c>
      <c r="D230" s="529">
        <v>0.646799947918</v>
      </c>
      <c r="E230" s="536" t="s">
        <v>297</v>
      </c>
      <c r="F230" s="528">
        <v>0</v>
      </c>
      <c r="G230" s="529">
        <v>0</v>
      </c>
      <c r="H230" s="531">
        <v>4.9406564584124654E-324</v>
      </c>
      <c r="I230" s="528">
        <v>2.1379999999999999</v>
      </c>
      <c r="J230" s="529">
        <v>2.1379999999999999</v>
      </c>
      <c r="K230" s="532" t="s">
        <v>291</v>
      </c>
    </row>
    <row r="231" spans="1:11" ht="14.4" customHeight="1" thickBot="1" x14ac:dyDescent="0.35">
      <c r="A231" s="544" t="s">
        <v>513</v>
      </c>
      <c r="B231" s="528">
        <v>4.9406564584124654E-324</v>
      </c>
      <c r="C231" s="528">
        <v>0.646799947918</v>
      </c>
      <c r="D231" s="529">
        <v>0.646799947918</v>
      </c>
      <c r="E231" s="536" t="s">
        <v>297</v>
      </c>
      <c r="F231" s="528">
        <v>0</v>
      </c>
      <c r="G231" s="529">
        <v>0</v>
      </c>
      <c r="H231" s="531">
        <v>4.9406564584124654E-324</v>
      </c>
      <c r="I231" s="528">
        <v>2.1379999999999999</v>
      </c>
      <c r="J231" s="529">
        <v>2.1379999999999999</v>
      </c>
      <c r="K231" s="532" t="s">
        <v>291</v>
      </c>
    </row>
    <row r="232" spans="1:11" ht="14.4" customHeight="1" thickBot="1" x14ac:dyDescent="0.35">
      <c r="A232" s="545" t="s">
        <v>514</v>
      </c>
      <c r="B232" s="523">
        <v>4.9406564584124654E-324</v>
      </c>
      <c r="C232" s="523">
        <v>0.646799947918</v>
      </c>
      <c r="D232" s="524">
        <v>0.646799947918</v>
      </c>
      <c r="E232" s="535" t="s">
        <v>297</v>
      </c>
      <c r="F232" s="523">
        <v>0</v>
      </c>
      <c r="G232" s="524">
        <v>0</v>
      </c>
      <c r="H232" s="526">
        <v>4.9406564584124654E-324</v>
      </c>
      <c r="I232" s="523">
        <v>2.1379999999999999</v>
      </c>
      <c r="J232" s="524">
        <v>2.1379999999999999</v>
      </c>
      <c r="K232" s="533" t="s">
        <v>291</v>
      </c>
    </row>
    <row r="233" spans="1:11" ht="14.4" customHeight="1" thickBot="1" x14ac:dyDescent="0.35">
      <c r="A233" s="549"/>
      <c r="B233" s="523">
        <v>-9266.8915311755609</v>
      </c>
      <c r="C233" s="523">
        <v>4.9406564584124654E-324</v>
      </c>
      <c r="D233" s="524">
        <v>9266.8915311755609</v>
      </c>
      <c r="E233" s="525">
        <v>0</v>
      </c>
      <c r="F233" s="523">
        <v>-7537.6397528387897</v>
      </c>
      <c r="G233" s="524">
        <v>-4396.9565224892904</v>
      </c>
      <c r="H233" s="526">
        <v>1116.2704699999999</v>
      </c>
      <c r="I233" s="523">
        <v>-1793.1030499999799</v>
      </c>
      <c r="J233" s="524">
        <v>2603.8534724893102</v>
      </c>
      <c r="K233" s="527">
        <v>0.23788654125100001</v>
      </c>
    </row>
    <row r="234" spans="1:11" ht="14.4" customHeight="1" thickBot="1" x14ac:dyDescent="0.35">
      <c r="A234" s="550" t="s">
        <v>90</v>
      </c>
      <c r="B234" s="537">
        <v>-9266.8915311755609</v>
      </c>
      <c r="C234" s="537">
        <v>-33858.543381799696</v>
      </c>
      <c r="D234" s="538">
        <v>-24591.651850624199</v>
      </c>
      <c r="E234" s="539" t="s">
        <v>297</v>
      </c>
      <c r="F234" s="537">
        <v>-7537.6397528387897</v>
      </c>
      <c r="G234" s="538">
        <v>-4396.9565224892904</v>
      </c>
      <c r="H234" s="537">
        <v>1116.2704699999999</v>
      </c>
      <c r="I234" s="537">
        <v>-1793.1030499999799</v>
      </c>
      <c r="J234" s="538">
        <v>2603.8534724893102</v>
      </c>
      <c r="K234" s="540">
        <v>0.23788654125100001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38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09" t="s">
        <v>269</v>
      </c>
      <c r="B1" s="410"/>
      <c r="C1" s="410"/>
      <c r="D1" s="410"/>
      <c r="E1" s="410"/>
      <c r="F1" s="410"/>
      <c r="G1" s="383"/>
    </row>
    <row r="2" spans="1:8" ht="14.4" customHeight="1" thickBot="1" x14ac:dyDescent="0.35">
      <c r="A2" s="522" t="s">
        <v>290</v>
      </c>
      <c r="B2" s="96"/>
      <c r="C2" s="96"/>
      <c r="D2" s="96"/>
      <c r="E2" s="96"/>
      <c r="F2" s="96"/>
    </row>
    <row r="3" spans="1:8" ht="14.4" customHeight="1" thickBot="1" x14ac:dyDescent="0.35">
      <c r="A3" s="184" t="s">
        <v>0</v>
      </c>
      <c r="B3" s="185" t="s">
        <v>1</v>
      </c>
      <c r="C3" s="336" t="s">
        <v>2</v>
      </c>
      <c r="D3" s="337" t="s">
        <v>3</v>
      </c>
      <c r="E3" s="337" t="s">
        <v>4</v>
      </c>
      <c r="F3" s="337" t="s">
        <v>5</v>
      </c>
      <c r="G3" s="338" t="s">
        <v>279</v>
      </c>
    </row>
    <row r="4" spans="1:8" ht="14.4" customHeight="1" x14ac:dyDescent="0.3">
      <c r="A4" s="551" t="s">
        <v>515</v>
      </c>
      <c r="B4" s="552" t="s">
        <v>516</v>
      </c>
      <c r="C4" s="553" t="s">
        <v>517</v>
      </c>
      <c r="D4" s="553" t="s">
        <v>516</v>
      </c>
      <c r="E4" s="553" t="s">
        <v>516</v>
      </c>
      <c r="F4" s="554" t="s">
        <v>516</v>
      </c>
      <c r="G4" s="553" t="s">
        <v>516</v>
      </c>
      <c r="H4" s="553" t="s">
        <v>158</v>
      </c>
    </row>
    <row r="5" spans="1:8" ht="14.4" customHeight="1" x14ac:dyDescent="0.3">
      <c r="A5" s="551" t="s">
        <v>515</v>
      </c>
      <c r="B5" s="552" t="s">
        <v>518</v>
      </c>
      <c r="C5" s="553" t="s">
        <v>519</v>
      </c>
      <c r="D5" s="553">
        <v>9056232.6168181077</v>
      </c>
      <c r="E5" s="553">
        <v>8309119.6744815111</v>
      </c>
      <c r="F5" s="554">
        <v>0.91750289839627663</v>
      </c>
      <c r="G5" s="553">
        <v>-747112.94233659655</v>
      </c>
      <c r="H5" s="553" t="s">
        <v>2</v>
      </c>
    </row>
    <row r="6" spans="1:8" ht="14.4" customHeight="1" x14ac:dyDescent="0.3">
      <c r="A6" s="551" t="s">
        <v>515</v>
      </c>
      <c r="B6" s="552" t="s">
        <v>520</v>
      </c>
      <c r="C6" s="553" t="s">
        <v>521</v>
      </c>
      <c r="D6" s="553">
        <v>1137529.7502126901</v>
      </c>
      <c r="E6" s="553">
        <v>911424.67239948432</v>
      </c>
      <c r="F6" s="554">
        <v>0.80123150381699493</v>
      </c>
      <c r="G6" s="553">
        <v>-226105.07781320577</v>
      </c>
      <c r="H6" s="553" t="s">
        <v>2</v>
      </c>
    </row>
    <row r="7" spans="1:8" ht="14.4" customHeight="1" x14ac:dyDescent="0.3">
      <c r="A7" s="551" t="s">
        <v>515</v>
      </c>
      <c r="B7" s="552" t="s">
        <v>522</v>
      </c>
      <c r="C7" s="553" t="s">
        <v>523</v>
      </c>
      <c r="D7" s="553">
        <v>71732.633372515498</v>
      </c>
      <c r="E7" s="553">
        <v>20297.07</v>
      </c>
      <c r="F7" s="554">
        <v>0.28295448034920273</v>
      </c>
      <c r="G7" s="553">
        <v>-51435.563372515498</v>
      </c>
      <c r="H7" s="553" t="s">
        <v>2</v>
      </c>
    </row>
    <row r="8" spans="1:8" ht="14.4" customHeight="1" x14ac:dyDescent="0.3">
      <c r="A8" s="551" t="s">
        <v>515</v>
      </c>
      <c r="B8" s="552" t="s">
        <v>524</v>
      </c>
      <c r="C8" s="553" t="s">
        <v>525</v>
      </c>
      <c r="D8" s="553">
        <v>1006264.9339179442</v>
      </c>
      <c r="E8" s="553">
        <v>1088243.2758985923</v>
      </c>
      <c r="F8" s="554">
        <v>1.0814679506533744</v>
      </c>
      <c r="G8" s="553">
        <v>81978.341980648111</v>
      </c>
      <c r="H8" s="553" t="s">
        <v>2</v>
      </c>
    </row>
    <row r="9" spans="1:8" ht="14.4" customHeight="1" x14ac:dyDescent="0.3">
      <c r="A9" s="551" t="s">
        <v>515</v>
      </c>
      <c r="B9" s="552" t="s">
        <v>526</v>
      </c>
      <c r="C9" s="553" t="s">
        <v>527</v>
      </c>
      <c r="D9" s="553">
        <v>781483.16024101165</v>
      </c>
      <c r="E9" s="553">
        <v>632422.64327552938</v>
      </c>
      <c r="F9" s="554">
        <v>0.80925946386418413</v>
      </c>
      <c r="G9" s="553">
        <v>-149060.51696548227</v>
      </c>
      <c r="H9" s="553" t="s">
        <v>2</v>
      </c>
    </row>
    <row r="10" spans="1:8" ht="14.4" customHeight="1" x14ac:dyDescent="0.3">
      <c r="A10" s="551" t="s">
        <v>515</v>
      </c>
      <c r="B10" s="552" t="s">
        <v>6</v>
      </c>
      <c r="C10" s="553" t="s">
        <v>517</v>
      </c>
      <c r="D10" s="553">
        <v>12098250.471256083</v>
      </c>
      <c r="E10" s="553">
        <v>10961507.336055117</v>
      </c>
      <c r="F10" s="554">
        <v>0.9060407008516046</v>
      </c>
      <c r="G10" s="553">
        <v>-1136743.1352009661</v>
      </c>
      <c r="H10" s="553" t="s">
        <v>528</v>
      </c>
    </row>
    <row r="12" spans="1:8" ht="14.4" customHeight="1" x14ac:dyDescent="0.3">
      <c r="A12" s="551" t="s">
        <v>515</v>
      </c>
      <c r="B12" s="552" t="s">
        <v>516</v>
      </c>
      <c r="C12" s="553" t="s">
        <v>517</v>
      </c>
      <c r="D12" s="553" t="s">
        <v>516</v>
      </c>
      <c r="E12" s="553" t="s">
        <v>516</v>
      </c>
      <c r="F12" s="554" t="s">
        <v>516</v>
      </c>
      <c r="G12" s="553" t="s">
        <v>516</v>
      </c>
      <c r="H12" s="553" t="s">
        <v>158</v>
      </c>
    </row>
    <row r="13" spans="1:8" ht="14.4" customHeight="1" x14ac:dyDescent="0.3">
      <c r="A13" s="551" t="s">
        <v>529</v>
      </c>
      <c r="B13" s="552" t="s">
        <v>518</v>
      </c>
      <c r="C13" s="553" t="s">
        <v>519</v>
      </c>
      <c r="D13" s="553">
        <v>0</v>
      </c>
      <c r="E13" s="553">
        <v>426.59999999999997</v>
      </c>
      <c r="F13" s="554" t="e">
        <v>#DIV/0!</v>
      </c>
      <c r="G13" s="553">
        <v>426.59999999999997</v>
      </c>
      <c r="H13" s="553" t="s">
        <v>2</v>
      </c>
    </row>
    <row r="14" spans="1:8" ht="14.4" customHeight="1" x14ac:dyDescent="0.3">
      <c r="A14" s="551" t="s">
        <v>529</v>
      </c>
      <c r="B14" s="552" t="s">
        <v>6</v>
      </c>
      <c r="C14" s="553" t="s">
        <v>530</v>
      </c>
      <c r="D14" s="553">
        <v>0</v>
      </c>
      <c r="E14" s="553">
        <v>426.59999999999997</v>
      </c>
      <c r="F14" s="554" t="e">
        <v>#DIV/0!</v>
      </c>
      <c r="G14" s="553">
        <v>426.59999999999997</v>
      </c>
      <c r="H14" s="553" t="s">
        <v>531</v>
      </c>
    </row>
    <row r="15" spans="1:8" ht="14.4" customHeight="1" x14ac:dyDescent="0.3">
      <c r="A15" s="551" t="s">
        <v>516</v>
      </c>
      <c r="B15" s="552" t="s">
        <v>516</v>
      </c>
      <c r="C15" s="553" t="s">
        <v>516</v>
      </c>
      <c r="D15" s="553" t="s">
        <v>516</v>
      </c>
      <c r="E15" s="553" t="s">
        <v>516</v>
      </c>
      <c r="F15" s="554" t="s">
        <v>516</v>
      </c>
      <c r="G15" s="553" t="s">
        <v>516</v>
      </c>
      <c r="H15" s="553" t="s">
        <v>532</v>
      </c>
    </row>
    <row r="16" spans="1:8" ht="14.4" customHeight="1" x14ac:dyDescent="0.3">
      <c r="A16" s="551" t="s">
        <v>533</v>
      </c>
      <c r="B16" s="552" t="s">
        <v>518</v>
      </c>
      <c r="C16" s="553" t="s">
        <v>519</v>
      </c>
      <c r="D16" s="553">
        <v>17879.102976472906</v>
      </c>
      <c r="E16" s="553">
        <v>20811.278658305022</v>
      </c>
      <c r="F16" s="554">
        <v>1.1640001562545148</v>
      </c>
      <c r="G16" s="553">
        <v>2932.1756818321155</v>
      </c>
      <c r="H16" s="553" t="s">
        <v>2</v>
      </c>
    </row>
    <row r="17" spans="1:8" ht="14.4" customHeight="1" x14ac:dyDescent="0.3">
      <c r="A17" s="551" t="s">
        <v>533</v>
      </c>
      <c r="B17" s="552" t="s">
        <v>6</v>
      </c>
      <c r="C17" s="553" t="s">
        <v>534</v>
      </c>
      <c r="D17" s="553">
        <v>17879.102976472906</v>
      </c>
      <c r="E17" s="553">
        <v>20811.278658305022</v>
      </c>
      <c r="F17" s="554">
        <v>1.1640001562545148</v>
      </c>
      <c r="G17" s="553">
        <v>2932.1756818321155</v>
      </c>
      <c r="H17" s="553" t="s">
        <v>531</v>
      </c>
    </row>
    <row r="18" spans="1:8" ht="14.4" customHeight="1" x14ac:dyDescent="0.3">
      <c r="A18" s="551" t="s">
        <v>516</v>
      </c>
      <c r="B18" s="552" t="s">
        <v>516</v>
      </c>
      <c r="C18" s="553" t="s">
        <v>516</v>
      </c>
      <c r="D18" s="553" t="s">
        <v>516</v>
      </c>
      <c r="E18" s="553" t="s">
        <v>516</v>
      </c>
      <c r="F18" s="554" t="s">
        <v>516</v>
      </c>
      <c r="G18" s="553" t="s">
        <v>516</v>
      </c>
      <c r="H18" s="553" t="s">
        <v>532</v>
      </c>
    </row>
    <row r="19" spans="1:8" ht="14.4" customHeight="1" x14ac:dyDescent="0.3">
      <c r="A19" s="551" t="s">
        <v>535</v>
      </c>
      <c r="B19" s="552" t="s">
        <v>518</v>
      </c>
      <c r="C19" s="553" t="s">
        <v>519</v>
      </c>
      <c r="D19" s="553">
        <v>4205410.0537988469</v>
      </c>
      <c r="E19" s="553">
        <v>4073736.8428091812</v>
      </c>
      <c r="F19" s="554">
        <v>0.96868956669975093</v>
      </c>
      <c r="G19" s="553">
        <v>-131673.21098966571</v>
      </c>
      <c r="H19" s="553" t="s">
        <v>2</v>
      </c>
    </row>
    <row r="20" spans="1:8" ht="14.4" customHeight="1" x14ac:dyDescent="0.3">
      <c r="A20" s="551" t="s">
        <v>535</v>
      </c>
      <c r="B20" s="552" t="s">
        <v>520</v>
      </c>
      <c r="C20" s="553" t="s">
        <v>521</v>
      </c>
      <c r="D20" s="553">
        <v>987191.20857269492</v>
      </c>
      <c r="E20" s="553">
        <v>911424.67239948432</v>
      </c>
      <c r="F20" s="554">
        <v>0.92325039413311261</v>
      </c>
      <c r="G20" s="553">
        <v>-75766.536173210596</v>
      </c>
      <c r="H20" s="553" t="s">
        <v>2</v>
      </c>
    </row>
    <row r="21" spans="1:8" ht="14.4" customHeight="1" x14ac:dyDescent="0.3">
      <c r="A21" s="551" t="s">
        <v>535</v>
      </c>
      <c r="B21" s="552" t="s">
        <v>522</v>
      </c>
      <c r="C21" s="553" t="s">
        <v>523</v>
      </c>
      <c r="D21" s="553">
        <v>71732.633372515498</v>
      </c>
      <c r="E21" s="553">
        <v>20297.07</v>
      </c>
      <c r="F21" s="554">
        <v>0.28295448034920273</v>
      </c>
      <c r="G21" s="553">
        <v>-51435.563372515498</v>
      </c>
      <c r="H21" s="553" t="s">
        <v>2</v>
      </c>
    </row>
    <row r="22" spans="1:8" ht="14.4" customHeight="1" x14ac:dyDescent="0.3">
      <c r="A22" s="551" t="s">
        <v>535</v>
      </c>
      <c r="B22" s="552" t="s">
        <v>524</v>
      </c>
      <c r="C22" s="553" t="s">
        <v>525</v>
      </c>
      <c r="D22" s="553">
        <v>1006264.9339179442</v>
      </c>
      <c r="E22" s="553">
        <v>1088243.2758985923</v>
      </c>
      <c r="F22" s="554">
        <v>1.0814679506533744</v>
      </c>
      <c r="G22" s="553">
        <v>81978.341980648111</v>
      </c>
      <c r="H22" s="553" t="s">
        <v>2</v>
      </c>
    </row>
    <row r="23" spans="1:8" ht="14.4" customHeight="1" x14ac:dyDescent="0.3">
      <c r="A23" s="551" t="s">
        <v>535</v>
      </c>
      <c r="B23" s="552" t="s">
        <v>526</v>
      </c>
      <c r="C23" s="553" t="s">
        <v>527</v>
      </c>
      <c r="D23" s="553">
        <v>781483.16024101165</v>
      </c>
      <c r="E23" s="553">
        <v>632422.64327552938</v>
      </c>
      <c r="F23" s="554">
        <v>0.80925946386418413</v>
      </c>
      <c r="G23" s="553">
        <v>-149060.51696548227</v>
      </c>
      <c r="H23" s="553" t="s">
        <v>2</v>
      </c>
    </row>
    <row r="24" spans="1:8" ht="14.4" customHeight="1" x14ac:dyDescent="0.3">
      <c r="A24" s="551" t="s">
        <v>535</v>
      </c>
      <c r="B24" s="552" t="s">
        <v>6</v>
      </c>
      <c r="C24" s="553" t="s">
        <v>536</v>
      </c>
      <c r="D24" s="553">
        <v>7097089.3665968291</v>
      </c>
      <c r="E24" s="553">
        <v>6726124.5043827873</v>
      </c>
      <c r="F24" s="554">
        <v>0.94772999985599371</v>
      </c>
      <c r="G24" s="553">
        <v>-370964.86221404187</v>
      </c>
      <c r="H24" s="553" t="s">
        <v>531</v>
      </c>
    </row>
    <row r="25" spans="1:8" ht="14.4" customHeight="1" x14ac:dyDescent="0.3">
      <c r="A25" s="551" t="s">
        <v>516</v>
      </c>
      <c r="B25" s="552" t="s">
        <v>516</v>
      </c>
      <c r="C25" s="553" t="s">
        <v>516</v>
      </c>
      <c r="D25" s="553" t="s">
        <v>516</v>
      </c>
      <c r="E25" s="553" t="s">
        <v>516</v>
      </c>
      <c r="F25" s="554" t="s">
        <v>516</v>
      </c>
      <c r="G25" s="553" t="s">
        <v>516</v>
      </c>
      <c r="H25" s="553" t="s">
        <v>532</v>
      </c>
    </row>
    <row r="26" spans="1:8" ht="14.4" customHeight="1" x14ac:dyDescent="0.3">
      <c r="A26" s="551" t="s">
        <v>537</v>
      </c>
      <c r="B26" s="552" t="s">
        <v>518</v>
      </c>
      <c r="C26" s="553" t="s">
        <v>519</v>
      </c>
      <c r="D26" s="553">
        <v>2558553.268290495</v>
      </c>
      <c r="E26" s="553">
        <v>2212021.6385270581</v>
      </c>
      <c r="F26" s="554">
        <v>0.86455954071459562</v>
      </c>
      <c r="G26" s="553">
        <v>-346531.62976343697</v>
      </c>
      <c r="H26" s="553" t="s">
        <v>2</v>
      </c>
    </row>
    <row r="27" spans="1:8" ht="14.4" customHeight="1" x14ac:dyDescent="0.3">
      <c r="A27" s="551" t="s">
        <v>537</v>
      </c>
      <c r="B27" s="552" t="s">
        <v>6</v>
      </c>
      <c r="C27" s="553" t="s">
        <v>538</v>
      </c>
      <c r="D27" s="553">
        <v>2619566.358008639</v>
      </c>
      <c r="E27" s="553">
        <v>2212021.6385270581</v>
      </c>
      <c r="F27" s="554">
        <v>0.84442283042931154</v>
      </c>
      <c r="G27" s="553">
        <v>-407544.71948158089</v>
      </c>
      <c r="H27" s="553" t="s">
        <v>531</v>
      </c>
    </row>
    <row r="28" spans="1:8" ht="14.4" customHeight="1" x14ac:dyDescent="0.3">
      <c r="A28" s="551" t="s">
        <v>516</v>
      </c>
      <c r="B28" s="552" t="s">
        <v>516</v>
      </c>
      <c r="C28" s="553" t="s">
        <v>516</v>
      </c>
      <c r="D28" s="553" t="s">
        <v>516</v>
      </c>
      <c r="E28" s="553" t="s">
        <v>516</v>
      </c>
      <c r="F28" s="554" t="s">
        <v>516</v>
      </c>
      <c r="G28" s="553" t="s">
        <v>516</v>
      </c>
      <c r="H28" s="553" t="s">
        <v>532</v>
      </c>
    </row>
    <row r="29" spans="1:8" ht="14.4" customHeight="1" x14ac:dyDescent="0.3">
      <c r="A29" s="551" t="s">
        <v>539</v>
      </c>
      <c r="B29" s="552" t="s">
        <v>518</v>
      </c>
      <c r="C29" s="553" t="s">
        <v>519</v>
      </c>
      <c r="D29" s="553">
        <v>1934325.8446187607</v>
      </c>
      <c r="E29" s="553">
        <v>1745794.2948477066</v>
      </c>
      <c r="F29" s="554">
        <v>0.9025337172144271</v>
      </c>
      <c r="G29" s="553">
        <v>-188531.54977105418</v>
      </c>
      <c r="H29" s="553" t="s">
        <v>2</v>
      </c>
    </row>
    <row r="30" spans="1:8" ht="14.4" customHeight="1" x14ac:dyDescent="0.3">
      <c r="A30" s="551" t="s">
        <v>539</v>
      </c>
      <c r="B30" s="552" t="s">
        <v>6</v>
      </c>
      <c r="C30" s="553" t="s">
        <v>540</v>
      </c>
      <c r="D30" s="553">
        <v>2021290.2234436495</v>
      </c>
      <c r="E30" s="553">
        <v>1745794.2948477066</v>
      </c>
      <c r="F30" s="554">
        <v>0.86370293320541391</v>
      </c>
      <c r="G30" s="553">
        <v>-275495.92859594291</v>
      </c>
      <c r="H30" s="553" t="s">
        <v>531</v>
      </c>
    </row>
    <row r="31" spans="1:8" ht="14.4" customHeight="1" x14ac:dyDescent="0.3">
      <c r="A31" s="551" t="s">
        <v>516</v>
      </c>
      <c r="B31" s="552" t="s">
        <v>516</v>
      </c>
      <c r="C31" s="553" t="s">
        <v>516</v>
      </c>
      <c r="D31" s="553" t="s">
        <v>516</v>
      </c>
      <c r="E31" s="553" t="s">
        <v>516</v>
      </c>
      <c r="F31" s="554" t="s">
        <v>516</v>
      </c>
      <c r="G31" s="553" t="s">
        <v>516</v>
      </c>
      <c r="H31" s="553" t="s">
        <v>532</v>
      </c>
    </row>
    <row r="32" spans="1:8" ht="14.4" customHeight="1" x14ac:dyDescent="0.3">
      <c r="A32" s="551" t="s">
        <v>541</v>
      </c>
      <c r="B32" s="552" t="s">
        <v>518</v>
      </c>
      <c r="C32" s="553" t="s">
        <v>519</v>
      </c>
      <c r="D32" s="553">
        <v>103348.93724073975</v>
      </c>
      <c r="E32" s="553">
        <v>93368.337721656426</v>
      </c>
      <c r="F32" s="554">
        <v>0.90342813592911331</v>
      </c>
      <c r="G32" s="553">
        <v>-9980.59951908332</v>
      </c>
      <c r="H32" s="553" t="s">
        <v>2</v>
      </c>
    </row>
    <row r="33" spans="1:8" ht="14.4" customHeight="1" x14ac:dyDescent="0.3">
      <c r="A33" s="551" t="s">
        <v>541</v>
      </c>
      <c r="B33" s="552" t="s">
        <v>6</v>
      </c>
      <c r="C33" s="553" t="s">
        <v>542</v>
      </c>
      <c r="D33" s="553">
        <v>105710.01033770212</v>
      </c>
      <c r="E33" s="553">
        <v>93368.337721656426</v>
      </c>
      <c r="F33" s="554">
        <v>0.883249726524301</v>
      </c>
      <c r="G33" s="553">
        <v>-12341.672616045689</v>
      </c>
      <c r="H33" s="553" t="s">
        <v>531</v>
      </c>
    </row>
    <row r="34" spans="1:8" ht="14.4" customHeight="1" x14ac:dyDescent="0.3">
      <c r="A34" s="551" t="s">
        <v>516</v>
      </c>
      <c r="B34" s="552" t="s">
        <v>516</v>
      </c>
      <c r="C34" s="553" t="s">
        <v>516</v>
      </c>
      <c r="D34" s="553" t="s">
        <v>516</v>
      </c>
      <c r="E34" s="553" t="s">
        <v>516</v>
      </c>
      <c r="F34" s="554" t="s">
        <v>516</v>
      </c>
      <c r="G34" s="553" t="s">
        <v>516</v>
      </c>
      <c r="H34" s="553" t="s">
        <v>532</v>
      </c>
    </row>
    <row r="35" spans="1:8" ht="14.4" customHeight="1" x14ac:dyDescent="0.3">
      <c r="A35" s="551" t="s">
        <v>543</v>
      </c>
      <c r="B35" s="552" t="s">
        <v>518</v>
      </c>
      <c r="C35" s="553" t="s">
        <v>519</v>
      </c>
      <c r="D35" s="553">
        <v>236715.40989279342</v>
      </c>
      <c r="E35" s="553">
        <v>162960.68191760647</v>
      </c>
      <c r="F35" s="554">
        <v>0.68842447558192388</v>
      </c>
      <c r="G35" s="553">
        <v>-73754.72797518695</v>
      </c>
      <c r="H35" s="553" t="s">
        <v>2</v>
      </c>
    </row>
    <row r="36" spans="1:8" ht="14.4" customHeight="1" x14ac:dyDescent="0.3">
      <c r="A36" s="551" t="s">
        <v>543</v>
      </c>
      <c r="B36" s="552" t="s">
        <v>6</v>
      </c>
      <c r="C36" s="553" t="s">
        <v>544</v>
      </c>
      <c r="D36" s="553">
        <v>236715.40989279342</v>
      </c>
      <c r="E36" s="553">
        <v>162960.68191760647</v>
      </c>
      <c r="F36" s="554">
        <v>0.68842447558192388</v>
      </c>
      <c r="G36" s="553">
        <v>-73754.72797518695</v>
      </c>
      <c r="H36" s="553" t="s">
        <v>531</v>
      </c>
    </row>
    <row r="37" spans="1:8" ht="14.4" customHeight="1" x14ac:dyDescent="0.3">
      <c r="A37" s="551" t="s">
        <v>516</v>
      </c>
      <c r="B37" s="552" t="s">
        <v>516</v>
      </c>
      <c r="C37" s="553" t="s">
        <v>516</v>
      </c>
      <c r="D37" s="553" t="s">
        <v>516</v>
      </c>
      <c r="E37" s="553" t="s">
        <v>516</v>
      </c>
      <c r="F37" s="554" t="s">
        <v>516</v>
      </c>
      <c r="G37" s="553" t="s">
        <v>516</v>
      </c>
      <c r="H37" s="553" t="s">
        <v>532</v>
      </c>
    </row>
    <row r="38" spans="1:8" ht="14.4" customHeight="1" x14ac:dyDescent="0.3">
      <c r="A38" s="551" t="s">
        <v>515</v>
      </c>
      <c r="B38" s="552" t="s">
        <v>6</v>
      </c>
      <c r="C38" s="553" t="s">
        <v>517</v>
      </c>
      <c r="D38" s="553">
        <v>12098250.471256083</v>
      </c>
      <c r="E38" s="553">
        <v>10961507.336055119</v>
      </c>
      <c r="F38" s="554">
        <v>0.90604070085160471</v>
      </c>
      <c r="G38" s="553">
        <v>-1136743.1352009643</v>
      </c>
      <c r="H38" s="553" t="s">
        <v>528</v>
      </c>
    </row>
  </sheetData>
  <autoFilter ref="A3:G3"/>
  <mergeCells count="1">
    <mergeCell ref="A1:G1"/>
  </mergeCells>
  <conditionalFormatting sqref="F11 F39:F65536">
    <cfRule type="cellIs" dxfId="71" priority="15" stopIfTrue="1" operator="greaterThan">
      <formula>1</formula>
    </cfRule>
  </conditionalFormatting>
  <conditionalFormatting sqref="F4:F10">
    <cfRule type="cellIs" dxfId="70" priority="10" operator="greaterThan">
      <formula>1</formula>
    </cfRule>
  </conditionalFormatting>
  <conditionalFormatting sqref="B4:B10">
    <cfRule type="expression" dxfId="69" priority="14">
      <formula>AND(LEFT(H4,6)&lt;&gt;"mezera",H4&lt;&gt;"")</formula>
    </cfRule>
  </conditionalFormatting>
  <conditionalFormatting sqref="A4:A10">
    <cfRule type="expression" dxfId="68" priority="11">
      <formula>AND(H4&lt;&gt;"",H4&lt;&gt;"mezeraKL")</formula>
    </cfRule>
  </conditionalFormatting>
  <conditionalFormatting sqref="B4:G10">
    <cfRule type="expression" dxfId="67" priority="12">
      <formula>$H4="SumaNS"</formula>
    </cfRule>
    <cfRule type="expression" dxfId="66" priority="13">
      <formula>OR($H4="KL",$H4="SumaKL")</formula>
    </cfRule>
  </conditionalFormatting>
  <conditionalFormatting sqref="A4:G10">
    <cfRule type="expression" dxfId="65" priority="9">
      <formula>$H4&lt;&gt;""</formula>
    </cfRule>
  </conditionalFormatting>
  <conditionalFormatting sqref="G4:G10">
    <cfRule type="cellIs" dxfId="64" priority="8" operator="greaterThan">
      <formula>0</formula>
    </cfRule>
  </conditionalFormatting>
  <conditionalFormatting sqref="F12:F38">
    <cfRule type="cellIs" dxfId="63" priority="3" operator="greaterThan">
      <formula>1</formula>
    </cfRule>
  </conditionalFormatting>
  <conditionalFormatting sqref="B12:B38">
    <cfRule type="expression" dxfId="62" priority="7">
      <formula>AND(LEFT(H12,6)&lt;&gt;"mezera",H12&lt;&gt;"")</formula>
    </cfRule>
  </conditionalFormatting>
  <conditionalFormatting sqref="A12:A38">
    <cfRule type="expression" dxfId="61" priority="4">
      <formula>AND(H12&lt;&gt;"",H12&lt;&gt;"mezeraKL")</formula>
    </cfRule>
  </conditionalFormatting>
  <conditionalFormatting sqref="B12:G38">
    <cfRule type="expression" dxfId="60" priority="5">
      <formula>$H12="SumaNS"</formula>
    </cfRule>
    <cfRule type="expression" dxfId="59" priority="6">
      <formula>OR($H12="KL",$H12="SumaKL")</formula>
    </cfRule>
  </conditionalFormatting>
  <conditionalFormatting sqref="A12:G38">
    <cfRule type="expression" dxfId="58" priority="2">
      <formula>$H12&lt;&gt;""</formula>
    </cfRule>
  </conditionalFormatting>
  <conditionalFormatting sqref="G12:G38">
    <cfRule type="cellIs" dxfId="57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3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x14ac:dyDescent="0.3"/>
  <cols>
    <col min="1" max="1" width="6.6640625" style="69" hidden="1" customWidth="1"/>
    <col min="2" max="2" width="28.33203125" style="69" hidden="1" customWidth="1"/>
    <col min="3" max="3" width="5.33203125" style="90" bestFit="1" customWidth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/>
    <col min="9" max="9" width="8.5546875" style="90" hidden="1" customWidth="1"/>
    <col min="10" max="10" width="25.77734375" style="90" customWidth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15" t="s">
        <v>268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1:14" ht="14.4" customHeight="1" thickBot="1" x14ac:dyDescent="0.35">
      <c r="A2" s="522" t="s">
        <v>290</v>
      </c>
      <c r="B2" s="88"/>
      <c r="C2" s="339"/>
      <c r="D2" s="339"/>
      <c r="E2" s="339"/>
      <c r="F2" s="339"/>
      <c r="G2" s="339"/>
      <c r="H2" s="339"/>
      <c r="I2" s="339"/>
      <c r="J2" s="339"/>
      <c r="K2" s="339"/>
      <c r="L2" s="340"/>
      <c r="M2" s="340"/>
      <c r="N2" s="340"/>
    </row>
    <row r="3" spans="1:14" ht="14.4" customHeight="1" thickBot="1" x14ac:dyDescent="0.35">
      <c r="A3" s="88"/>
      <c r="B3" s="88"/>
      <c r="C3" s="411"/>
      <c r="D3" s="412"/>
      <c r="E3" s="412"/>
      <c r="F3" s="412"/>
      <c r="G3" s="412"/>
      <c r="H3" s="412"/>
      <c r="I3" s="412"/>
      <c r="J3" s="413" t="s">
        <v>253</v>
      </c>
      <c r="K3" s="414"/>
      <c r="L3" s="341">
        <f>IF(M3&lt;&gt;0,N3/M3,0)</f>
        <v>295.05070772608678</v>
      </c>
      <c r="M3" s="341">
        <f>SUBTOTAL(9,M5:M1048576)</f>
        <v>37151.266033333333</v>
      </c>
      <c r="N3" s="342">
        <f>SUBTOTAL(9,N5:N1048576)</f>
        <v>10961507.33605513</v>
      </c>
    </row>
    <row r="4" spans="1:14" s="89" customFormat="1" ht="14.4" customHeight="1" thickBot="1" x14ac:dyDescent="0.35">
      <c r="A4" s="555" t="s">
        <v>7</v>
      </c>
      <c r="B4" s="556" t="s">
        <v>8</v>
      </c>
      <c r="C4" s="556" t="s">
        <v>0</v>
      </c>
      <c r="D4" s="556" t="s">
        <v>9</v>
      </c>
      <c r="E4" s="556" t="s">
        <v>10</v>
      </c>
      <c r="F4" s="556" t="s">
        <v>2</v>
      </c>
      <c r="G4" s="556" t="s">
        <v>11</v>
      </c>
      <c r="H4" s="556" t="s">
        <v>12</v>
      </c>
      <c r="I4" s="556" t="s">
        <v>13</v>
      </c>
      <c r="J4" s="557" t="s">
        <v>14</v>
      </c>
      <c r="K4" s="557" t="s">
        <v>15</v>
      </c>
      <c r="L4" s="558" t="s">
        <v>280</v>
      </c>
      <c r="M4" s="558" t="s">
        <v>16</v>
      </c>
      <c r="N4" s="559" t="s">
        <v>18</v>
      </c>
    </row>
    <row r="5" spans="1:14" ht="14.4" customHeight="1" x14ac:dyDescent="0.3">
      <c r="A5" s="561" t="s">
        <v>515</v>
      </c>
      <c r="B5" s="562" t="s">
        <v>517</v>
      </c>
      <c r="C5" s="563" t="s">
        <v>529</v>
      </c>
      <c r="D5" s="564" t="s">
        <v>530</v>
      </c>
      <c r="E5" s="563" t="s">
        <v>518</v>
      </c>
      <c r="F5" s="564" t="s">
        <v>519</v>
      </c>
      <c r="G5" s="563" t="s">
        <v>545</v>
      </c>
      <c r="H5" s="563">
        <v>394712</v>
      </c>
      <c r="I5" s="563">
        <v>0</v>
      </c>
      <c r="J5" s="563" t="s">
        <v>546</v>
      </c>
      <c r="K5" s="563" t="s">
        <v>547</v>
      </c>
      <c r="L5" s="565">
        <v>23.7</v>
      </c>
      <c r="M5" s="565">
        <v>18</v>
      </c>
      <c r="N5" s="566">
        <v>426.59999999999997</v>
      </c>
    </row>
    <row r="6" spans="1:14" ht="14.4" customHeight="1" x14ac:dyDescent="0.3">
      <c r="A6" s="567" t="s">
        <v>515</v>
      </c>
      <c r="B6" s="568" t="s">
        <v>517</v>
      </c>
      <c r="C6" s="569" t="s">
        <v>533</v>
      </c>
      <c r="D6" s="570" t="s">
        <v>534</v>
      </c>
      <c r="E6" s="569" t="s">
        <v>518</v>
      </c>
      <c r="F6" s="570" t="s">
        <v>519</v>
      </c>
      <c r="G6" s="569" t="s">
        <v>545</v>
      </c>
      <c r="H6" s="569">
        <v>51366</v>
      </c>
      <c r="I6" s="569">
        <v>51366</v>
      </c>
      <c r="J6" s="569" t="s">
        <v>548</v>
      </c>
      <c r="K6" s="569" t="s">
        <v>549</v>
      </c>
      <c r="L6" s="571">
        <v>259.43998068499502</v>
      </c>
      <c r="M6" s="571">
        <v>1</v>
      </c>
      <c r="N6" s="572">
        <v>259.43998068499502</v>
      </c>
    </row>
    <row r="7" spans="1:14" ht="14.4" customHeight="1" x14ac:dyDescent="0.3">
      <c r="A7" s="567" t="s">
        <v>515</v>
      </c>
      <c r="B7" s="568" t="s">
        <v>517</v>
      </c>
      <c r="C7" s="569" t="s">
        <v>533</v>
      </c>
      <c r="D7" s="570" t="s">
        <v>534</v>
      </c>
      <c r="E7" s="569" t="s">
        <v>518</v>
      </c>
      <c r="F7" s="570" t="s">
        <v>519</v>
      </c>
      <c r="G7" s="569" t="s">
        <v>545</v>
      </c>
      <c r="H7" s="569">
        <v>100362</v>
      </c>
      <c r="I7" s="569">
        <v>362</v>
      </c>
      <c r="J7" s="569" t="s">
        <v>550</v>
      </c>
      <c r="K7" s="569" t="s">
        <v>551</v>
      </c>
      <c r="L7" s="571">
        <v>84.079895658030395</v>
      </c>
      <c r="M7" s="571">
        <v>1</v>
      </c>
      <c r="N7" s="572">
        <v>84.079895658030395</v>
      </c>
    </row>
    <row r="8" spans="1:14" ht="14.4" customHeight="1" x14ac:dyDescent="0.3">
      <c r="A8" s="567" t="s">
        <v>515</v>
      </c>
      <c r="B8" s="568" t="s">
        <v>517</v>
      </c>
      <c r="C8" s="569" t="s">
        <v>533</v>
      </c>
      <c r="D8" s="570" t="s">
        <v>534</v>
      </c>
      <c r="E8" s="569" t="s">
        <v>518</v>
      </c>
      <c r="F8" s="570" t="s">
        <v>519</v>
      </c>
      <c r="G8" s="569" t="s">
        <v>545</v>
      </c>
      <c r="H8" s="569">
        <v>100502</v>
      </c>
      <c r="I8" s="569">
        <v>502</v>
      </c>
      <c r="J8" s="569" t="s">
        <v>552</v>
      </c>
      <c r="K8" s="569" t="s">
        <v>553</v>
      </c>
      <c r="L8" s="571">
        <v>163.77000000000001</v>
      </c>
      <c r="M8" s="571">
        <v>5</v>
      </c>
      <c r="N8" s="572">
        <v>818.85</v>
      </c>
    </row>
    <row r="9" spans="1:14" ht="14.4" customHeight="1" x14ac:dyDescent="0.3">
      <c r="A9" s="567" t="s">
        <v>515</v>
      </c>
      <c r="B9" s="568" t="s">
        <v>517</v>
      </c>
      <c r="C9" s="569" t="s">
        <v>533</v>
      </c>
      <c r="D9" s="570" t="s">
        <v>534</v>
      </c>
      <c r="E9" s="569" t="s">
        <v>518</v>
      </c>
      <c r="F9" s="570" t="s">
        <v>519</v>
      </c>
      <c r="G9" s="569" t="s">
        <v>545</v>
      </c>
      <c r="H9" s="569">
        <v>100516</v>
      </c>
      <c r="I9" s="569">
        <v>516</v>
      </c>
      <c r="J9" s="569" t="s">
        <v>554</v>
      </c>
      <c r="K9" s="569" t="s">
        <v>555</v>
      </c>
      <c r="L9" s="571">
        <v>89.59</v>
      </c>
      <c r="M9" s="571">
        <v>2</v>
      </c>
      <c r="N9" s="572">
        <v>179.18</v>
      </c>
    </row>
    <row r="10" spans="1:14" ht="14.4" customHeight="1" x14ac:dyDescent="0.3">
      <c r="A10" s="567" t="s">
        <v>515</v>
      </c>
      <c r="B10" s="568" t="s">
        <v>517</v>
      </c>
      <c r="C10" s="569" t="s">
        <v>533</v>
      </c>
      <c r="D10" s="570" t="s">
        <v>534</v>
      </c>
      <c r="E10" s="569" t="s">
        <v>518</v>
      </c>
      <c r="F10" s="570" t="s">
        <v>519</v>
      </c>
      <c r="G10" s="569" t="s">
        <v>545</v>
      </c>
      <c r="H10" s="569">
        <v>101125</v>
      </c>
      <c r="I10" s="569">
        <v>1125</v>
      </c>
      <c r="J10" s="569" t="s">
        <v>556</v>
      </c>
      <c r="K10" s="569" t="s">
        <v>557</v>
      </c>
      <c r="L10" s="571">
        <v>78.579299536471041</v>
      </c>
      <c r="M10" s="571">
        <v>6</v>
      </c>
      <c r="N10" s="572">
        <v>471.4757972188263</v>
      </c>
    </row>
    <row r="11" spans="1:14" ht="14.4" customHeight="1" x14ac:dyDescent="0.3">
      <c r="A11" s="567" t="s">
        <v>515</v>
      </c>
      <c r="B11" s="568" t="s">
        <v>517</v>
      </c>
      <c r="C11" s="569" t="s">
        <v>533</v>
      </c>
      <c r="D11" s="570" t="s">
        <v>534</v>
      </c>
      <c r="E11" s="569" t="s">
        <v>518</v>
      </c>
      <c r="F11" s="570" t="s">
        <v>519</v>
      </c>
      <c r="G11" s="569" t="s">
        <v>545</v>
      </c>
      <c r="H11" s="569">
        <v>102439</v>
      </c>
      <c r="I11" s="569">
        <v>2439</v>
      </c>
      <c r="J11" s="569" t="s">
        <v>558</v>
      </c>
      <c r="K11" s="569" t="s">
        <v>559</v>
      </c>
      <c r="L11" s="571">
        <v>291.4373392121787</v>
      </c>
      <c r="M11" s="571">
        <v>20</v>
      </c>
      <c r="N11" s="572">
        <v>5827.8761410922898</v>
      </c>
    </row>
    <row r="12" spans="1:14" ht="14.4" customHeight="1" x14ac:dyDescent="0.3">
      <c r="A12" s="567" t="s">
        <v>515</v>
      </c>
      <c r="B12" s="568" t="s">
        <v>517</v>
      </c>
      <c r="C12" s="569" t="s">
        <v>533</v>
      </c>
      <c r="D12" s="570" t="s">
        <v>534</v>
      </c>
      <c r="E12" s="569" t="s">
        <v>518</v>
      </c>
      <c r="F12" s="570" t="s">
        <v>519</v>
      </c>
      <c r="G12" s="569" t="s">
        <v>545</v>
      </c>
      <c r="H12" s="569">
        <v>103761</v>
      </c>
      <c r="I12" s="569">
        <v>3761</v>
      </c>
      <c r="J12" s="569" t="s">
        <v>560</v>
      </c>
      <c r="K12" s="569" t="s">
        <v>561</v>
      </c>
      <c r="L12" s="571">
        <v>649.84877027997095</v>
      </c>
      <c r="M12" s="571">
        <v>1</v>
      </c>
      <c r="N12" s="572">
        <v>649.84877027997095</v>
      </c>
    </row>
    <row r="13" spans="1:14" ht="14.4" customHeight="1" x14ac:dyDescent="0.3">
      <c r="A13" s="567" t="s">
        <v>515</v>
      </c>
      <c r="B13" s="568" t="s">
        <v>517</v>
      </c>
      <c r="C13" s="569" t="s">
        <v>533</v>
      </c>
      <c r="D13" s="570" t="s">
        <v>534</v>
      </c>
      <c r="E13" s="569" t="s">
        <v>518</v>
      </c>
      <c r="F13" s="570" t="s">
        <v>519</v>
      </c>
      <c r="G13" s="569" t="s">
        <v>545</v>
      </c>
      <c r="H13" s="569">
        <v>107981</v>
      </c>
      <c r="I13" s="569">
        <v>7981</v>
      </c>
      <c r="J13" s="569" t="s">
        <v>562</v>
      </c>
      <c r="K13" s="569" t="s">
        <v>563</v>
      </c>
      <c r="L13" s="571">
        <v>60.35</v>
      </c>
      <c r="M13" s="571">
        <v>2</v>
      </c>
      <c r="N13" s="572">
        <v>120.7</v>
      </c>
    </row>
    <row r="14" spans="1:14" ht="14.4" customHeight="1" x14ac:dyDescent="0.3">
      <c r="A14" s="567" t="s">
        <v>515</v>
      </c>
      <c r="B14" s="568" t="s">
        <v>517</v>
      </c>
      <c r="C14" s="569" t="s">
        <v>533</v>
      </c>
      <c r="D14" s="570" t="s">
        <v>534</v>
      </c>
      <c r="E14" s="569" t="s">
        <v>518</v>
      </c>
      <c r="F14" s="570" t="s">
        <v>519</v>
      </c>
      <c r="G14" s="569" t="s">
        <v>545</v>
      </c>
      <c r="H14" s="569">
        <v>110086</v>
      </c>
      <c r="I14" s="569">
        <v>10086</v>
      </c>
      <c r="J14" s="569" t="s">
        <v>564</v>
      </c>
      <c r="K14" s="569" t="s">
        <v>565</v>
      </c>
      <c r="L14" s="571">
        <v>1665.2</v>
      </c>
      <c r="M14" s="571">
        <v>2</v>
      </c>
      <c r="N14" s="572">
        <v>3330.4</v>
      </c>
    </row>
    <row r="15" spans="1:14" ht="14.4" customHeight="1" x14ac:dyDescent="0.3">
      <c r="A15" s="567" t="s">
        <v>515</v>
      </c>
      <c r="B15" s="568" t="s">
        <v>517</v>
      </c>
      <c r="C15" s="569" t="s">
        <v>533</v>
      </c>
      <c r="D15" s="570" t="s">
        <v>534</v>
      </c>
      <c r="E15" s="569" t="s">
        <v>518</v>
      </c>
      <c r="F15" s="570" t="s">
        <v>519</v>
      </c>
      <c r="G15" s="569" t="s">
        <v>545</v>
      </c>
      <c r="H15" s="569">
        <v>154539</v>
      </c>
      <c r="I15" s="569">
        <v>54539</v>
      </c>
      <c r="J15" s="569" t="s">
        <v>566</v>
      </c>
      <c r="K15" s="569" t="s">
        <v>567</v>
      </c>
      <c r="L15" s="571">
        <v>63.02</v>
      </c>
      <c r="M15" s="571">
        <v>1</v>
      </c>
      <c r="N15" s="572">
        <v>63.02</v>
      </c>
    </row>
    <row r="16" spans="1:14" ht="14.4" customHeight="1" x14ac:dyDescent="0.3">
      <c r="A16" s="567" t="s">
        <v>515</v>
      </c>
      <c r="B16" s="568" t="s">
        <v>517</v>
      </c>
      <c r="C16" s="569" t="s">
        <v>533</v>
      </c>
      <c r="D16" s="570" t="s">
        <v>534</v>
      </c>
      <c r="E16" s="569" t="s">
        <v>518</v>
      </c>
      <c r="F16" s="570" t="s">
        <v>519</v>
      </c>
      <c r="G16" s="569" t="s">
        <v>545</v>
      </c>
      <c r="H16" s="569">
        <v>161490</v>
      </c>
      <c r="I16" s="569">
        <v>161490</v>
      </c>
      <c r="J16" s="569" t="s">
        <v>568</v>
      </c>
      <c r="K16" s="569" t="s">
        <v>569</v>
      </c>
      <c r="L16" s="571">
        <v>667</v>
      </c>
      <c r="M16" s="571">
        <v>0</v>
      </c>
      <c r="N16" s="572">
        <v>0</v>
      </c>
    </row>
    <row r="17" spans="1:14" ht="14.4" customHeight="1" x14ac:dyDescent="0.3">
      <c r="A17" s="567" t="s">
        <v>515</v>
      </c>
      <c r="B17" s="568" t="s">
        <v>517</v>
      </c>
      <c r="C17" s="569" t="s">
        <v>533</v>
      </c>
      <c r="D17" s="570" t="s">
        <v>534</v>
      </c>
      <c r="E17" s="569" t="s">
        <v>518</v>
      </c>
      <c r="F17" s="570" t="s">
        <v>519</v>
      </c>
      <c r="G17" s="569" t="s">
        <v>545</v>
      </c>
      <c r="H17" s="569">
        <v>167547</v>
      </c>
      <c r="I17" s="569">
        <v>67547</v>
      </c>
      <c r="J17" s="569" t="s">
        <v>570</v>
      </c>
      <c r="K17" s="569" t="s">
        <v>571</v>
      </c>
      <c r="L17" s="571">
        <v>61.270025578235703</v>
      </c>
      <c r="M17" s="571">
        <v>1</v>
      </c>
      <c r="N17" s="572">
        <v>61.270025578235703</v>
      </c>
    </row>
    <row r="18" spans="1:14" ht="14.4" customHeight="1" x14ac:dyDescent="0.3">
      <c r="A18" s="567" t="s">
        <v>515</v>
      </c>
      <c r="B18" s="568" t="s">
        <v>517</v>
      </c>
      <c r="C18" s="569" t="s">
        <v>533</v>
      </c>
      <c r="D18" s="570" t="s">
        <v>534</v>
      </c>
      <c r="E18" s="569" t="s">
        <v>518</v>
      </c>
      <c r="F18" s="570" t="s">
        <v>519</v>
      </c>
      <c r="G18" s="569" t="s">
        <v>545</v>
      </c>
      <c r="H18" s="569">
        <v>184090</v>
      </c>
      <c r="I18" s="569">
        <v>84090</v>
      </c>
      <c r="J18" s="569" t="s">
        <v>572</v>
      </c>
      <c r="K18" s="569" t="s">
        <v>573</v>
      </c>
      <c r="L18" s="571">
        <v>63.15</v>
      </c>
      <c r="M18" s="571">
        <v>1</v>
      </c>
      <c r="N18" s="572">
        <v>63.15</v>
      </c>
    </row>
    <row r="19" spans="1:14" ht="14.4" customHeight="1" x14ac:dyDescent="0.3">
      <c r="A19" s="567" t="s">
        <v>515</v>
      </c>
      <c r="B19" s="568" t="s">
        <v>517</v>
      </c>
      <c r="C19" s="569" t="s">
        <v>533</v>
      </c>
      <c r="D19" s="570" t="s">
        <v>534</v>
      </c>
      <c r="E19" s="569" t="s">
        <v>518</v>
      </c>
      <c r="F19" s="570" t="s">
        <v>519</v>
      </c>
      <c r="G19" s="569" t="s">
        <v>545</v>
      </c>
      <c r="H19" s="569">
        <v>187814</v>
      </c>
      <c r="I19" s="569">
        <v>87814</v>
      </c>
      <c r="J19" s="569" t="s">
        <v>574</v>
      </c>
      <c r="K19" s="569" t="s">
        <v>575</v>
      </c>
      <c r="L19" s="571">
        <v>565.01</v>
      </c>
      <c r="M19" s="571">
        <v>1</v>
      </c>
      <c r="N19" s="572">
        <v>565.01</v>
      </c>
    </row>
    <row r="20" spans="1:14" ht="14.4" customHeight="1" x14ac:dyDescent="0.3">
      <c r="A20" s="567" t="s">
        <v>515</v>
      </c>
      <c r="B20" s="568" t="s">
        <v>517</v>
      </c>
      <c r="C20" s="569" t="s">
        <v>533</v>
      </c>
      <c r="D20" s="570" t="s">
        <v>534</v>
      </c>
      <c r="E20" s="569" t="s">
        <v>518</v>
      </c>
      <c r="F20" s="570" t="s">
        <v>519</v>
      </c>
      <c r="G20" s="569" t="s">
        <v>545</v>
      </c>
      <c r="H20" s="569">
        <v>198872</v>
      </c>
      <c r="I20" s="569">
        <v>98872</v>
      </c>
      <c r="J20" s="569" t="s">
        <v>576</v>
      </c>
      <c r="K20" s="569" t="s">
        <v>577</v>
      </c>
      <c r="L20" s="571">
        <v>327.06</v>
      </c>
      <c r="M20" s="571">
        <v>2</v>
      </c>
      <c r="N20" s="572">
        <v>654.12</v>
      </c>
    </row>
    <row r="21" spans="1:14" ht="14.4" customHeight="1" x14ac:dyDescent="0.3">
      <c r="A21" s="567" t="s">
        <v>515</v>
      </c>
      <c r="B21" s="568" t="s">
        <v>517</v>
      </c>
      <c r="C21" s="569" t="s">
        <v>533</v>
      </c>
      <c r="D21" s="570" t="s">
        <v>534</v>
      </c>
      <c r="E21" s="569" t="s">
        <v>518</v>
      </c>
      <c r="F21" s="570" t="s">
        <v>519</v>
      </c>
      <c r="G21" s="569" t="s">
        <v>545</v>
      </c>
      <c r="H21" s="569">
        <v>395997</v>
      </c>
      <c r="I21" s="569">
        <v>0</v>
      </c>
      <c r="J21" s="569" t="s">
        <v>578</v>
      </c>
      <c r="K21" s="569"/>
      <c r="L21" s="571">
        <v>98.131046511628</v>
      </c>
      <c r="M21" s="571">
        <v>1</v>
      </c>
      <c r="N21" s="572">
        <v>98.131046511628</v>
      </c>
    </row>
    <row r="22" spans="1:14" ht="14.4" customHeight="1" x14ac:dyDescent="0.3">
      <c r="A22" s="567" t="s">
        <v>515</v>
      </c>
      <c r="B22" s="568" t="s">
        <v>517</v>
      </c>
      <c r="C22" s="569" t="s">
        <v>533</v>
      </c>
      <c r="D22" s="570" t="s">
        <v>534</v>
      </c>
      <c r="E22" s="569" t="s">
        <v>518</v>
      </c>
      <c r="F22" s="570" t="s">
        <v>519</v>
      </c>
      <c r="G22" s="569" t="s">
        <v>545</v>
      </c>
      <c r="H22" s="569">
        <v>840893</v>
      </c>
      <c r="I22" s="569">
        <v>0</v>
      </c>
      <c r="J22" s="569" t="s">
        <v>579</v>
      </c>
      <c r="K22" s="569" t="s">
        <v>580</v>
      </c>
      <c r="L22" s="571">
        <v>246.06958254048399</v>
      </c>
      <c r="M22" s="571">
        <v>5</v>
      </c>
      <c r="N22" s="572">
        <v>1230.34791270242</v>
      </c>
    </row>
    <row r="23" spans="1:14" ht="14.4" customHeight="1" x14ac:dyDescent="0.3">
      <c r="A23" s="567" t="s">
        <v>515</v>
      </c>
      <c r="B23" s="568" t="s">
        <v>517</v>
      </c>
      <c r="C23" s="569" t="s">
        <v>533</v>
      </c>
      <c r="D23" s="570" t="s">
        <v>534</v>
      </c>
      <c r="E23" s="569" t="s">
        <v>518</v>
      </c>
      <c r="F23" s="570" t="s">
        <v>519</v>
      </c>
      <c r="G23" s="569" t="s">
        <v>545</v>
      </c>
      <c r="H23" s="569">
        <v>900321</v>
      </c>
      <c r="I23" s="569">
        <v>0</v>
      </c>
      <c r="J23" s="569" t="s">
        <v>581</v>
      </c>
      <c r="K23" s="569"/>
      <c r="L23" s="571">
        <v>373.34420106990802</v>
      </c>
      <c r="M23" s="571">
        <v>1</v>
      </c>
      <c r="N23" s="572">
        <v>373.34420106990802</v>
      </c>
    </row>
    <row r="24" spans="1:14" ht="14.4" customHeight="1" x14ac:dyDescent="0.3">
      <c r="A24" s="567" t="s">
        <v>515</v>
      </c>
      <c r="B24" s="568" t="s">
        <v>517</v>
      </c>
      <c r="C24" s="569" t="s">
        <v>533</v>
      </c>
      <c r="D24" s="570" t="s">
        <v>534</v>
      </c>
      <c r="E24" s="569" t="s">
        <v>518</v>
      </c>
      <c r="F24" s="570" t="s">
        <v>519</v>
      </c>
      <c r="G24" s="569" t="s">
        <v>545</v>
      </c>
      <c r="H24" s="569">
        <v>902026</v>
      </c>
      <c r="I24" s="569">
        <v>0</v>
      </c>
      <c r="J24" s="569" t="s">
        <v>582</v>
      </c>
      <c r="K24" s="569" t="s">
        <v>583</v>
      </c>
      <c r="L24" s="571">
        <v>226.55577143270449</v>
      </c>
      <c r="M24" s="571">
        <v>2</v>
      </c>
      <c r="N24" s="572">
        <v>453.11154286540898</v>
      </c>
    </row>
    <row r="25" spans="1:14" ht="14.4" customHeight="1" x14ac:dyDescent="0.3">
      <c r="A25" s="567" t="s">
        <v>515</v>
      </c>
      <c r="B25" s="568" t="s">
        <v>517</v>
      </c>
      <c r="C25" s="569" t="s">
        <v>533</v>
      </c>
      <c r="D25" s="570" t="s">
        <v>534</v>
      </c>
      <c r="E25" s="569" t="s">
        <v>518</v>
      </c>
      <c r="F25" s="570" t="s">
        <v>519</v>
      </c>
      <c r="G25" s="569" t="s">
        <v>545</v>
      </c>
      <c r="H25" s="569">
        <v>921558</v>
      </c>
      <c r="I25" s="569">
        <v>0</v>
      </c>
      <c r="J25" s="569" t="s">
        <v>584</v>
      </c>
      <c r="K25" s="569" t="s">
        <v>585</v>
      </c>
      <c r="L25" s="571">
        <v>403.42369979878242</v>
      </c>
      <c r="M25" s="571">
        <v>7</v>
      </c>
      <c r="N25" s="572">
        <v>2832.6388655680958</v>
      </c>
    </row>
    <row r="26" spans="1:14" ht="14.4" customHeight="1" x14ac:dyDescent="0.3">
      <c r="A26" s="567" t="s">
        <v>515</v>
      </c>
      <c r="B26" s="568" t="s">
        <v>517</v>
      </c>
      <c r="C26" s="569" t="s">
        <v>533</v>
      </c>
      <c r="D26" s="570" t="s">
        <v>534</v>
      </c>
      <c r="E26" s="569" t="s">
        <v>518</v>
      </c>
      <c r="F26" s="570" t="s">
        <v>519</v>
      </c>
      <c r="G26" s="569" t="s">
        <v>586</v>
      </c>
      <c r="H26" s="569">
        <v>109709</v>
      </c>
      <c r="I26" s="569">
        <v>9709</v>
      </c>
      <c r="J26" s="569" t="s">
        <v>587</v>
      </c>
      <c r="K26" s="569" t="s">
        <v>588</v>
      </c>
      <c r="L26" s="571">
        <v>36.189989269752949</v>
      </c>
      <c r="M26" s="571">
        <v>55</v>
      </c>
      <c r="N26" s="572">
        <v>1989.749356185177</v>
      </c>
    </row>
    <row r="27" spans="1:14" ht="14.4" customHeight="1" x14ac:dyDescent="0.3">
      <c r="A27" s="567" t="s">
        <v>515</v>
      </c>
      <c r="B27" s="568" t="s">
        <v>517</v>
      </c>
      <c r="C27" s="569" t="s">
        <v>533</v>
      </c>
      <c r="D27" s="570" t="s">
        <v>534</v>
      </c>
      <c r="E27" s="569" t="s">
        <v>518</v>
      </c>
      <c r="F27" s="570" t="s">
        <v>519</v>
      </c>
      <c r="G27" s="569" t="s">
        <v>586</v>
      </c>
      <c r="H27" s="569">
        <v>130160</v>
      </c>
      <c r="I27" s="569">
        <v>30160</v>
      </c>
      <c r="J27" s="569" t="s">
        <v>589</v>
      </c>
      <c r="K27" s="569" t="s">
        <v>590</v>
      </c>
      <c r="L27" s="571">
        <v>139.66999999999999</v>
      </c>
      <c r="M27" s="571">
        <v>2</v>
      </c>
      <c r="N27" s="572">
        <v>279.33999999999997</v>
      </c>
    </row>
    <row r="28" spans="1:14" ht="14.4" customHeight="1" x14ac:dyDescent="0.3">
      <c r="A28" s="567" t="s">
        <v>515</v>
      </c>
      <c r="B28" s="568" t="s">
        <v>517</v>
      </c>
      <c r="C28" s="569" t="s">
        <v>533</v>
      </c>
      <c r="D28" s="570" t="s">
        <v>534</v>
      </c>
      <c r="E28" s="569" t="s">
        <v>518</v>
      </c>
      <c r="F28" s="570" t="s">
        <v>519</v>
      </c>
      <c r="G28" s="569" t="s">
        <v>586</v>
      </c>
      <c r="H28" s="569">
        <v>130779</v>
      </c>
      <c r="I28" s="569">
        <v>30779</v>
      </c>
      <c r="J28" s="569" t="s">
        <v>591</v>
      </c>
      <c r="K28" s="569" t="s">
        <v>592</v>
      </c>
      <c r="L28" s="571">
        <v>205.59</v>
      </c>
      <c r="M28" s="571">
        <v>0</v>
      </c>
      <c r="N28" s="572">
        <v>0</v>
      </c>
    </row>
    <row r="29" spans="1:14" ht="14.4" customHeight="1" x14ac:dyDescent="0.3">
      <c r="A29" s="567" t="s">
        <v>515</v>
      </c>
      <c r="B29" s="568" t="s">
        <v>517</v>
      </c>
      <c r="C29" s="569" t="s">
        <v>533</v>
      </c>
      <c r="D29" s="570" t="s">
        <v>534</v>
      </c>
      <c r="E29" s="569" t="s">
        <v>518</v>
      </c>
      <c r="F29" s="570" t="s">
        <v>519</v>
      </c>
      <c r="G29" s="569" t="s">
        <v>586</v>
      </c>
      <c r="H29" s="569">
        <v>190044</v>
      </c>
      <c r="I29" s="569">
        <v>90044</v>
      </c>
      <c r="J29" s="569" t="s">
        <v>593</v>
      </c>
      <c r="K29" s="569" t="s">
        <v>594</v>
      </c>
      <c r="L29" s="571">
        <v>40.619431602406699</v>
      </c>
      <c r="M29" s="571">
        <v>10</v>
      </c>
      <c r="N29" s="572">
        <v>406.1951228900366</v>
      </c>
    </row>
    <row r="30" spans="1:14" ht="14.4" customHeight="1" x14ac:dyDescent="0.3">
      <c r="A30" s="567" t="s">
        <v>515</v>
      </c>
      <c r="B30" s="568" t="s">
        <v>517</v>
      </c>
      <c r="C30" s="569" t="s">
        <v>535</v>
      </c>
      <c r="D30" s="570" t="s">
        <v>536</v>
      </c>
      <c r="E30" s="569" t="s">
        <v>518</v>
      </c>
      <c r="F30" s="570" t="s">
        <v>519</v>
      </c>
      <c r="G30" s="569"/>
      <c r="H30" s="569">
        <v>33573</v>
      </c>
      <c r="I30" s="569">
        <v>33573</v>
      </c>
      <c r="J30" s="569" t="s">
        <v>595</v>
      </c>
      <c r="K30" s="569" t="s">
        <v>596</v>
      </c>
      <c r="L30" s="571">
        <v>221.68957095934354</v>
      </c>
      <c r="M30" s="571">
        <v>165</v>
      </c>
      <c r="N30" s="572">
        <v>36578.733762552525</v>
      </c>
    </row>
    <row r="31" spans="1:14" ht="14.4" customHeight="1" x14ac:dyDescent="0.3">
      <c r="A31" s="567" t="s">
        <v>515</v>
      </c>
      <c r="B31" s="568" t="s">
        <v>517</v>
      </c>
      <c r="C31" s="569" t="s">
        <v>535</v>
      </c>
      <c r="D31" s="570" t="s">
        <v>536</v>
      </c>
      <c r="E31" s="569" t="s">
        <v>518</v>
      </c>
      <c r="F31" s="570" t="s">
        <v>519</v>
      </c>
      <c r="G31" s="569"/>
      <c r="H31" s="569">
        <v>86148</v>
      </c>
      <c r="I31" s="569">
        <v>86148</v>
      </c>
      <c r="J31" s="569" t="s">
        <v>597</v>
      </c>
      <c r="K31" s="569" t="s">
        <v>598</v>
      </c>
      <c r="L31" s="571">
        <v>300.48</v>
      </c>
      <c r="M31" s="571">
        <v>1</v>
      </c>
      <c r="N31" s="572">
        <v>300.48</v>
      </c>
    </row>
    <row r="32" spans="1:14" ht="14.4" customHeight="1" x14ac:dyDescent="0.3">
      <c r="A32" s="567" t="s">
        <v>515</v>
      </c>
      <c r="B32" s="568" t="s">
        <v>517</v>
      </c>
      <c r="C32" s="569" t="s">
        <v>535</v>
      </c>
      <c r="D32" s="570" t="s">
        <v>536</v>
      </c>
      <c r="E32" s="569" t="s">
        <v>518</v>
      </c>
      <c r="F32" s="570" t="s">
        <v>519</v>
      </c>
      <c r="G32" s="569"/>
      <c r="H32" s="569">
        <v>102592</v>
      </c>
      <c r="I32" s="569">
        <v>2592</v>
      </c>
      <c r="J32" s="569" t="s">
        <v>599</v>
      </c>
      <c r="K32" s="569" t="s">
        <v>600</v>
      </c>
      <c r="L32" s="571">
        <v>61.81</v>
      </c>
      <c r="M32" s="571">
        <v>2</v>
      </c>
      <c r="N32" s="572">
        <v>123.62</v>
      </c>
    </row>
    <row r="33" spans="1:14" ht="14.4" customHeight="1" x14ac:dyDescent="0.3">
      <c r="A33" s="567" t="s">
        <v>515</v>
      </c>
      <c r="B33" s="568" t="s">
        <v>517</v>
      </c>
      <c r="C33" s="569" t="s">
        <v>535</v>
      </c>
      <c r="D33" s="570" t="s">
        <v>536</v>
      </c>
      <c r="E33" s="569" t="s">
        <v>518</v>
      </c>
      <c r="F33" s="570" t="s">
        <v>519</v>
      </c>
      <c r="G33" s="569"/>
      <c r="H33" s="569">
        <v>117187</v>
      </c>
      <c r="I33" s="569">
        <v>17187</v>
      </c>
      <c r="J33" s="569" t="s">
        <v>601</v>
      </c>
      <c r="K33" s="569" t="s">
        <v>602</v>
      </c>
      <c r="L33" s="571">
        <v>120.9297242183935</v>
      </c>
      <c r="M33" s="571">
        <v>6</v>
      </c>
      <c r="N33" s="572">
        <v>724.53779374714804</v>
      </c>
    </row>
    <row r="34" spans="1:14" ht="14.4" customHeight="1" x14ac:dyDescent="0.3">
      <c r="A34" s="567" t="s">
        <v>515</v>
      </c>
      <c r="B34" s="568" t="s">
        <v>517</v>
      </c>
      <c r="C34" s="569" t="s">
        <v>535</v>
      </c>
      <c r="D34" s="570" t="s">
        <v>536</v>
      </c>
      <c r="E34" s="569" t="s">
        <v>518</v>
      </c>
      <c r="F34" s="570" t="s">
        <v>519</v>
      </c>
      <c r="G34" s="569"/>
      <c r="H34" s="569">
        <v>117190</v>
      </c>
      <c r="I34" s="569">
        <v>17190</v>
      </c>
      <c r="J34" s="569" t="s">
        <v>603</v>
      </c>
      <c r="K34" s="569" t="s">
        <v>604</v>
      </c>
      <c r="L34" s="571">
        <v>88.357507759271883</v>
      </c>
      <c r="M34" s="571">
        <v>7</v>
      </c>
      <c r="N34" s="572">
        <v>611.94946711856426</v>
      </c>
    </row>
    <row r="35" spans="1:14" ht="14.4" customHeight="1" x14ac:dyDescent="0.3">
      <c r="A35" s="567" t="s">
        <v>515</v>
      </c>
      <c r="B35" s="568" t="s">
        <v>517</v>
      </c>
      <c r="C35" s="569" t="s">
        <v>535</v>
      </c>
      <c r="D35" s="570" t="s">
        <v>536</v>
      </c>
      <c r="E35" s="569" t="s">
        <v>518</v>
      </c>
      <c r="F35" s="570" t="s">
        <v>519</v>
      </c>
      <c r="G35" s="569"/>
      <c r="H35" s="569">
        <v>117191</v>
      </c>
      <c r="I35" s="569">
        <v>17191</v>
      </c>
      <c r="J35" s="569" t="s">
        <v>603</v>
      </c>
      <c r="K35" s="569" t="s">
        <v>605</v>
      </c>
      <c r="L35" s="571">
        <v>108.54</v>
      </c>
      <c r="M35" s="571">
        <v>2</v>
      </c>
      <c r="N35" s="572">
        <v>217.08</v>
      </c>
    </row>
    <row r="36" spans="1:14" ht="14.4" customHeight="1" x14ac:dyDescent="0.3">
      <c r="A36" s="567" t="s">
        <v>515</v>
      </c>
      <c r="B36" s="568" t="s">
        <v>517</v>
      </c>
      <c r="C36" s="569" t="s">
        <v>535</v>
      </c>
      <c r="D36" s="570" t="s">
        <v>536</v>
      </c>
      <c r="E36" s="569" t="s">
        <v>518</v>
      </c>
      <c r="F36" s="570" t="s">
        <v>519</v>
      </c>
      <c r="G36" s="569"/>
      <c r="H36" s="569">
        <v>131739</v>
      </c>
      <c r="I36" s="569">
        <v>31739</v>
      </c>
      <c r="J36" s="569" t="s">
        <v>606</v>
      </c>
      <c r="K36" s="569"/>
      <c r="L36" s="571">
        <v>78.753542876581875</v>
      </c>
      <c r="M36" s="571">
        <v>1293</v>
      </c>
      <c r="N36" s="572">
        <v>103028.9960727086</v>
      </c>
    </row>
    <row r="37" spans="1:14" ht="14.4" customHeight="1" x14ac:dyDescent="0.3">
      <c r="A37" s="567" t="s">
        <v>515</v>
      </c>
      <c r="B37" s="568" t="s">
        <v>517</v>
      </c>
      <c r="C37" s="569" t="s">
        <v>535</v>
      </c>
      <c r="D37" s="570" t="s">
        <v>536</v>
      </c>
      <c r="E37" s="569" t="s">
        <v>518</v>
      </c>
      <c r="F37" s="570" t="s">
        <v>519</v>
      </c>
      <c r="G37" s="569"/>
      <c r="H37" s="569">
        <v>131866</v>
      </c>
      <c r="I37" s="569">
        <v>31866</v>
      </c>
      <c r="J37" s="569" t="s">
        <v>607</v>
      </c>
      <c r="K37" s="569" t="s">
        <v>608</v>
      </c>
      <c r="L37" s="571">
        <v>148.72948450152501</v>
      </c>
      <c r="M37" s="571">
        <v>1</v>
      </c>
      <c r="N37" s="572">
        <v>148.72948450152501</v>
      </c>
    </row>
    <row r="38" spans="1:14" ht="14.4" customHeight="1" x14ac:dyDescent="0.3">
      <c r="A38" s="567" t="s">
        <v>515</v>
      </c>
      <c r="B38" s="568" t="s">
        <v>517</v>
      </c>
      <c r="C38" s="569" t="s">
        <v>535</v>
      </c>
      <c r="D38" s="570" t="s">
        <v>536</v>
      </c>
      <c r="E38" s="569" t="s">
        <v>518</v>
      </c>
      <c r="F38" s="570" t="s">
        <v>519</v>
      </c>
      <c r="G38" s="569"/>
      <c r="H38" s="569">
        <v>142849</v>
      </c>
      <c r="I38" s="569">
        <v>42849</v>
      </c>
      <c r="J38" s="569" t="s">
        <v>609</v>
      </c>
      <c r="K38" s="569" t="s">
        <v>610</v>
      </c>
      <c r="L38" s="571">
        <v>81.05</v>
      </c>
      <c r="M38" s="571">
        <v>1</v>
      </c>
      <c r="N38" s="572">
        <v>81.05</v>
      </c>
    </row>
    <row r="39" spans="1:14" ht="14.4" customHeight="1" x14ac:dyDescent="0.3">
      <c r="A39" s="567" t="s">
        <v>515</v>
      </c>
      <c r="B39" s="568" t="s">
        <v>517</v>
      </c>
      <c r="C39" s="569" t="s">
        <v>535</v>
      </c>
      <c r="D39" s="570" t="s">
        <v>536</v>
      </c>
      <c r="E39" s="569" t="s">
        <v>518</v>
      </c>
      <c r="F39" s="570" t="s">
        <v>519</v>
      </c>
      <c r="G39" s="569"/>
      <c r="H39" s="569">
        <v>145274</v>
      </c>
      <c r="I39" s="569">
        <v>45274</v>
      </c>
      <c r="J39" s="569" t="s">
        <v>611</v>
      </c>
      <c r="K39" s="569" t="s">
        <v>612</v>
      </c>
      <c r="L39" s="571">
        <v>48.97</v>
      </c>
      <c r="M39" s="571">
        <v>3</v>
      </c>
      <c r="N39" s="572">
        <v>146.91</v>
      </c>
    </row>
    <row r="40" spans="1:14" ht="14.4" customHeight="1" x14ac:dyDescent="0.3">
      <c r="A40" s="567" t="s">
        <v>515</v>
      </c>
      <c r="B40" s="568" t="s">
        <v>517</v>
      </c>
      <c r="C40" s="569" t="s">
        <v>535</v>
      </c>
      <c r="D40" s="570" t="s">
        <v>536</v>
      </c>
      <c r="E40" s="569" t="s">
        <v>518</v>
      </c>
      <c r="F40" s="570" t="s">
        <v>519</v>
      </c>
      <c r="G40" s="569"/>
      <c r="H40" s="569">
        <v>146981</v>
      </c>
      <c r="I40" s="569">
        <v>46981</v>
      </c>
      <c r="J40" s="569" t="s">
        <v>613</v>
      </c>
      <c r="K40" s="569" t="s">
        <v>614</v>
      </c>
      <c r="L40" s="571">
        <v>104.879565031841</v>
      </c>
      <c r="M40" s="571">
        <v>2</v>
      </c>
      <c r="N40" s="572">
        <v>209.75913006368199</v>
      </c>
    </row>
    <row r="41" spans="1:14" ht="14.4" customHeight="1" x14ac:dyDescent="0.3">
      <c r="A41" s="567" t="s">
        <v>515</v>
      </c>
      <c r="B41" s="568" t="s">
        <v>517</v>
      </c>
      <c r="C41" s="569" t="s">
        <v>535</v>
      </c>
      <c r="D41" s="570" t="s">
        <v>536</v>
      </c>
      <c r="E41" s="569" t="s">
        <v>518</v>
      </c>
      <c r="F41" s="570" t="s">
        <v>519</v>
      </c>
      <c r="G41" s="569"/>
      <c r="H41" s="569">
        <v>153077</v>
      </c>
      <c r="I41" s="569">
        <v>53077</v>
      </c>
      <c r="J41" s="569" t="s">
        <v>615</v>
      </c>
      <c r="K41" s="569" t="s">
        <v>616</v>
      </c>
      <c r="L41" s="571">
        <v>411.02</v>
      </c>
      <c r="M41" s="571">
        <v>1</v>
      </c>
      <c r="N41" s="572">
        <v>411.02</v>
      </c>
    </row>
    <row r="42" spans="1:14" ht="14.4" customHeight="1" x14ac:dyDescent="0.3">
      <c r="A42" s="567" t="s">
        <v>515</v>
      </c>
      <c r="B42" s="568" t="s">
        <v>517</v>
      </c>
      <c r="C42" s="569" t="s">
        <v>535</v>
      </c>
      <c r="D42" s="570" t="s">
        <v>536</v>
      </c>
      <c r="E42" s="569" t="s">
        <v>518</v>
      </c>
      <c r="F42" s="570" t="s">
        <v>519</v>
      </c>
      <c r="G42" s="569"/>
      <c r="H42" s="569">
        <v>171950</v>
      </c>
      <c r="I42" s="569">
        <v>71950</v>
      </c>
      <c r="J42" s="569" t="s">
        <v>617</v>
      </c>
      <c r="K42" s="569" t="s">
        <v>618</v>
      </c>
      <c r="L42" s="571">
        <v>142.93</v>
      </c>
      <c r="M42" s="571">
        <v>1</v>
      </c>
      <c r="N42" s="572">
        <v>142.93</v>
      </c>
    </row>
    <row r="43" spans="1:14" ht="14.4" customHeight="1" x14ac:dyDescent="0.3">
      <c r="A43" s="567" t="s">
        <v>515</v>
      </c>
      <c r="B43" s="568" t="s">
        <v>517</v>
      </c>
      <c r="C43" s="569" t="s">
        <v>535</v>
      </c>
      <c r="D43" s="570" t="s">
        <v>536</v>
      </c>
      <c r="E43" s="569" t="s">
        <v>518</v>
      </c>
      <c r="F43" s="570" t="s">
        <v>519</v>
      </c>
      <c r="G43" s="569"/>
      <c r="H43" s="569">
        <v>184095</v>
      </c>
      <c r="I43" s="569">
        <v>184095</v>
      </c>
      <c r="J43" s="569" t="s">
        <v>619</v>
      </c>
      <c r="K43" s="569" t="s">
        <v>620</v>
      </c>
      <c r="L43" s="571">
        <v>1165.43</v>
      </c>
      <c r="M43" s="571">
        <v>1</v>
      </c>
      <c r="N43" s="572">
        <v>1165.43</v>
      </c>
    </row>
    <row r="44" spans="1:14" ht="14.4" customHeight="1" x14ac:dyDescent="0.3">
      <c r="A44" s="567" t="s">
        <v>515</v>
      </c>
      <c r="B44" s="568" t="s">
        <v>517</v>
      </c>
      <c r="C44" s="569" t="s">
        <v>535</v>
      </c>
      <c r="D44" s="570" t="s">
        <v>536</v>
      </c>
      <c r="E44" s="569" t="s">
        <v>518</v>
      </c>
      <c r="F44" s="570" t="s">
        <v>519</v>
      </c>
      <c r="G44" s="569"/>
      <c r="H44" s="569">
        <v>185160</v>
      </c>
      <c r="I44" s="569">
        <v>85160</v>
      </c>
      <c r="J44" s="569" t="s">
        <v>621</v>
      </c>
      <c r="K44" s="569" t="s">
        <v>622</v>
      </c>
      <c r="L44" s="571">
        <v>81.3</v>
      </c>
      <c r="M44" s="571">
        <v>1</v>
      </c>
      <c r="N44" s="572">
        <v>81.3</v>
      </c>
    </row>
    <row r="45" spans="1:14" ht="14.4" customHeight="1" x14ac:dyDescent="0.3">
      <c r="A45" s="567" t="s">
        <v>515</v>
      </c>
      <c r="B45" s="568" t="s">
        <v>517</v>
      </c>
      <c r="C45" s="569" t="s">
        <v>535</v>
      </c>
      <c r="D45" s="570" t="s">
        <v>536</v>
      </c>
      <c r="E45" s="569" t="s">
        <v>518</v>
      </c>
      <c r="F45" s="570" t="s">
        <v>519</v>
      </c>
      <c r="G45" s="569"/>
      <c r="H45" s="569">
        <v>194163</v>
      </c>
      <c r="I45" s="569">
        <v>94163</v>
      </c>
      <c r="J45" s="569" t="s">
        <v>623</v>
      </c>
      <c r="K45" s="569" t="s">
        <v>624</v>
      </c>
      <c r="L45" s="571">
        <v>154.07</v>
      </c>
      <c r="M45" s="571">
        <v>1</v>
      </c>
      <c r="N45" s="572">
        <v>154.07</v>
      </c>
    </row>
    <row r="46" spans="1:14" ht="14.4" customHeight="1" x14ac:dyDescent="0.3">
      <c r="A46" s="567" t="s">
        <v>515</v>
      </c>
      <c r="B46" s="568" t="s">
        <v>517</v>
      </c>
      <c r="C46" s="569" t="s">
        <v>535</v>
      </c>
      <c r="D46" s="570" t="s">
        <v>536</v>
      </c>
      <c r="E46" s="569" t="s">
        <v>518</v>
      </c>
      <c r="F46" s="570" t="s">
        <v>519</v>
      </c>
      <c r="G46" s="569"/>
      <c r="H46" s="569">
        <v>194948</v>
      </c>
      <c r="I46" s="569">
        <v>94948</v>
      </c>
      <c r="J46" s="569" t="s">
        <v>625</v>
      </c>
      <c r="K46" s="569" t="s">
        <v>626</v>
      </c>
      <c r="L46" s="571">
        <v>151.66382570297006</v>
      </c>
      <c r="M46" s="571">
        <v>21</v>
      </c>
      <c r="N46" s="572">
        <v>3184.6793909766666</v>
      </c>
    </row>
    <row r="47" spans="1:14" ht="14.4" customHeight="1" x14ac:dyDescent="0.3">
      <c r="A47" s="567" t="s">
        <v>515</v>
      </c>
      <c r="B47" s="568" t="s">
        <v>517</v>
      </c>
      <c r="C47" s="569" t="s">
        <v>535</v>
      </c>
      <c r="D47" s="570" t="s">
        <v>536</v>
      </c>
      <c r="E47" s="569" t="s">
        <v>518</v>
      </c>
      <c r="F47" s="570" t="s">
        <v>519</v>
      </c>
      <c r="G47" s="569"/>
      <c r="H47" s="569">
        <v>196599</v>
      </c>
      <c r="I47" s="569">
        <v>96599</v>
      </c>
      <c r="J47" s="569" t="s">
        <v>627</v>
      </c>
      <c r="K47" s="569" t="s">
        <v>628</v>
      </c>
      <c r="L47" s="571">
        <v>162.16999999999999</v>
      </c>
      <c r="M47" s="571">
        <v>1</v>
      </c>
      <c r="N47" s="572">
        <v>162.16999999999999</v>
      </c>
    </row>
    <row r="48" spans="1:14" ht="14.4" customHeight="1" x14ac:dyDescent="0.3">
      <c r="A48" s="567" t="s">
        <v>515</v>
      </c>
      <c r="B48" s="568" t="s">
        <v>517</v>
      </c>
      <c r="C48" s="569" t="s">
        <v>535</v>
      </c>
      <c r="D48" s="570" t="s">
        <v>536</v>
      </c>
      <c r="E48" s="569" t="s">
        <v>518</v>
      </c>
      <c r="F48" s="570" t="s">
        <v>519</v>
      </c>
      <c r="G48" s="569"/>
      <c r="H48" s="569">
        <v>845493</v>
      </c>
      <c r="I48" s="569">
        <v>105844</v>
      </c>
      <c r="J48" s="569" t="s">
        <v>629</v>
      </c>
      <c r="K48" s="569" t="s">
        <v>630</v>
      </c>
      <c r="L48" s="571">
        <v>104.730073241737</v>
      </c>
      <c r="M48" s="571">
        <v>3</v>
      </c>
      <c r="N48" s="572">
        <v>314.19021972521102</v>
      </c>
    </row>
    <row r="49" spans="1:14" ht="14.4" customHeight="1" x14ac:dyDescent="0.3">
      <c r="A49" s="567" t="s">
        <v>515</v>
      </c>
      <c r="B49" s="568" t="s">
        <v>517</v>
      </c>
      <c r="C49" s="569" t="s">
        <v>535</v>
      </c>
      <c r="D49" s="570" t="s">
        <v>536</v>
      </c>
      <c r="E49" s="569" t="s">
        <v>518</v>
      </c>
      <c r="F49" s="570" t="s">
        <v>519</v>
      </c>
      <c r="G49" s="569"/>
      <c r="H49" s="569">
        <v>848396</v>
      </c>
      <c r="I49" s="569">
        <v>145184</v>
      </c>
      <c r="J49" s="569" t="s">
        <v>631</v>
      </c>
      <c r="K49" s="569" t="s">
        <v>632</v>
      </c>
      <c r="L49" s="571">
        <v>171.92</v>
      </c>
      <c r="M49" s="571">
        <v>2</v>
      </c>
      <c r="N49" s="572">
        <v>343.84</v>
      </c>
    </row>
    <row r="50" spans="1:14" ht="14.4" customHeight="1" x14ac:dyDescent="0.3">
      <c r="A50" s="567" t="s">
        <v>515</v>
      </c>
      <c r="B50" s="568" t="s">
        <v>517</v>
      </c>
      <c r="C50" s="569" t="s">
        <v>535</v>
      </c>
      <c r="D50" s="570" t="s">
        <v>536</v>
      </c>
      <c r="E50" s="569" t="s">
        <v>518</v>
      </c>
      <c r="F50" s="570" t="s">
        <v>519</v>
      </c>
      <c r="G50" s="569" t="s">
        <v>545</v>
      </c>
      <c r="H50" s="569">
        <v>2584</v>
      </c>
      <c r="I50" s="569">
        <v>2584</v>
      </c>
      <c r="J50" s="569" t="s">
        <v>633</v>
      </c>
      <c r="K50" s="569" t="s">
        <v>634</v>
      </c>
      <c r="L50" s="571">
        <v>382.61</v>
      </c>
      <c r="M50" s="571">
        <v>3</v>
      </c>
      <c r="N50" s="572">
        <v>1147.83</v>
      </c>
    </row>
    <row r="51" spans="1:14" ht="14.4" customHeight="1" x14ac:dyDescent="0.3">
      <c r="A51" s="567" t="s">
        <v>515</v>
      </c>
      <c r="B51" s="568" t="s">
        <v>517</v>
      </c>
      <c r="C51" s="569" t="s">
        <v>535</v>
      </c>
      <c r="D51" s="570" t="s">
        <v>536</v>
      </c>
      <c r="E51" s="569" t="s">
        <v>518</v>
      </c>
      <c r="F51" s="570" t="s">
        <v>519</v>
      </c>
      <c r="G51" s="569" t="s">
        <v>545</v>
      </c>
      <c r="H51" s="569">
        <v>25746</v>
      </c>
      <c r="I51" s="569">
        <v>25746</v>
      </c>
      <c r="J51" s="569" t="s">
        <v>635</v>
      </c>
      <c r="K51" s="569" t="s">
        <v>636</v>
      </c>
      <c r="L51" s="571">
        <v>1079.0992237661462</v>
      </c>
      <c r="M51" s="571">
        <v>41</v>
      </c>
      <c r="N51" s="572">
        <v>44243.073283850616</v>
      </c>
    </row>
    <row r="52" spans="1:14" ht="14.4" customHeight="1" x14ac:dyDescent="0.3">
      <c r="A52" s="567" t="s">
        <v>515</v>
      </c>
      <c r="B52" s="568" t="s">
        <v>517</v>
      </c>
      <c r="C52" s="569" t="s">
        <v>535</v>
      </c>
      <c r="D52" s="570" t="s">
        <v>536</v>
      </c>
      <c r="E52" s="569" t="s">
        <v>518</v>
      </c>
      <c r="F52" s="570" t="s">
        <v>519</v>
      </c>
      <c r="G52" s="569" t="s">
        <v>545</v>
      </c>
      <c r="H52" s="569">
        <v>31915</v>
      </c>
      <c r="I52" s="569">
        <v>31915</v>
      </c>
      <c r="J52" s="569" t="s">
        <v>637</v>
      </c>
      <c r="K52" s="569" t="s">
        <v>634</v>
      </c>
      <c r="L52" s="571">
        <v>181.58953917581405</v>
      </c>
      <c r="M52" s="571">
        <v>66</v>
      </c>
      <c r="N52" s="572">
        <v>11984.915115493959</v>
      </c>
    </row>
    <row r="53" spans="1:14" ht="14.4" customHeight="1" x14ac:dyDescent="0.3">
      <c r="A53" s="567" t="s">
        <v>515</v>
      </c>
      <c r="B53" s="568" t="s">
        <v>517</v>
      </c>
      <c r="C53" s="569" t="s">
        <v>535</v>
      </c>
      <c r="D53" s="570" t="s">
        <v>536</v>
      </c>
      <c r="E53" s="569" t="s">
        <v>518</v>
      </c>
      <c r="F53" s="570" t="s">
        <v>519</v>
      </c>
      <c r="G53" s="569" t="s">
        <v>545</v>
      </c>
      <c r="H53" s="569">
        <v>47244</v>
      </c>
      <c r="I53" s="569">
        <v>47244</v>
      </c>
      <c r="J53" s="569" t="s">
        <v>638</v>
      </c>
      <c r="K53" s="569" t="s">
        <v>634</v>
      </c>
      <c r="L53" s="571">
        <v>162.15000000000003</v>
      </c>
      <c r="M53" s="571">
        <v>42</v>
      </c>
      <c r="N53" s="572">
        <v>6810.3</v>
      </c>
    </row>
    <row r="54" spans="1:14" ht="14.4" customHeight="1" x14ac:dyDescent="0.3">
      <c r="A54" s="567" t="s">
        <v>515</v>
      </c>
      <c r="B54" s="568" t="s">
        <v>517</v>
      </c>
      <c r="C54" s="569" t="s">
        <v>535</v>
      </c>
      <c r="D54" s="570" t="s">
        <v>536</v>
      </c>
      <c r="E54" s="569" t="s">
        <v>518</v>
      </c>
      <c r="F54" s="570" t="s">
        <v>519</v>
      </c>
      <c r="G54" s="569" t="s">
        <v>545</v>
      </c>
      <c r="H54" s="569">
        <v>47249</v>
      </c>
      <c r="I54" s="569">
        <v>47249</v>
      </c>
      <c r="J54" s="569" t="s">
        <v>638</v>
      </c>
      <c r="K54" s="569" t="s">
        <v>639</v>
      </c>
      <c r="L54" s="571">
        <v>155.71338442003685</v>
      </c>
      <c r="M54" s="571">
        <v>23</v>
      </c>
      <c r="N54" s="572">
        <v>3581.3959949209579</v>
      </c>
    </row>
    <row r="55" spans="1:14" ht="14.4" customHeight="1" x14ac:dyDescent="0.3">
      <c r="A55" s="567" t="s">
        <v>515</v>
      </c>
      <c r="B55" s="568" t="s">
        <v>517</v>
      </c>
      <c r="C55" s="569" t="s">
        <v>535</v>
      </c>
      <c r="D55" s="570" t="s">
        <v>536</v>
      </c>
      <c r="E55" s="569" t="s">
        <v>518</v>
      </c>
      <c r="F55" s="570" t="s">
        <v>519</v>
      </c>
      <c r="G55" s="569" t="s">
        <v>545</v>
      </c>
      <c r="H55" s="569">
        <v>47706</v>
      </c>
      <c r="I55" s="569">
        <v>47706</v>
      </c>
      <c r="J55" s="569" t="s">
        <v>640</v>
      </c>
      <c r="K55" s="569" t="s">
        <v>634</v>
      </c>
      <c r="L55" s="571">
        <v>301.64999999999992</v>
      </c>
      <c r="M55" s="571">
        <v>38</v>
      </c>
      <c r="N55" s="572">
        <v>11462.7</v>
      </c>
    </row>
    <row r="56" spans="1:14" ht="14.4" customHeight="1" x14ac:dyDescent="0.3">
      <c r="A56" s="567" t="s">
        <v>515</v>
      </c>
      <c r="B56" s="568" t="s">
        <v>517</v>
      </c>
      <c r="C56" s="569" t="s">
        <v>535</v>
      </c>
      <c r="D56" s="570" t="s">
        <v>536</v>
      </c>
      <c r="E56" s="569" t="s">
        <v>518</v>
      </c>
      <c r="F56" s="570" t="s">
        <v>519</v>
      </c>
      <c r="G56" s="569" t="s">
        <v>545</v>
      </c>
      <c r="H56" s="569">
        <v>50440</v>
      </c>
      <c r="I56" s="569">
        <v>50440</v>
      </c>
      <c r="J56" s="569" t="s">
        <v>641</v>
      </c>
      <c r="K56" s="569" t="s">
        <v>642</v>
      </c>
      <c r="L56" s="571">
        <v>580.97999999999979</v>
      </c>
      <c r="M56" s="571">
        <v>375</v>
      </c>
      <c r="N56" s="572">
        <v>217867.5</v>
      </c>
    </row>
    <row r="57" spans="1:14" ht="14.4" customHeight="1" x14ac:dyDescent="0.3">
      <c r="A57" s="567" t="s">
        <v>515</v>
      </c>
      <c r="B57" s="568" t="s">
        <v>517</v>
      </c>
      <c r="C57" s="569" t="s">
        <v>535</v>
      </c>
      <c r="D57" s="570" t="s">
        <v>536</v>
      </c>
      <c r="E57" s="569" t="s">
        <v>518</v>
      </c>
      <c r="F57" s="570" t="s">
        <v>519</v>
      </c>
      <c r="G57" s="569" t="s">
        <v>545</v>
      </c>
      <c r="H57" s="569">
        <v>51366</v>
      </c>
      <c r="I57" s="569">
        <v>51366</v>
      </c>
      <c r="J57" s="569" t="s">
        <v>548</v>
      </c>
      <c r="K57" s="569" t="s">
        <v>549</v>
      </c>
      <c r="L57" s="571">
        <v>259.44066343640844</v>
      </c>
      <c r="M57" s="571">
        <v>142</v>
      </c>
      <c r="N57" s="572">
        <v>36840.576198279246</v>
      </c>
    </row>
    <row r="58" spans="1:14" ht="14.4" customHeight="1" x14ac:dyDescent="0.3">
      <c r="A58" s="567" t="s">
        <v>515</v>
      </c>
      <c r="B58" s="568" t="s">
        <v>517</v>
      </c>
      <c r="C58" s="569" t="s">
        <v>535</v>
      </c>
      <c r="D58" s="570" t="s">
        <v>536</v>
      </c>
      <c r="E58" s="569" t="s">
        <v>518</v>
      </c>
      <c r="F58" s="570" t="s">
        <v>519</v>
      </c>
      <c r="G58" s="569" t="s">
        <v>545</v>
      </c>
      <c r="H58" s="569">
        <v>51367</v>
      </c>
      <c r="I58" s="569">
        <v>51367</v>
      </c>
      <c r="J58" s="569" t="s">
        <v>548</v>
      </c>
      <c r="K58" s="569" t="s">
        <v>643</v>
      </c>
      <c r="L58" s="571">
        <v>145.93886070635097</v>
      </c>
      <c r="M58" s="571">
        <v>249</v>
      </c>
      <c r="N58" s="572">
        <v>36338.791268131623</v>
      </c>
    </row>
    <row r="59" spans="1:14" ht="14.4" customHeight="1" x14ac:dyDescent="0.3">
      <c r="A59" s="567" t="s">
        <v>515</v>
      </c>
      <c r="B59" s="568" t="s">
        <v>517</v>
      </c>
      <c r="C59" s="569" t="s">
        <v>535</v>
      </c>
      <c r="D59" s="570" t="s">
        <v>536</v>
      </c>
      <c r="E59" s="569" t="s">
        <v>518</v>
      </c>
      <c r="F59" s="570" t="s">
        <v>519</v>
      </c>
      <c r="G59" s="569" t="s">
        <v>545</v>
      </c>
      <c r="H59" s="569">
        <v>51383</v>
      </c>
      <c r="I59" s="569">
        <v>51383</v>
      </c>
      <c r="J59" s="569" t="s">
        <v>548</v>
      </c>
      <c r="K59" s="569" t="s">
        <v>644</v>
      </c>
      <c r="L59" s="571">
        <v>152.4901051187627</v>
      </c>
      <c r="M59" s="571">
        <v>51</v>
      </c>
      <c r="N59" s="572">
        <v>7776.9920974012448</v>
      </c>
    </row>
    <row r="60" spans="1:14" ht="14.4" customHeight="1" x14ac:dyDescent="0.3">
      <c r="A60" s="567" t="s">
        <v>515</v>
      </c>
      <c r="B60" s="568" t="s">
        <v>517</v>
      </c>
      <c r="C60" s="569" t="s">
        <v>535</v>
      </c>
      <c r="D60" s="570" t="s">
        <v>536</v>
      </c>
      <c r="E60" s="569" t="s">
        <v>518</v>
      </c>
      <c r="F60" s="570" t="s">
        <v>519</v>
      </c>
      <c r="G60" s="569" t="s">
        <v>545</v>
      </c>
      <c r="H60" s="569">
        <v>51384</v>
      </c>
      <c r="I60" s="569">
        <v>51384</v>
      </c>
      <c r="J60" s="569" t="s">
        <v>548</v>
      </c>
      <c r="K60" s="569" t="s">
        <v>645</v>
      </c>
      <c r="L60" s="571">
        <v>275.66012197371811</v>
      </c>
      <c r="M60" s="571">
        <v>76.900000000000006</v>
      </c>
      <c r="N60" s="572">
        <v>21198.273503534743</v>
      </c>
    </row>
    <row r="61" spans="1:14" ht="14.4" customHeight="1" x14ac:dyDescent="0.3">
      <c r="A61" s="567" t="s">
        <v>515</v>
      </c>
      <c r="B61" s="568" t="s">
        <v>517</v>
      </c>
      <c r="C61" s="569" t="s">
        <v>535</v>
      </c>
      <c r="D61" s="570" t="s">
        <v>536</v>
      </c>
      <c r="E61" s="569" t="s">
        <v>518</v>
      </c>
      <c r="F61" s="570" t="s">
        <v>519</v>
      </c>
      <c r="G61" s="569" t="s">
        <v>545</v>
      </c>
      <c r="H61" s="569">
        <v>58038</v>
      </c>
      <c r="I61" s="569">
        <v>58038</v>
      </c>
      <c r="J61" s="569" t="s">
        <v>646</v>
      </c>
      <c r="K61" s="569" t="s">
        <v>647</v>
      </c>
      <c r="L61" s="571">
        <v>268.76</v>
      </c>
      <c r="M61" s="571">
        <v>1</v>
      </c>
      <c r="N61" s="572">
        <v>268.76</v>
      </c>
    </row>
    <row r="62" spans="1:14" ht="14.4" customHeight="1" x14ac:dyDescent="0.3">
      <c r="A62" s="567" t="s">
        <v>515</v>
      </c>
      <c r="B62" s="568" t="s">
        <v>517</v>
      </c>
      <c r="C62" s="569" t="s">
        <v>535</v>
      </c>
      <c r="D62" s="570" t="s">
        <v>536</v>
      </c>
      <c r="E62" s="569" t="s">
        <v>518</v>
      </c>
      <c r="F62" s="570" t="s">
        <v>519</v>
      </c>
      <c r="G62" s="569" t="s">
        <v>545</v>
      </c>
      <c r="H62" s="569">
        <v>96414</v>
      </c>
      <c r="I62" s="569">
        <v>96414</v>
      </c>
      <c r="J62" s="569" t="s">
        <v>648</v>
      </c>
      <c r="K62" s="569" t="s">
        <v>649</v>
      </c>
      <c r="L62" s="571">
        <v>72.694628327969056</v>
      </c>
      <c r="M62" s="571">
        <v>13</v>
      </c>
      <c r="N62" s="572">
        <v>944.4001757022163</v>
      </c>
    </row>
    <row r="63" spans="1:14" ht="14.4" customHeight="1" x14ac:dyDescent="0.3">
      <c r="A63" s="567" t="s">
        <v>515</v>
      </c>
      <c r="B63" s="568" t="s">
        <v>517</v>
      </c>
      <c r="C63" s="569" t="s">
        <v>535</v>
      </c>
      <c r="D63" s="570" t="s">
        <v>536</v>
      </c>
      <c r="E63" s="569" t="s">
        <v>518</v>
      </c>
      <c r="F63" s="570" t="s">
        <v>519</v>
      </c>
      <c r="G63" s="569" t="s">
        <v>545</v>
      </c>
      <c r="H63" s="569">
        <v>98236</v>
      </c>
      <c r="I63" s="569">
        <v>98236</v>
      </c>
      <c r="J63" s="569" t="s">
        <v>650</v>
      </c>
      <c r="K63" s="569" t="s">
        <v>651</v>
      </c>
      <c r="L63" s="571">
        <v>67.53978777047449</v>
      </c>
      <c r="M63" s="571">
        <v>60</v>
      </c>
      <c r="N63" s="572">
        <v>4052.3893885237244</v>
      </c>
    </row>
    <row r="64" spans="1:14" ht="14.4" customHeight="1" x14ac:dyDescent="0.3">
      <c r="A64" s="567" t="s">
        <v>515</v>
      </c>
      <c r="B64" s="568" t="s">
        <v>517</v>
      </c>
      <c r="C64" s="569" t="s">
        <v>535</v>
      </c>
      <c r="D64" s="570" t="s">
        <v>536</v>
      </c>
      <c r="E64" s="569" t="s">
        <v>518</v>
      </c>
      <c r="F64" s="570" t="s">
        <v>519</v>
      </c>
      <c r="G64" s="569" t="s">
        <v>545</v>
      </c>
      <c r="H64" s="569">
        <v>100113</v>
      </c>
      <c r="I64" s="569">
        <v>113</v>
      </c>
      <c r="J64" s="569" t="s">
        <v>652</v>
      </c>
      <c r="K64" s="569" t="s">
        <v>653</v>
      </c>
      <c r="L64" s="571">
        <v>48.416000000000004</v>
      </c>
      <c r="M64" s="571">
        <v>17</v>
      </c>
      <c r="N64" s="572">
        <v>823.4799999999999</v>
      </c>
    </row>
    <row r="65" spans="1:14" ht="14.4" customHeight="1" x14ac:dyDescent="0.3">
      <c r="A65" s="567" t="s">
        <v>515</v>
      </c>
      <c r="B65" s="568" t="s">
        <v>517</v>
      </c>
      <c r="C65" s="569" t="s">
        <v>535</v>
      </c>
      <c r="D65" s="570" t="s">
        <v>536</v>
      </c>
      <c r="E65" s="569" t="s">
        <v>518</v>
      </c>
      <c r="F65" s="570" t="s">
        <v>519</v>
      </c>
      <c r="G65" s="569" t="s">
        <v>545</v>
      </c>
      <c r="H65" s="569">
        <v>100362</v>
      </c>
      <c r="I65" s="569">
        <v>362</v>
      </c>
      <c r="J65" s="569" t="s">
        <v>550</v>
      </c>
      <c r="K65" s="569" t="s">
        <v>551</v>
      </c>
      <c r="L65" s="571">
        <v>84.668754668327082</v>
      </c>
      <c r="M65" s="571">
        <v>50</v>
      </c>
      <c r="N65" s="572">
        <v>4231.7073557839922</v>
      </c>
    </row>
    <row r="66" spans="1:14" ht="14.4" customHeight="1" x14ac:dyDescent="0.3">
      <c r="A66" s="567" t="s">
        <v>515</v>
      </c>
      <c r="B66" s="568" t="s">
        <v>517</v>
      </c>
      <c r="C66" s="569" t="s">
        <v>535</v>
      </c>
      <c r="D66" s="570" t="s">
        <v>536</v>
      </c>
      <c r="E66" s="569" t="s">
        <v>518</v>
      </c>
      <c r="F66" s="570" t="s">
        <v>519</v>
      </c>
      <c r="G66" s="569" t="s">
        <v>545</v>
      </c>
      <c r="H66" s="569">
        <v>100392</v>
      </c>
      <c r="I66" s="569">
        <v>392</v>
      </c>
      <c r="J66" s="569" t="s">
        <v>654</v>
      </c>
      <c r="K66" s="569" t="s">
        <v>655</v>
      </c>
      <c r="L66" s="571">
        <v>53.353995154572701</v>
      </c>
      <c r="M66" s="571">
        <v>12</v>
      </c>
      <c r="N66" s="572">
        <v>634.17987640747344</v>
      </c>
    </row>
    <row r="67" spans="1:14" ht="14.4" customHeight="1" x14ac:dyDescent="0.3">
      <c r="A67" s="567" t="s">
        <v>515</v>
      </c>
      <c r="B67" s="568" t="s">
        <v>517</v>
      </c>
      <c r="C67" s="569" t="s">
        <v>535</v>
      </c>
      <c r="D67" s="570" t="s">
        <v>536</v>
      </c>
      <c r="E67" s="569" t="s">
        <v>518</v>
      </c>
      <c r="F67" s="570" t="s">
        <v>519</v>
      </c>
      <c r="G67" s="569" t="s">
        <v>545</v>
      </c>
      <c r="H67" s="569">
        <v>100394</v>
      </c>
      <c r="I67" s="569">
        <v>394</v>
      </c>
      <c r="J67" s="569" t="s">
        <v>656</v>
      </c>
      <c r="K67" s="569" t="s">
        <v>657</v>
      </c>
      <c r="L67" s="571">
        <v>64.435000000000002</v>
      </c>
      <c r="M67" s="571">
        <v>4</v>
      </c>
      <c r="N67" s="572">
        <v>257.74</v>
      </c>
    </row>
    <row r="68" spans="1:14" ht="14.4" customHeight="1" x14ac:dyDescent="0.3">
      <c r="A68" s="567" t="s">
        <v>515</v>
      </c>
      <c r="B68" s="568" t="s">
        <v>517</v>
      </c>
      <c r="C68" s="569" t="s">
        <v>535</v>
      </c>
      <c r="D68" s="570" t="s">
        <v>536</v>
      </c>
      <c r="E68" s="569" t="s">
        <v>518</v>
      </c>
      <c r="F68" s="570" t="s">
        <v>519</v>
      </c>
      <c r="G68" s="569" t="s">
        <v>545</v>
      </c>
      <c r="H68" s="569">
        <v>100409</v>
      </c>
      <c r="I68" s="569">
        <v>409</v>
      </c>
      <c r="J68" s="569" t="s">
        <v>658</v>
      </c>
      <c r="K68" s="569" t="s">
        <v>659</v>
      </c>
      <c r="L68" s="571">
        <v>69.945301280556578</v>
      </c>
      <c r="M68" s="571">
        <v>140</v>
      </c>
      <c r="N68" s="572">
        <v>9786.5645562544705</v>
      </c>
    </row>
    <row r="69" spans="1:14" ht="14.4" customHeight="1" x14ac:dyDescent="0.3">
      <c r="A69" s="567" t="s">
        <v>515</v>
      </c>
      <c r="B69" s="568" t="s">
        <v>517</v>
      </c>
      <c r="C69" s="569" t="s">
        <v>535</v>
      </c>
      <c r="D69" s="570" t="s">
        <v>536</v>
      </c>
      <c r="E69" s="569" t="s">
        <v>518</v>
      </c>
      <c r="F69" s="570" t="s">
        <v>519</v>
      </c>
      <c r="G69" s="569" t="s">
        <v>545</v>
      </c>
      <c r="H69" s="569">
        <v>100489</v>
      </c>
      <c r="I69" s="569">
        <v>489</v>
      </c>
      <c r="J69" s="569" t="s">
        <v>660</v>
      </c>
      <c r="K69" s="569" t="s">
        <v>661</v>
      </c>
      <c r="L69" s="571">
        <v>41.640023295027653</v>
      </c>
      <c r="M69" s="571">
        <v>74</v>
      </c>
      <c r="N69" s="572">
        <v>3058.1526960115707</v>
      </c>
    </row>
    <row r="70" spans="1:14" ht="14.4" customHeight="1" x14ac:dyDescent="0.3">
      <c r="A70" s="567" t="s">
        <v>515</v>
      </c>
      <c r="B70" s="568" t="s">
        <v>517</v>
      </c>
      <c r="C70" s="569" t="s">
        <v>535</v>
      </c>
      <c r="D70" s="570" t="s">
        <v>536</v>
      </c>
      <c r="E70" s="569" t="s">
        <v>518</v>
      </c>
      <c r="F70" s="570" t="s">
        <v>519</v>
      </c>
      <c r="G70" s="569" t="s">
        <v>545</v>
      </c>
      <c r="H70" s="569">
        <v>100498</v>
      </c>
      <c r="I70" s="569">
        <v>498</v>
      </c>
      <c r="J70" s="569" t="s">
        <v>662</v>
      </c>
      <c r="K70" s="569" t="s">
        <v>659</v>
      </c>
      <c r="L70" s="571">
        <v>94.73977813482513</v>
      </c>
      <c r="M70" s="571">
        <v>260</v>
      </c>
      <c r="N70" s="572">
        <v>24614.728450206494</v>
      </c>
    </row>
    <row r="71" spans="1:14" ht="14.4" customHeight="1" x14ac:dyDescent="0.3">
      <c r="A71" s="567" t="s">
        <v>515</v>
      </c>
      <c r="B71" s="568" t="s">
        <v>517</v>
      </c>
      <c r="C71" s="569" t="s">
        <v>535</v>
      </c>
      <c r="D71" s="570" t="s">
        <v>536</v>
      </c>
      <c r="E71" s="569" t="s">
        <v>518</v>
      </c>
      <c r="F71" s="570" t="s">
        <v>519</v>
      </c>
      <c r="G71" s="569" t="s">
        <v>545</v>
      </c>
      <c r="H71" s="569">
        <v>100499</v>
      </c>
      <c r="I71" s="569">
        <v>499</v>
      </c>
      <c r="J71" s="569" t="s">
        <v>662</v>
      </c>
      <c r="K71" s="569" t="s">
        <v>663</v>
      </c>
      <c r="L71" s="571">
        <v>98.743903647608406</v>
      </c>
      <c r="M71" s="571">
        <v>65</v>
      </c>
      <c r="N71" s="572">
        <v>6423.6442188565043</v>
      </c>
    </row>
    <row r="72" spans="1:14" ht="14.4" customHeight="1" x14ac:dyDescent="0.3">
      <c r="A72" s="567" t="s">
        <v>515</v>
      </c>
      <c r="B72" s="568" t="s">
        <v>517</v>
      </c>
      <c r="C72" s="569" t="s">
        <v>535</v>
      </c>
      <c r="D72" s="570" t="s">
        <v>536</v>
      </c>
      <c r="E72" s="569" t="s">
        <v>518</v>
      </c>
      <c r="F72" s="570" t="s">
        <v>519</v>
      </c>
      <c r="G72" s="569" t="s">
        <v>545</v>
      </c>
      <c r="H72" s="569">
        <v>100502</v>
      </c>
      <c r="I72" s="569">
        <v>502</v>
      </c>
      <c r="J72" s="569" t="s">
        <v>552</v>
      </c>
      <c r="K72" s="569" t="s">
        <v>553</v>
      </c>
      <c r="L72" s="571">
        <v>163.61300674675547</v>
      </c>
      <c r="M72" s="571">
        <v>21</v>
      </c>
      <c r="N72" s="572">
        <v>3435.3901349351095</v>
      </c>
    </row>
    <row r="73" spans="1:14" ht="14.4" customHeight="1" x14ac:dyDescent="0.3">
      <c r="A73" s="567" t="s">
        <v>515</v>
      </c>
      <c r="B73" s="568" t="s">
        <v>517</v>
      </c>
      <c r="C73" s="569" t="s">
        <v>535</v>
      </c>
      <c r="D73" s="570" t="s">
        <v>536</v>
      </c>
      <c r="E73" s="569" t="s">
        <v>518</v>
      </c>
      <c r="F73" s="570" t="s">
        <v>519</v>
      </c>
      <c r="G73" s="569" t="s">
        <v>545</v>
      </c>
      <c r="H73" s="569">
        <v>100512</v>
      </c>
      <c r="I73" s="569">
        <v>512</v>
      </c>
      <c r="J73" s="569" t="s">
        <v>664</v>
      </c>
      <c r="K73" s="569" t="s">
        <v>665</v>
      </c>
      <c r="L73" s="571">
        <v>59.409999999999968</v>
      </c>
      <c r="M73" s="571">
        <v>15</v>
      </c>
      <c r="N73" s="572">
        <v>890.4399999999996</v>
      </c>
    </row>
    <row r="74" spans="1:14" ht="14.4" customHeight="1" x14ac:dyDescent="0.3">
      <c r="A74" s="567" t="s">
        <v>515</v>
      </c>
      <c r="B74" s="568" t="s">
        <v>517</v>
      </c>
      <c r="C74" s="569" t="s">
        <v>535</v>
      </c>
      <c r="D74" s="570" t="s">
        <v>536</v>
      </c>
      <c r="E74" s="569" t="s">
        <v>518</v>
      </c>
      <c r="F74" s="570" t="s">
        <v>519</v>
      </c>
      <c r="G74" s="569" t="s">
        <v>545</v>
      </c>
      <c r="H74" s="569">
        <v>100513</v>
      </c>
      <c r="I74" s="569">
        <v>513</v>
      </c>
      <c r="J74" s="569" t="s">
        <v>664</v>
      </c>
      <c r="K74" s="569" t="s">
        <v>659</v>
      </c>
      <c r="L74" s="571">
        <v>56.1</v>
      </c>
      <c r="M74" s="571">
        <v>11</v>
      </c>
      <c r="N74" s="572">
        <v>617.1</v>
      </c>
    </row>
    <row r="75" spans="1:14" ht="14.4" customHeight="1" x14ac:dyDescent="0.3">
      <c r="A75" s="567" t="s">
        <v>515</v>
      </c>
      <c r="B75" s="568" t="s">
        <v>517</v>
      </c>
      <c r="C75" s="569" t="s">
        <v>535</v>
      </c>
      <c r="D75" s="570" t="s">
        <v>536</v>
      </c>
      <c r="E75" s="569" t="s">
        <v>518</v>
      </c>
      <c r="F75" s="570" t="s">
        <v>519</v>
      </c>
      <c r="G75" s="569" t="s">
        <v>545</v>
      </c>
      <c r="H75" s="569">
        <v>100536</v>
      </c>
      <c r="I75" s="569">
        <v>536</v>
      </c>
      <c r="J75" s="569" t="s">
        <v>666</v>
      </c>
      <c r="K75" s="569" t="s">
        <v>551</v>
      </c>
      <c r="L75" s="571">
        <v>117.42369379938157</v>
      </c>
      <c r="M75" s="571">
        <v>5550</v>
      </c>
      <c r="N75" s="572">
        <v>651993.14455891505</v>
      </c>
    </row>
    <row r="76" spans="1:14" ht="14.4" customHeight="1" x14ac:dyDescent="0.3">
      <c r="A76" s="567" t="s">
        <v>515</v>
      </c>
      <c r="B76" s="568" t="s">
        <v>517</v>
      </c>
      <c r="C76" s="569" t="s">
        <v>535</v>
      </c>
      <c r="D76" s="570" t="s">
        <v>536</v>
      </c>
      <c r="E76" s="569" t="s">
        <v>518</v>
      </c>
      <c r="F76" s="570" t="s">
        <v>519</v>
      </c>
      <c r="G76" s="569" t="s">
        <v>545</v>
      </c>
      <c r="H76" s="569">
        <v>100560</v>
      </c>
      <c r="I76" s="569">
        <v>560</v>
      </c>
      <c r="J76" s="569" t="s">
        <v>667</v>
      </c>
      <c r="K76" s="569" t="s">
        <v>668</v>
      </c>
      <c r="L76" s="571">
        <v>158.66999999999999</v>
      </c>
      <c r="M76" s="571">
        <v>2</v>
      </c>
      <c r="N76" s="572">
        <v>317.33999999999997</v>
      </c>
    </row>
    <row r="77" spans="1:14" ht="14.4" customHeight="1" x14ac:dyDescent="0.3">
      <c r="A77" s="567" t="s">
        <v>515</v>
      </c>
      <c r="B77" s="568" t="s">
        <v>517</v>
      </c>
      <c r="C77" s="569" t="s">
        <v>535</v>
      </c>
      <c r="D77" s="570" t="s">
        <v>536</v>
      </c>
      <c r="E77" s="569" t="s">
        <v>518</v>
      </c>
      <c r="F77" s="570" t="s">
        <v>519</v>
      </c>
      <c r="G77" s="569" t="s">
        <v>545</v>
      </c>
      <c r="H77" s="569">
        <v>100610</v>
      </c>
      <c r="I77" s="569">
        <v>610</v>
      </c>
      <c r="J77" s="569" t="s">
        <v>669</v>
      </c>
      <c r="K77" s="569" t="s">
        <v>670</v>
      </c>
      <c r="L77" s="571">
        <v>63.116457102899744</v>
      </c>
      <c r="M77" s="571">
        <v>339</v>
      </c>
      <c r="N77" s="572">
        <v>21401.076618153569</v>
      </c>
    </row>
    <row r="78" spans="1:14" ht="14.4" customHeight="1" x14ac:dyDescent="0.3">
      <c r="A78" s="567" t="s">
        <v>515</v>
      </c>
      <c r="B78" s="568" t="s">
        <v>517</v>
      </c>
      <c r="C78" s="569" t="s">
        <v>535</v>
      </c>
      <c r="D78" s="570" t="s">
        <v>536</v>
      </c>
      <c r="E78" s="569" t="s">
        <v>518</v>
      </c>
      <c r="F78" s="570" t="s">
        <v>519</v>
      </c>
      <c r="G78" s="569" t="s">
        <v>545</v>
      </c>
      <c r="H78" s="569">
        <v>100612</v>
      </c>
      <c r="I78" s="569">
        <v>612</v>
      </c>
      <c r="J78" s="569" t="s">
        <v>671</v>
      </c>
      <c r="K78" s="569" t="s">
        <v>655</v>
      </c>
      <c r="L78" s="571">
        <v>59.522735365002767</v>
      </c>
      <c r="M78" s="571">
        <v>118</v>
      </c>
      <c r="N78" s="572">
        <v>7020.8812868171117</v>
      </c>
    </row>
    <row r="79" spans="1:14" ht="14.4" customHeight="1" x14ac:dyDescent="0.3">
      <c r="A79" s="567" t="s">
        <v>515</v>
      </c>
      <c r="B79" s="568" t="s">
        <v>517</v>
      </c>
      <c r="C79" s="569" t="s">
        <v>535</v>
      </c>
      <c r="D79" s="570" t="s">
        <v>536</v>
      </c>
      <c r="E79" s="569" t="s">
        <v>518</v>
      </c>
      <c r="F79" s="570" t="s">
        <v>519</v>
      </c>
      <c r="G79" s="569" t="s">
        <v>545</v>
      </c>
      <c r="H79" s="569">
        <v>100802</v>
      </c>
      <c r="I79" s="569">
        <v>802</v>
      </c>
      <c r="J79" s="569" t="s">
        <v>672</v>
      </c>
      <c r="K79" s="569" t="s">
        <v>673</v>
      </c>
      <c r="L79" s="571">
        <v>60.282741186116958</v>
      </c>
      <c r="M79" s="571">
        <v>290</v>
      </c>
      <c r="N79" s="572">
        <v>17469.258906273128</v>
      </c>
    </row>
    <row r="80" spans="1:14" ht="14.4" customHeight="1" x14ac:dyDescent="0.3">
      <c r="A80" s="567" t="s">
        <v>515</v>
      </c>
      <c r="B80" s="568" t="s">
        <v>517</v>
      </c>
      <c r="C80" s="569" t="s">
        <v>535</v>
      </c>
      <c r="D80" s="570" t="s">
        <v>536</v>
      </c>
      <c r="E80" s="569" t="s">
        <v>518</v>
      </c>
      <c r="F80" s="570" t="s">
        <v>519</v>
      </c>
      <c r="G80" s="569" t="s">
        <v>545</v>
      </c>
      <c r="H80" s="569">
        <v>100812</v>
      </c>
      <c r="I80" s="569">
        <v>812</v>
      </c>
      <c r="J80" s="569" t="s">
        <v>674</v>
      </c>
      <c r="K80" s="569" t="s">
        <v>675</v>
      </c>
      <c r="L80" s="571">
        <v>51.37</v>
      </c>
      <c r="M80" s="571">
        <v>2</v>
      </c>
      <c r="N80" s="572">
        <v>102.74</v>
      </c>
    </row>
    <row r="81" spans="1:14" ht="14.4" customHeight="1" x14ac:dyDescent="0.3">
      <c r="A81" s="567" t="s">
        <v>515</v>
      </c>
      <c r="B81" s="568" t="s">
        <v>517</v>
      </c>
      <c r="C81" s="569" t="s">
        <v>535</v>
      </c>
      <c r="D81" s="570" t="s">
        <v>536</v>
      </c>
      <c r="E81" s="569" t="s">
        <v>518</v>
      </c>
      <c r="F81" s="570" t="s">
        <v>519</v>
      </c>
      <c r="G81" s="569" t="s">
        <v>545</v>
      </c>
      <c r="H81" s="569">
        <v>100835</v>
      </c>
      <c r="I81" s="569">
        <v>835</v>
      </c>
      <c r="J81" s="569" t="s">
        <v>676</v>
      </c>
      <c r="K81" s="569" t="s">
        <v>677</v>
      </c>
      <c r="L81" s="571">
        <v>55.984999999999999</v>
      </c>
      <c r="M81" s="571">
        <v>6</v>
      </c>
      <c r="N81" s="572">
        <v>335.86</v>
      </c>
    </row>
    <row r="82" spans="1:14" ht="14.4" customHeight="1" x14ac:dyDescent="0.3">
      <c r="A82" s="567" t="s">
        <v>515</v>
      </c>
      <c r="B82" s="568" t="s">
        <v>517</v>
      </c>
      <c r="C82" s="569" t="s">
        <v>535</v>
      </c>
      <c r="D82" s="570" t="s">
        <v>536</v>
      </c>
      <c r="E82" s="569" t="s">
        <v>518</v>
      </c>
      <c r="F82" s="570" t="s">
        <v>519</v>
      </c>
      <c r="G82" s="569" t="s">
        <v>545</v>
      </c>
      <c r="H82" s="569">
        <v>100874</v>
      </c>
      <c r="I82" s="569">
        <v>874</v>
      </c>
      <c r="J82" s="569" t="s">
        <v>678</v>
      </c>
      <c r="K82" s="569" t="s">
        <v>679</v>
      </c>
      <c r="L82" s="571">
        <v>41.68</v>
      </c>
      <c r="M82" s="571">
        <v>40</v>
      </c>
      <c r="N82" s="572">
        <v>1667.9</v>
      </c>
    </row>
    <row r="83" spans="1:14" ht="14.4" customHeight="1" x14ac:dyDescent="0.3">
      <c r="A83" s="567" t="s">
        <v>515</v>
      </c>
      <c r="B83" s="568" t="s">
        <v>517</v>
      </c>
      <c r="C83" s="569" t="s">
        <v>535</v>
      </c>
      <c r="D83" s="570" t="s">
        <v>536</v>
      </c>
      <c r="E83" s="569" t="s">
        <v>518</v>
      </c>
      <c r="F83" s="570" t="s">
        <v>519</v>
      </c>
      <c r="G83" s="569" t="s">
        <v>545</v>
      </c>
      <c r="H83" s="569">
        <v>100876</v>
      </c>
      <c r="I83" s="569">
        <v>876</v>
      </c>
      <c r="J83" s="569" t="s">
        <v>672</v>
      </c>
      <c r="K83" s="569" t="s">
        <v>679</v>
      </c>
      <c r="L83" s="571">
        <v>65.28684908930957</v>
      </c>
      <c r="M83" s="571">
        <v>230</v>
      </c>
      <c r="N83" s="572">
        <v>15017.295169983274</v>
      </c>
    </row>
    <row r="84" spans="1:14" ht="14.4" customHeight="1" x14ac:dyDescent="0.3">
      <c r="A84" s="567" t="s">
        <v>515</v>
      </c>
      <c r="B84" s="568" t="s">
        <v>517</v>
      </c>
      <c r="C84" s="569" t="s">
        <v>535</v>
      </c>
      <c r="D84" s="570" t="s">
        <v>536</v>
      </c>
      <c r="E84" s="569" t="s">
        <v>518</v>
      </c>
      <c r="F84" s="570" t="s">
        <v>519</v>
      </c>
      <c r="G84" s="569" t="s">
        <v>545</v>
      </c>
      <c r="H84" s="569">
        <v>100889</v>
      </c>
      <c r="I84" s="569">
        <v>889</v>
      </c>
      <c r="J84" s="569" t="s">
        <v>680</v>
      </c>
      <c r="K84" s="569" t="s">
        <v>677</v>
      </c>
      <c r="L84" s="571">
        <v>30.810743580580571</v>
      </c>
      <c r="M84" s="571">
        <v>43</v>
      </c>
      <c r="N84" s="572">
        <v>1325.0984795527918</v>
      </c>
    </row>
    <row r="85" spans="1:14" ht="14.4" customHeight="1" x14ac:dyDescent="0.3">
      <c r="A85" s="567" t="s">
        <v>515</v>
      </c>
      <c r="B85" s="568" t="s">
        <v>517</v>
      </c>
      <c r="C85" s="569" t="s">
        <v>535</v>
      </c>
      <c r="D85" s="570" t="s">
        <v>536</v>
      </c>
      <c r="E85" s="569" t="s">
        <v>518</v>
      </c>
      <c r="F85" s="570" t="s">
        <v>519</v>
      </c>
      <c r="G85" s="569" t="s">
        <v>545</v>
      </c>
      <c r="H85" s="569">
        <v>100982</v>
      </c>
      <c r="I85" s="569">
        <v>982</v>
      </c>
      <c r="J85" s="569" t="s">
        <v>681</v>
      </c>
      <c r="K85" s="569" t="s">
        <v>682</v>
      </c>
      <c r="L85" s="571">
        <v>96.185777968496524</v>
      </c>
      <c r="M85" s="571">
        <v>24</v>
      </c>
      <c r="N85" s="572">
        <v>2308.1249578314396</v>
      </c>
    </row>
    <row r="86" spans="1:14" ht="14.4" customHeight="1" x14ac:dyDescent="0.3">
      <c r="A86" s="567" t="s">
        <v>515</v>
      </c>
      <c r="B86" s="568" t="s">
        <v>517</v>
      </c>
      <c r="C86" s="569" t="s">
        <v>535</v>
      </c>
      <c r="D86" s="570" t="s">
        <v>536</v>
      </c>
      <c r="E86" s="569" t="s">
        <v>518</v>
      </c>
      <c r="F86" s="570" t="s">
        <v>519</v>
      </c>
      <c r="G86" s="569" t="s">
        <v>545</v>
      </c>
      <c r="H86" s="569">
        <v>101127</v>
      </c>
      <c r="I86" s="569">
        <v>1127</v>
      </c>
      <c r="J86" s="569" t="s">
        <v>556</v>
      </c>
      <c r="K86" s="569" t="s">
        <v>683</v>
      </c>
      <c r="L86" s="571">
        <v>90.826310291859684</v>
      </c>
      <c r="M86" s="571">
        <v>85</v>
      </c>
      <c r="N86" s="572">
        <v>7719.3878042815695</v>
      </c>
    </row>
    <row r="87" spans="1:14" ht="14.4" customHeight="1" x14ac:dyDescent="0.3">
      <c r="A87" s="567" t="s">
        <v>515</v>
      </c>
      <c r="B87" s="568" t="s">
        <v>517</v>
      </c>
      <c r="C87" s="569" t="s">
        <v>535</v>
      </c>
      <c r="D87" s="570" t="s">
        <v>536</v>
      </c>
      <c r="E87" s="569" t="s">
        <v>518</v>
      </c>
      <c r="F87" s="570" t="s">
        <v>519</v>
      </c>
      <c r="G87" s="569" t="s">
        <v>545</v>
      </c>
      <c r="H87" s="569">
        <v>101845</v>
      </c>
      <c r="I87" s="569">
        <v>1845</v>
      </c>
      <c r="J87" s="569" t="s">
        <v>684</v>
      </c>
      <c r="K87" s="569" t="s">
        <v>685</v>
      </c>
      <c r="L87" s="571">
        <v>62.529994434761598</v>
      </c>
      <c r="M87" s="571">
        <v>13</v>
      </c>
      <c r="N87" s="572">
        <v>813.13993321713906</v>
      </c>
    </row>
    <row r="88" spans="1:14" ht="14.4" customHeight="1" x14ac:dyDescent="0.3">
      <c r="A88" s="567" t="s">
        <v>515</v>
      </c>
      <c r="B88" s="568" t="s">
        <v>517</v>
      </c>
      <c r="C88" s="569" t="s">
        <v>535</v>
      </c>
      <c r="D88" s="570" t="s">
        <v>536</v>
      </c>
      <c r="E88" s="569" t="s">
        <v>518</v>
      </c>
      <c r="F88" s="570" t="s">
        <v>519</v>
      </c>
      <c r="G88" s="569" t="s">
        <v>545</v>
      </c>
      <c r="H88" s="569">
        <v>101940</v>
      </c>
      <c r="I88" s="569">
        <v>1940</v>
      </c>
      <c r="J88" s="569" t="s">
        <v>686</v>
      </c>
      <c r="K88" s="569" t="s">
        <v>687</v>
      </c>
      <c r="L88" s="571">
        <v>25.566536265583466</v>
      </c>
      <c r="M88" s="571">
        <v>9</v>
      </c>
      <c r="N88" s="572">
        <v>229.869046665414</v>
      </c>
    </row>
    <row r="89" spans="1:14" ht="14.4" customHeight="1" x14ac:dyDescent="0.3">
      <c r="A89" s="567" t="s">
        <v>515</v>
      </c>
      <c r="B89" s="568" t="s">
        <v>517</v>
      </c>
      <c r="C89" s="569" t="s">
        <v>535</v>
      </c>
      <c r="D89" s="570" t="s">
        <v>536</v>
      </c>
      <c r="E89" s="569" t="s">
        <v>518</v>
      </c>
      <c r="F89" s="570" t="s">
        <v>519</v>
      </c>
      <c r="G89" s="569" t="s">
        <v>545</v>
      </c>
      <c r="H89" s="569">
        <v>102133</v>
      </c>
      <c r="I89" s="569">
        <v>2133</v>
      </c>
      <c r="J89" s="569" t="s">
        <v>688</v>
      </c>
      <c r="K89" s="569" t="s">
        <v>689</v>
      </c>
      <c r="L89" s="571">
        <v>27.378344895673795</v>
      </c>
      <c r="M89" s="571">
        <v>380</v>
      </c>
      <c r="N89" s="572">
        <v>10405.560946001875</v>
      </c>
    </row>
    <row r="90" spans="1:14" ht="14.4" customHeight="1" x14ac:dyDescent="0.3">
      <c r="A90" s="567" t="s">
        <v>515</v>
      </c>
      <c r="B90" s="568" t="s">
        <v>517</v>
      </c>
      <c r="C90" s="569" t="s">
        <v>535</v>
      </c>
      <c r="D90" s="570" t="s">
        <v>536</v>
      </c>
      <c r="E90" s="569" t="s">
        <v>518</v>
      </c>
      <c r="F90" s="570" t="s">
        <v>519</v>
      </c>
      <c r="G90" s="569" t="s">
        <v>545</v>
      </c>
      <c r="H90" s="569">
        <v>102420</v>
      </c>
      <c r="I90" s="569">
        <v>2420</v>
      </c>
      <c r="J90" s="569" t="s">
        <v>690</v>
      </c>
      <c r="K90" s="569" t="s">
        <v>691</v>
      </c>
      <c r="L90" s="571">
        <v>74.702414523963526</v>
      </c>
      <c r="M90" s="571">
        <v>6</v>
      </c>
      <c r="N90" s="572">
        <v>447.6296580958541</v>
      </c>
    </row>
    <row r="91" spans="1:14" ht="14.4" customHeight="1" x14ac:dyDescent="0.3">
      <c r="A91" s="567" t="s">
        <v>515</v>
      </c>
      <c r="B91" s="568" t="s">
        <v>517</v>
      </c>
      <c r="C91" s="569" t="s">
        <v>535</v>
      </c>
      <c r="D91" s="570" t="s">
        <v>536</v>
      </c>
      <c r="E91" s="569" t="s">
        <v>518</v>
      </c>
      <c r="F91" s="570" t="s">
        <v>519</v>
      </c>
      <c r="G91" s="569" t="s">
        <v>545</v>
      </c>
      <c r="H91" s="569">
        <v>102546</v>
      </c>
      <c r="I91" s="569">
        <v>2546</v>
      </c>
      <c r="J91" s="569" t="s">
        <v>692</v>
      </c>
      <c r="K91" s="569" t="s">
        <v>693</v>
      </c>
      <c r="L91" s="571">
        <v>57.83</v>
      </c>
      <c r="M91" s="571">
        <v>2</v>
      </c>
      <c r="N91" s="572">
        <v>115.66</v>
      </c>
    </row>
    <row r="92" spans="1:14" ht="14.4" customHeight="1" x14ac:dyDescent="0.3">
      <c r="A92" s="567" t="s">
        <v>515</v>
      </c>
      <c r="B92" s="568" t="s">
        <v>517</v>
      </c>
      <c r="C92" s="569" t="s">
        <v>535</v>
      </c>
      <c r="D92" s="570" t="s">
        <v>536</v>
      </c>
      <c r="E92" s="569" t="s">
        <v>518</v>
      </c>
      <c r="F92" s="570" t="s">
        <v>519</v>
      </c>
      <c r="G92" s="569" t="s">
        <v>545</v>
      </c>
      <c r="H92" s="569">
        <v>102547</v>
      </c>
      <c r="I92" s="569">
        <v>2547</v>
      </c>
      <c r="J92" s="569" t="s">
        <v>692</v>
      </c>
      <c r="K92" s="569" t="s">
        <v>694</v>
      </c>
      <c r="L92" s="571">
        <v>38.03</v>
      </c>
      <c r="M92" s="571">
        <v>2</v>
      </c>
      <c r="N92" s="572">
        <v>76.06</v>
      </c>
    </row>
    <row r="93" spans="1:14" ht="14.4" customHeight="1" x14ac:dyDescent="0.3">
      <c r="A93" s="567" t="s">
        <v>515</v>
      </c>
      <c r="B93" s="568" t="s">
        <v>517</v>
      </c>
      <c r="C93" s="569" t="s">
        <v>535</v>
      </c>
      <c r="D93" s="570" t="s">
        <v>536</v>
      </c>
      <c r="E93" s="569" t="s">
        <v>518</v>
      </c>
      <c r="F93" s="570" t="s">
        <v>519</v>
      </c>
      <c r="G93" s="569" t="s">
        <v>545</v>
      </c>
      <c r="H93" s="569">
        <v>102587</v>
      </c>
      <c r="I93" s="569">
        <v>2587</v>
      </c>
      <c r="J93" s="569" t="s">
        <v>633</v>
      </c>
      <c r="K93" s="569" t="s">
        <v>695</v>
      </c>
      <c r="L93" s="571">
        <v>145.89699999999999</v>
      </c>
      <c r="M93" s="571">
        <v>1</v>
      </c>
      <c r="N93" s="572">
        <v>145.89699999999999</v>
      </c>
    </row>
    <row r="94" spans="1:14" ht="14.4" customHeight="1" x14ac:dyDescent="0.3">
      <c r="A94" s="567" t="s">
        <v>515</v>
      </c>
      <c r="B94" s="568" t="s">
        <v>517</v>
      </c>
      <c r="C94" s="569" t="s">
        <v>535</v>
      </c>
      <c r="D94" s="570" t="s">
        <v>536</v>
      </c>
      <c r="E94" s="569" t="s">
        <v>518</v>
      </c>
      <c r="F94" s="570" t="s">
        <v>519</v>
      </c>
      <c r="G94" s="569" t="s">
        <v>545</v>
      </c>
      <c r="H94" s="569">
        <v>102684</v>
      </c>
      <c r="I94" s="569">
        <v>2684</v>
      </c>
      <c r="J94" s="569" t="s">
        <v>552</v>
      </c>
      <c r="K94" s="569" t="s">
        <v>696</v>
      </c>
      <c r="L94" s="571">
        <v>44.966666666666669</v>
      </c>
      <c r="M94" s="571">
        <v>14</v>
      </c>
      <c r="N94" s="572">
        <v>629.48</v>
      </c>
    </row>
    <row r="95" spans="1:14" ht="14.4" customHeight="1" x14ac:dyDescent="0.3">
      <c r="A95" s="567" t="s">
        <v>515</v>
      </c>
      <c r="B95" s="568" t="s">
        <v>517</v>
      </c>
      <c r="C95" s="569" t="s">
        <v>535</v>
      </c>
      <c r="D95" s="570" t="s">
        <v>536</v>
      </c>
      <c r="E95" s="569" t="s">
        <v>518</v>
      </c>
      <c r="F95" s="570" t="s">
        <v>519</v>
      </c>
      <c r="G95" s="569" t="s">
        <v>545</v>
      </c>
      <c r="H95" s="569">
        <v>102828</v>
      </c>
      <c r="I95" s="569">
        <v>2828</v>
      </c>
      <c r="J95" s="569" t="s">
        <v>697</v>
      </c>
      <c r="K95" s="569" t="s">
        <v>698</v>
      </c>
      <c r="L95" s="571">
        <v>41.12</v>
      </c>
      <c r="M95" s="571">
        <v>2</v>
      </c>
      <c r="N95" s="572">
        <v>82.24</v>
      </c>
    </row>
    <row r="96" spans="1:14" ht="14.4" customHeight="1" x14ac:dyDescent="0.3">
      <c r="A96" s="567" t="s">
        <v>515</v>
      </c>
      <c r="B96" s="568" t="s">
        <v>517</v>
      </c>
      <c r="C96" s="569" t="s">
        <v>535</v>
      </c>
      <c r="D96" s="570" t="s">
        <v>536</v>
      </c>
      <c r="E96" s="569" t="s">
        <v>518</v>
      </c>
      <c r="F96" s="570" t="s">
        <v>519</v>
      </c>
      <c r="G96" s="569" t="s">
        <v>545</v>
      </c>
      <c r="H96" s="569">
        <v>103542</v>
      </c>
      <c r="I96" s="569">
        <v>3542</v>
      </c>
      <c r="J96" s="569" t="s">
        <v>699</v>
      </c>
      <c r="K96" s="569" t="s">
        <v>700</v>
      </c>
      <c r="L96" s="571">
        <v>37.190110142110299</v>
      </c>
      <c r="M96" s="571">
        <v>2</v>
      </c>
      <c r="N96" s="572">
        <v>74.380220284220599</v>
      </c>
    </row>
    <row r="97" spans="1:14" ht="14.4" customHeight="1" x14ac:dyDescent="0.3">
      <c r="A97" s="567" t="s">
        <v>515</v>
      </c>
      <c r="B97" s="568" t="s">
        <v>517</v>
      </c>
      <c r="C97" s="569" t="s">
        <v>535</v>
      </c>
      <c r="D97" s="570" t="s">
        <v>536</v>
      </c>
      <c r="E97" s="569" t="s">
        <v>518</v>
      </c>
      <c r="F97" s="570" t="s">
        <v>519</v>
      </c>
      <c r="G97" s="569" t="s">
        <v>545</v>
      </c>
      <c r="H97" s="569">
        <v>103575</v>
      </c>
      <c r="I97" s="569">
        <v>3575</v>
      </c>
      <c r="J97" s="569" t="s">
        <v>701</v>
      </c>
      <c r="K97" s="569" t="s">
        <v>677</v>
      </c>
      <c r="L97" s="571">
        <v>67.454187677627147</v>
      </c>
      <c r="M97" s="571">
        <v>54</v>
      </c>
      <c r="N97" s="572">
        <v>3642.4310163275641</v>
      </c>
    </row>
    <row r="98" spans="1:14" ht="14.4" customHeight="1" x14ac:dyDescent="0.3">
      <c r="A98" s="567" t="s">
        <v>515</v>
      </c>
      <c r="B98" s="568" t="s">
        <v>517</v>
      </c>
      <c r="C98" s="569" t="s">
        <v>535</v>
      </c>
      <c r="D98" s="570" t="s">
        <v>536</v>
      </c>
      <c r="E98" s="569" t="s">
        <v>518</v>
      </c>
      <c r="F98" s="570" t="s">
        <v>519</v>
      </c>
      <c r="G98" s="569" t="s">
        <v>545</v>
      </c>
      <c r="H98" s="569">
        <v>103688</v>
      </c>
      <c r="I98" s="569">
        <v>3688</v>
      </c>
      <c r="J98" s="569" t="s">
        <v>702</v>
      </c>
      <c r="K98" s="569" t="s">
        <v>703</v>
      </c>
      <c r="L98" s="571">
        <v>59.329846576657474</v>
      </c>
      <c r="M98" s="571">
        <v>10</v>
      </c>
      <c r="N98" s="572">
        <v>593.03808758250659</v>
      </c>
    </row>
    <row r="99" spans="1:14" ht="14.4" customHeight="1" x14ac:dyDescent="0.3">
      <c r="A99" s="567" t="s">
        <v>515</v>
      </c>
      <c r="B99" s="568" t="s">
        <v>517</v>
      </c>
      <c r="C99" s="569" t="s">
        <v>535</v>
      </c>
      <c r="D99" s="570" t="s">
        <v>536</v>
      </c>
      <c r="E99" s="569" t="s">
        <v>518</v>
      </c>
      <c r="F99" s="570" t="s">
        <v>519</v>
      </c>
      <c r="G99" s="569" t="s">
        <v>545</v>
      </c>
      <c r="H99" s="569">
        <v>104071</v>
      </c>
      <c r="I99" s="569">
        <v>4071</v>
      </c>
      <c r="J99" s="569" t="s">
        <v>704</v>
      </c>
      <c r="K99" s="569" t="s">
        <v>705</v>
      </c>
      <c r="L99" s="571">
        <v>147.49</v>
      </c>
      <c r="M99" s="571">
        <v>3</v>
      </c>
      <c r="N99" s="572">
        <v>442.03999999999996</v>
      </c>
    </row>
    <row r="100" spans="1:14" ht="14.4" customHeight="1" x14ac:dyDescent="0.3">
      <c r="A100" s="567" t="s">
        <v>515</v>
      </c>
      <c r="B100" s="568" t="s">
        <v>517</v>
      </c>
      <c r="C100" s="569" t="s">
        <v>535</v>
      </c>
      <c r="D100" s="570" t="s">
        <v>536</v>
      </c>
      <c r="E100" s="569" t="s">
        <v>518</v>
      </c>
      <c r="F100" s="570" t="s">
        <v>519</v>
      </c>
      <c r="G100" s="569" t="s">
        <v>545</v>
      </c>
      <c r="H100" s="569">
        <v>104307</v>
      </c>
      <c r="I100" s="569">
        <v>4307</v>
      </c>
      <c r="J100" s="569" t="s">
        <v>706</v>
      </c>
      <c r="K100" s="569" t="s">
        <v>707</v>
      </c>
      <c r="L100" s="571">
        <v>371.21980795331018</v>
      </c>
      <c r="M100" s="571">
        <v>8</v>
      </c>
      <c r="N100" s="572">
        <v>2967.3885126577011</v>
      </c>
    </row>
    <row r="101" spans="1:14" ht="14.4" customHeight="1" x14ac:dyDescent="0.3">
      <c r="A101" s="567" t="s">
        <v>515</v>
      </c>
      <c r="B101" s="568" t="s">
        <v>517</v>
      </c>
      <c r="C101" s="569" t="s">
        <v>535</v>
      </c>
      <c r="D101" s="570" t="s">
        <v>536</v>
      </c>
      <c r="E101" s="569" t="s">
        <v>518</v>
      </c>
      <c r="F101" s="570" t="s">
        <v>519</v>
      </c>
      <c r="G101" s="569" t="s">
        <v>545</v>
      </c>
      <c r="H101" s="569">
        <v>104343</v>
      </c>
      <c r="I101" s="569">
        <v>4343</v>
      </c>
      <c r="J101" s="569" t="s">
        <v>708</v>
      </c>
      <c r="K101" s="569" t="s">
        <v>709</v>
      </c>
      <c r="L101" s="571">
        <v>29.889923290954798</v>
      </c>
      <c r="M101" s="571">
        <v>8</v>
      </c>
      <c r="N101" s="572">
        <v>239.1191665129482</v>
      </c>
    </row>
    <row r="102" spans="1:14" ht="14.4" customHeight="1" x14ac:dyDescent="0.3">
      <c r="A102" s="567" t="s">
        <v>515</v>
      </c>
      <c r="B102" s="568" t="s">
        <v>517</v>
      </c>
      <c r="C102" s="569" t="s">
        <v>535</v>
      </c>
      <c r="D102" s="570" t="s">
        <v>536</v>
      </c>
      <c r="E102" s="569" t="s">
        <v>518</v>
      </c>
      <c r="F102" s="570" t="s">
        <v>519</v>
      </c>
      <c r="G102" s="569" t="s">
        <v>545</v>
      </c>
      <c r="H102" s="569">
        <v>104344</v>
      </c>
      <c r="I102" s="569">
        <v>4344</v>
      </c>
      <c r="J102" s="569" t="s">
        <v>710</v>
      </c>
      <c r="K102" s="569" t="s">
        <v>711</v>
      </c>
      <c r="L102" s="571">
        <v>98.863921784823447</v>
      </c>
      <c r="M102" s="571">
        <v>5</v>
      </c>
      <c r="N102" s="572">
        <v>494.31960892411723</v>
      </c>
    </row>
    <row r="103" spans="1:14" ht="14.4" customHeight="1" x14ac:dyDescent="0.3">
      <c r="A103" s="567" t="s">
        <v>515</v>
      </c>
      <c r="B103" s="568" t="s">
        <v>517</v>
      </c>
      <c r="C103" s="569" t="s">
        <v>535</v>
      </c>
      <c r="D103" s="570" t="s">
        <v>536</v>
      </c>
      <c r="E103" s="569" t="s">
        <v>518</v>
      </c>
      <c r="F103" s="570" t="s">
        <v>519</v>
      </c>
      <c r="G103" s="569" t="s">
        <v>545</v>
      </c>
      <c r="H103" s="569">
        <v>107981</v>
      </c>
      <c r="I103" s="569">
        <v>7981</v>
      </c>
      <c r="J103" s="569" t="s">
        <v>562</v>
      </c>
      <c r="K103" s="569" t="s">
        <v>563</v>
      </c>
      <c r="L103" s="571">
        <v>60.350001517497041</v>
      </c>
      <c r="M103" s="571">
        <v>22</v>
      </c>
      <c r="N103" s="572">
        <v>1327.6999896623504</v>
      </c>
    </row>
    <row r="104" spans="1:14" ht="14.4" customHeight="1" x14ac:dyDescent="0.3">
      <c r="A104" s="567" t="s">
        <v>515</v>
      </c>
      <c r="B104" s="568" t="s">
        <v>517</v>
      </c>
      <c r="C104" s="569" t="s">
        <v>535</v>
      </c>
      <c r="D104" s="570" t="s">
        <v>536</v>
      </c>
      <c r="E104" s="569" t="s">
        <v>518</v>
      </c>
      <c r="F104" s="570" t="s">
        <v>519</v>
      </c>
      <c r="G104" s="569" t="s">
        <v>545</v>
      </c>
      <c r="H104" s="569">
        <v>108499</v>
      </c>
      <c r="I104" s="569">
        <v>8499</v>
      </c>
      <c r="J104" s="569" t="s">
        <v>712</v>
      </c>
      <c r="K104" s="569" t="s">
        <v>713</v>
      </c>
      <c r="L104" s="571">
        <v>117.73964353078314</v>
      </c>
      <c r="M104" s="571">
        <v>66</v>
      </c>
      <c r="N104" s="572">
        <v>7770.8150471548179</v>
      </c>
    </row>
    <row r="105" spans="1:14" ht="14.4" customHeight="1" x14ac:dyDescent="0.3">
      <c r="A105" s="567" t="s">
        <v>515</v>
      </c>
      <c r="B105" s="568" t="s">
        <v>517</v>
      </c>
      <c r="C105" s="569" t="s">
        <v>535</v>
      </c>
      <c r="D105" s="570" t="s">
        <v>536</v>
      </c>
      <c r="E105" s="569" t="s">
        <v>518</v>
      </c>
      <c r="F105" s="570" t="s">
        <v>519</v>
      </c>
      <c r="G105" s="569" t="s">
        <v>545</v>
      </c>
      <c r="H105" s="569">
        <v>108651</v>
      </c>
      <c r="I105" s="569">
        <v>8651</v>
      </c>
      <c r="J105" s="569" t="s">
        <v>714</v>
      </c>
      <c r="K105" s="569" t="s">
        <v>715</v>
      </c>
      <c r="L105" s="571">
        <v>198.08666666666667</v>
      </c>
      <c r="M105" s="571">
        <v>5</v>
      </c>
      <c r="N105" s="572">
        <v>990.56</v>
      </c>
    </row>
    <row r="106" spans="1:14" ht="14.4" customHeight="1" x14ac:dyDescent="0.3">
      <c r="A106" s="567" t="s">
        <v>515</v>
      </c>
      <c r="B106" s="568" t="s">
        <v>517</v>
      </c>
      <c r="C106" s="569" t="s">
        <v>535</v>
      </c>
      <c r="D106" s="570" t="s">
        <v>536</v>
      </c>
      <c r="E106" s="569" t="s">
        <v>518</v>
      </c>
      <c r="F106" s="570" t="s">
        <v>519</v>
      </c>
      <c r="G106" s="569" t="s">
        <v>545</v>
      </c>
      <c r="H106" s="569">
        <v>109159</v>
      </c>
      <c r="I106" s="569">
        <v>9159</v>
      </c>
      <c r="J106" s="569" t="s">
        <v>716</v>
      </c>
      <c r="K106" s="569" t="s">
        <v>717</v>
      </c>
      <c r="L106" s="571">
        <v>113.41559776770512</v>
      </c>
      <c r="M106" s="571">
        <v>23</v>
      </c>
      <c r="N106" s="572">
        <v>2610.139922331974</v>
      </c>
    </row>
    <row r="107" spans="1:14" ht="14.4" customHeight="1" x14ac:dyDescent="0.3">
      <c r="A107" s="567" t="s">
        <v>515</v>
      </c>
      <c r="B107" s="568" t="s">
        <v>517</v>
      </c>
      <c r="C107" s="569" t="s">
        <v>535</v>
      </c>
      <c r="D107" s="570" t="s">
        <v>536</v>
      </c>
      <c r="E107" s="569" t="s">
        <v>518</v>
      </c>
      <c r="F107" s="570" t="s">
        <v>519</v>
      </c>
      <c r="G107" s="569" t="s">
        <v>545</v>
      </c>
      <c r="H107" s="569">
        <v>109205</v>
      </c>
      <c r="I107" s="569">
        <v>9205</v>
      </c>
      <c r="J107" s="569" t="s">
        <v>718</v>
      </c>
      <c r="K107" s="569" t="s">
        <v>719</v>
      </c>
      <c r="L107" s="571">
        <v>82.809753262912494</v>
      </c>
      <c r="M107" s="571">
        <v>1</v>
      </c>
      <c r="N107" s="572">
        <v>82.809753262912494</v>
      </c>
    </row>
    <row r="108" spans="1:14" ht="14.4" customHeight="1" x14ac:dyDescent="0.3">
      <c r="A108" s="567" t="s">
        <v>515</v>
      </c>
      <c r="B108" s="568" t="s">
        <v>517</v>
      </c>
      <c r="C108" s="569" t="s">
        <v>535</v>
      </c>
      <c r="D108" s="570" t="s">
        <v>536</v>
      </c>
      <c r="E108" s="569" t="s">
        <v>518</v>
      </c>
      <c r="F108" s="570" t="s">
        <v>519</v>
      </c>
      <c r="G108" s="569" t="s">
        <v>545</v>
      </c>
      <c r="H108" s="569">
        <v>109210</v>
      </c>
      <c r="I108" s="569">
        <v>9210</v>
      </c>
      <c r="J108" s="569" t="s">
        <v>720</v>
      </c>
      <c r="K108" s="569" t="s">
        <v>721</v>
      </c>
      <c r="L108" s="571">
        <v>307.55908410889003</v>
      </c>
      <c r="M108" s="571">
        <v>2</v>
      </c>
      <c r="N108" s="572">
        <v>615.11816821778007</v>
      </c>
    </row>
    <row r="109" spans="1:14" ht="14.4" customHeight="1" x14ac:dyDescent="0.3">
      <c r="A109" s="567" t="s">
        <v>515</v>
      </c>
      <c r="B109" s="568" t="s">
        <v>517</v>
      </c>
      <c r="C109" s="569" t="s">
        <v>535</v>
      </c>
      <c r="D109" s="570" t="s">
        <v>536</v>
      </c>
      <c r="E109" s="569" t="s">
        <v>518</v>
      </c>
      <c r="F109" s="570" t="s">
        <v>519</v>
      </c>
      <c r="G109" s="569" t="s">
        <v>545</v>
      </c>
      <c r="H109" s="569">
        <v>109844</v>
      </c>
      <c r="I109" s="569">
        <v>9844</v>
      </c>
      <c r="J109" s="569" t="s">
        <v>722</v>
      </c>
      <c r="K109" s="569" t="s">
        <v>723</v>
      </c>
      <c r="L109" s="571">
        <v>74.930000000000007</v>
      </c>
      <c r="M109" s="571">
        <v>1</v>
      </c>
      <c r="N109" s="572">
        <v>74.930000000000007</v>
      </c>
    </row>
    <row r="110" spans="1:14" ht="14.4" customHeight="1" x14ac:dyDescent="0.3">
      <c r="A110" s="567" t="s">
        <v>515</v>
      </c>
      <c r="B110" s="568" t="s">
        <v>517</v>
      </c>
      <c r="C110" s="569" t="s">
        <v>535</v>
      </c>
      <c r="D110" s="570" t="s">
        <v>536</v>
      </c>
      <c r="E110" s="569" t="s">
        <v>518</v>
      </c>
      <c r="F110" s="570" t="s">
        <v>519</v>
      </c>
      <c r="G110" s="569" t="s">
        <v>545</v>
      </c>
      <c r="H110" s="569">
        <v>110151</v>
      </c>
      <c r="I110" s="569">
        <v>10151</v>
      </c>
      <c r="J110" s="569" t="s">
        <v>724</v>
      </c>
      <c r="K110" s="569" t="s">
        <v>725</v>
      </c>
      <c r="L110" s="571">
        <v>64.399927083182007</v>
      </c>
      <c r="M110" s="571">
        <v>1</v>
      </c>
      <c r="N110" s="572">
        <v>64.399927083182007</v>
      </c>
    </row>
    <row r="111" spans="1:14" ht="14.4" customHeight="1" x14ac:dyDescent="0.3">
      <c r="A111" s="567" t="s">
        <v>515</v>
      </c>
      <c r="B111" s="568" t="s">
        <v>517</v>
      </c>
      <c r="C111" s="569" t="s">
        <v>535</v>
      </c>
      <c r="D111" s="570" t="s">
        <v>536</v>
      </c>
      <c r="E111" s="569" t="s">
        <v>518</v>
      </c>
      <c r="F111" s="570" t="s">
        <v>519</v>
      </c>
      <c r="G111" s="569" t="s">
        <v>545</v>
      </c>
      <c r="H111" s="569">
        <v>110555</v>
      </c>
      <c r="I111" s="569">
        <v>10555</v>
      </c>
      <c r="J111" s="569" t="s">
        <v>726</v>
      </c>
      <c r="K111" s="569" t="s">
        <v>727</v>
      </c>
      <c r="L111" s="571">
        <v>274.84945289547545</v>
      </c>
      <c r="M111" s="571">
        <v>25</v>
      </c>
      <c r="N111" s="572">
        <v>6871.8349486877669</v>
      </c>
    </row>
    <row r="112" spans="1:14" ht="14.4" customHeight="1" x14ac:dyDescent="0.3">
      <c r="A112" s="567" t="s">
        <v>515</v>
      </c>
      <c r="B112" s="568" t="s">
        <v>517</v>
      </c>
      <c r="C112" s="569" t="s">
        <v>535</v>
      </c>
      <c r="D112" s="570" t="s">
        <v>536</v>
      </c>
      <c r="E112" s="569" t="s">
        <v>518</v>
      </c>
      <c r="F112" s="570" t="s">
        <v>519</v>
      </c>
      <c r="G112" s="569" t="s">
        <v>545</v>
      </c>
      <c r="H112" s="569">
        <v>111063</v>
      </c>
      <c r="I112" s="569">
        <v>11063</v>
      </c>
      <c r="J112" s="569" t="s">
        <v>728</v>
      </c>
      <c r="K112" s="569" t="s">
        <v>729</v>
      </c>
      <c r="L112" s="571">
        <v>70.466238736428025</v>
      </c>
      <c r="M112" s="571">
        <v>5</v>
      </c>
      <c r="N112" s="572">
        <v>354.31873073005488</v>
      </c>
    </row>
    <row r="113" spans="1:14" ht="14.4" customHeight="1" x14ac:dyDescent="0.3">
      <c r="A113" s="567" t="s">
        <v>515</v>
      </c>
      <c r="B113" s="568" t="s">
        <v>517</v>
      </c>
      <c r="C113" s="569" t="s">
        <v>535</v>
      </c>
      <c r="D113" s="570" t="s">
        <v>536</v>
      </c>
      <c r="E113" s="569" t="s">
        <v>518</v>
      </c>
      <c r="F113" s="570" t="s">
        <v>519</v>
      </c>
      <c r="G113" s="569" t="s">
        <v>545</v>
      </c>
      <c r="H113" s="569">
        <v>111243</v>
      </c>
      <c r="I113" s="569">
        <v>11243</v>
      </c>
      <c r="J113" s="569" t="s">
        <v>730</v>
      </c>
      <c r="K113" s="569" t="s">
        <v>731</v>
      </c>
      <c r="L113" s="571">
        <v>193.92</v>
      </c>
      <c r="M113" s="571">
        <v>1</v>
      </c>
      <c r="N113" s="572">
        <v>193.92</v>
      </c>
    </row>
    <row r="114" spans="1:14" ht="14.4" customHeight="1" x14ac:dyDescent="0.3">
      <c r="A114" s="567" t="s">
        <v>515</v>
      </c>
      <c r="B114" s="568" t="s">
        <v>517</v>
      </c>
      <c r="C114" s="569" t="s">
        <v>535</v>
      </c>
      <c r="D114" s="570" t="s">
        <v>536</v>
      </c>
      <c r="E114" s="569" t="s">
        <v>518</v>
      </c>
      <c r="F114" s="570" t="s">
        <v>519</v>
      </c>
      <c r="G114" s="569" t="s">
        <v>545</v>
      </c>
      <c r="H114" s="569">
        <v>111337</v>
      </c>
      <c r="I114" s="569">
        <v>11337</v>
      </c>
      <c r="J114" s="569" t="s">
        <v>732</v>
      </c>
      <c r="K114" s="569" t="s">
        <v>733</v>
      </c>
      <c r="L114" s="571">
        <v>80.811589491650565</v>
      </c>
      <c r="M114" s="571">
        <v>168</v>
      </c>
      <c r="N114" s="572">
        <v>13626.205816133044</v>
      </c>
    </row>
    <row r="115" spans="1:14" ht="14.4" customHeight="1" x14ac:dyDescent="0.3">
      <c r="A115" s="567" t="s">
        <v>515</v>
      </c>
      <c r="B115" s="568" t="s">
        <v>517</v>
      </c>
      <c r="C115" s="569" t="s">
        <v>535</v>
      </c>
      <c r="D115" s="570" t="s">
        <v>536</v>
      </c>
      <c r="E115" s="569" t="s">
        <v>518</v>
      </c>
      <c r="F115" s="570" t="s">
        <v>519</v>
      </c>
      <c r="G115" s="569" t="s">
        <v>545</v>
      </c>
      <c r="H115" s="569">
        <v>111671</v>
      </c>
      <c r="I115" s="569">
        <v>11671</v>
      </c>
      <c r="J115" s="569" t="s">
        <v>734</v>
      </c>
      <c r="K115" s="569" t="s">
        <v>735</v>
      </c>
      <c r="L115" s="571">
        <v>332.62785836818665</v>
      </c>
      <c r="M115" s="571">
        <v>21</v>
      </c>
      <c r="N115" s="572">
        <v>6985.1850257319202</v>
      </c>
    </row>
    <row r="116" spans="1:14" ht="14.4" customHeight="1" x14ac:dyDescent="0.3">
      <c r="A116" s="567" t="s">
        <v>515</v>
      </c>
      <c r="B116" s="568" t="s">
        <v>517</v>
      </c>
      <c r="C116" s="569" t="s">
        <v>535</v>
      </c>
      <c r="D116" s="570" t="s">
        <v>536</v>
      </c>
      <c r="E116" s="569" t="s">
        <v>518</v>
      </c>
      <c r="F116" s="570" t="s">
        <v>519</v>
      </c>
      <c r="G116" s="569" t="s">
        <v>545</v>
      </c>
      <c r="H116" s="569">
        <v>112023</v>
      </c>
      <c r="I116" s="569">
        <v>12023</v>
      </c>
      <c r="J116" s="569" t="s">
        <v>736</v>
      </c>
      <c r="K116" s="569" t="s">
        <v>737</v>
      </c>
      <c r="L116" s="571">
        <v>33.649500000000003</v>
      </c>
      <c r="M116" s="571">
        <v>3</v>
      </c>
      <c r="N116" s="572">
        <v>100.94800000000001</v>
      </c>
    </row>
    <row r="117" spans="1:14" ht="14.4" customHeight="1" x14ac:dyDescent="0.3">
      <c r="A117" s="567" t="s">
        <v>515</v>
      </c>
      <c r="B117" s="568" t="s">
        <v>517</v>
      </c>
      <c r="C117" s="569" t="s">
        <v>535</v>
      </c>
      <c r="D117" s="570" t="s">
        <v>536</v>
      </c>
      <c r="E117" s="569" t="s">
        <v>518</v>
      </c>
      <c r="F117" s="570" t="s">
        <v>519</v>
      </c>
      <c r="G117" s="569" t="s">
        <v>545</v>
      </c>
      <c r="H117" s="569">
        <v>112061</v>
      </c>
      <c r="I117" s="569">
        <v>12061</v>
      </c>
      <c r="J117" s="569" t="s">
        <v>738</v>
      </c>
      <c r="K117" s="569" t="s">
        <v>739</v>
      </c>
      <c r="L117" s="571">
        <v>209.59</v>
      </c>
      <c r="M117" s="571">
        <v>3</v>
      </c>
      <c r="N117" s="572">
        <v>628.77</v>
      </c>
    </row>
    <row r="118" spans="1:14" ht="14.4" customHeight="1" x14ac:dyDescent="0.3">
      <c r="A118" s="567" t="s">
        <v>515</v>
      </c>
      <c r="B118" s="568" t="s">
        <v>517</v>
      </c>
      <c r="C118" s="569" t="s">
        <v>535</v>
      </c>
      <c r="D118" s="570" t="s">
        <v>536</v>
      </c>
      <c r="E118" s="569" t="s">
        <v>518</v>
      </c>
      <c r="F118" s="570" t="s">
        <v>519</v>
      </c>
      <c r="G118" s="569" t="s">
        <v>545</v>
      </c>
      <c r="H118" s="569">
        <v>112770</v>
      </c>
      <c r="I118" s="569">
        <v>12770</v>
      </c>
      <c r="J118" s="569" t="s">
        <v>740</v>
      </c>
      <c r="K118" s="569" t="s">
        <v>741</v>
      </c>
      <c r="L118" s="571">
        <v>151.19805502687558</v>
      </c>
      <c r="M118" s="571">
        <v>11</v>
      </c>
      <c r="N118" s="572">
        <v>1663.700275134378</v>
      </c>
    </row>
    <row r="119" spans="1:14" ht="14.4" customHeight="1" x14ac:dyDescent="0.3">
      <c r="A119" s="567" t="s">
        <v>515</v>
      </c>
      <c r="B119" s="568" t="s">
        <v>517</v>
      </c>
      <c r="C119" s="569" t="s">
        <v>535</v>
      </c>
      <c r="D119" s="570" t="s">
        <v>536</v>
      </c>
      <c r="E119" s="569" t="s">
        <v>518</v>
      </c>
      <c r="F119" s="570" t="s">
        <v>519</v>
      </c>
      <c r="G119" s="569" t="s">
        <v>545</v>
      </c>
      <c r="H119" s="569">
        <v>113033</v>
      </c>
      <c r="I119" s="569">
        <v>13033</v>
      </c>
      <c r="J119" s="569" t="s">
        <v>742</v>
      </c>
      <c r="K119" s="569" t="s">
        <v>743</v>
      </c>
      <c r="L119" s="571">
        <v>1011.37</v>
      </c>
      <c r="M119" s="571">
        <v>3</v>
      </c>
      <c r="N119" s="572">
        <v>2524.0700000000002</v>
      </c>
    </row>
    <row r="120" spans="1:14" ht="14.4" customHeight="1" x14ac:dyDescent="0.3">
      <c r="A120" s="567" t="s">
        <v>515</v>
      </c>
      <c r="B120" s="568" t="s">
        <v>517</v>
      </c>
      <c r="C120" s="569" t="s">
        <v>535</v>
      </c>
      <c r="D120" s="570" t="s">
        <v>536</v>
      </c>
      <c r="E120" s="569" t="s">
        <v>518</v>
      </c>
      <c r="F120" s="570" t="s">
        <v>519</v>
      </c>
      <c r="G120" s="569" t="s">
        <v>545</v>
      </c>
      <c r="H120" s="569">
        <v>113373</v>
      </c>
      <c r="I120" s="569">
        <v>154858</v>
      </c>
      <c r="J120" s="569" t="s">
        <v>744</v>
      </c>
      <c r="K120" s="569" t="s">
        <v>745</v>
      </c>
      <c r="L120" s="571">
        <v>269.62</v>
      </c>
      <c r="M120" s="571">
        <v>1</v>
      </c>
      <c r="N120" s="572">
        <v>269.62</v>
      </c>
    </row>
    <row r="121" spans="1:14" ht="14.4" customHeight="1" x14ac:dyDescent="0.3">
      <c r="A121" s="567" t="s">
        <v>515</v>
      </c>
      <c r="B121" s="568" t="s">
        <v>517</v>
      </c>
      <c r="C121" s="569" t="s">
        <v>535</v>
      </c>
      <c r="D121" s="570" t="s">
        <v>536</v>
      </c>
      <c r="E121" s="569" t="s">
        <v>518</v>
      </c>
      <c r="F121" s="570" t="s">
        <v>519</v>
      </c>
      <c r="G121" s="569" t="s">
        <v>545</v>
      </c>
      <c r="H121" s="569">
        <v>114479</v>
      </c>
      <c r="I121" s="569">
        <v>14479</v>
      </c>
      <c r="J121" s="569" t="s">
        <v>746</v>
      </c>
      <c r="K121" s="569" t="s">
        <v>747</v>
      </c>
      <c r="L121" s="571">
        <v>73.55</v>
      </c>
      <c r="M121" s="571">
        <v>2</v>
      </c>
      <c r="N121" s="572">
        <v>147.1</v>
      </c>
    </row>
    <row r="122" spans="1:14" ht="14.4" customHeight="1" x14ac:dyDescent="0.3">
      <c r="A122" s="567" t="s">
        <v>515</v>
      </c>
      <c r="B122" s="568" t="s">
        <v>517</v>
      </c>
      <c r="C122" s="569" t="s">
        <v>535</v>
      </c>
      <c r="D122" s="570" t="s">
        <v>536</v>
      </c>
      <c r="E122" s="569" t="s">
        <v>518</v>
      </c>
      <c r="F122" s="570" t="s">
        <v>519</v>
      </c>
      <c r="G122" s="569" t="s">
        <v>545</v>
      </c>
      <c r="H122" s="569">
        <v>114773</v>
      </c>
      <c r="I122" s="569">
        <v>14773</v>
      </c>
      <c r="J122" s="569" t="s">
        <v>748</v>
      </c>
      <c r="K122" s="569" t="s">
        <v>749</v>
      </c>
      <c r="L122" s="571">
        <v>430.10120000000001</v>
      </c>
      <c r="M122" s="571">
        <v>21</v>
      </c>
      <c r="N122" s="572">
        <v>9029.8256000000001</v>
      </c>
    </row>
    <row r="123" spans="1:14" ht="14.4" customHeight="1" x14ac:dyDescent="0.3">
      <c r="A123" s="567" t="s">
        <v>515</v>
      </c>
      <c r="B123" s="568" t="s">
        <v>517</v>
      </c>
      <c r="C123" s="569" t="s">
        <v>535</v>
      </c>
      <c r="D123" s="570" t="s">
        <v>536</v>
      </c>
      <c r="E123" s="569" t="s">
        <v>518</v>
      </c>
      <c r="F123" s="570" t="s">
        <v>519</v>
      </c>
      <c r="G123" s="569" t="s">
        <v>545</v>
      </c>
      <c r="H123" s="569">
        <v>114799</v>
      </c>
      <c r="I123" s="569">
        <v>14799</v>
      </c>
      <c r="J123" s="569" t="s">
        <v>750</v>
      </c>
      <c r="K123" s="569" t="s">
        <v>751</v>
      </c>
      <c r="L123" s="571">
        <v>29.53</v>
      </c>
      <c r="M123" s="571">
        <v>10</v>
      </c>
      <c r="N123" s="572">
        <v>295.3</v>
      </c>
    </row>
    <row r="124" spans="1:14" ht="14.4" customHeight="1" x14ac:dyDescent="0.3">
      <c r="A124" s="567" t="s">
        <v>515</v>
      </c>
      <c r="B124" s="568" t="s">
        <v>517</v>
      </c>
      <c r="C124" s="569" t="s">
        <v>535</v>
      </c>
      <c r="D124" s="570" t="s">
        <v>536</v>
      </c>
      <c r="E124" s="569" t="s">
        <v>518</v>
      </c>
      <c r="F124" s="570" t="s">
        <v>519</v>
      </c>
      <c r="G124" s="569" t="s">
        <v>545</v>
      </c>
      <c r="H124" s="569">
        <v>114811</v>
      </c>
      <c r="I124" s="569">
        <v>14811</v>
      </c>
      <c r="J124" s="569" t="s">
        <v>752</v>
      </c>
      <c r="K124" s="569" t="s">
        <v>753</v>
      </c>
      <c r="L124" s="571">
        <v>363.87001943541156</v>
      </c>
      <c r="M124" s="571">
        <v>15</v>
      </c>
      <c r="N124" s="572">
        <v>5457.9491812349315</v>
      </c>
    </row>
    <row r="125" spans="1:14" ht="14.4" customHeight="1" x14ac:dyDescent="0.3">
      <c r="A125" s="567" t="s">
        <v>515</v>
      </c>
      <c r="B125" s="568" t="s">
        <v>517</v>
      </c>
      <c r="C125" s="569" t="s">
        <v>535</v>
      </c>
      <c r="D125" s="570" t="s">
        <v>536</v>
      </c>
      <c r="E125" s="569" t="s">
        <v>518</v>
      </c>
      <c r="F125" s="570" t="s">
        <v>519</v>
      </c>
      <c r="G125" s="569" t="s">
        <v>545</v>
      </c>
      <c r="H125" s="569">
        <v>115369</v>
      </c>
      <c r="I125" s="569">
        <v>15369</v>
      </c>
      <c r="J125" s="569" t="s">
        <v>754</v>
      </c>
      <c r="K125" s="569" t="s">
        <v>755</v>
      </c>
      <c r="L125" s="571">
        <v>3557.7473965812114</v>
      </c>
      <c r="M125" s="571">
        <v>9</v>
      </c>
      <c r="N125" s="572">
        <v>32019.726569230901</v>
      </c>
    </row>
    <row r="126" spans="1:14" ht="14.4" customHeight="1" x14ac:dyDescent="0.3">
      <c r="A126" s="567" t="s">
        <v>515</v>
      </c>
      <c r="B126" s="568" t="s">
        <v>517</v>
      </c>
      <c r="C126" s="569" t="s">
        <v>535</v>
      </c>
      <c r="D126" s="570" t="s">
        <v>536</v>
      </c>
      <c r="E126" s="569" t="s">
        <v>518</v>
      </c>
      <c r="F126" s="570" t="s">
        <v>519</v>
      </c>
      <c r="G126" s="569" t="s">
        <v>545</v>
      </c>
      <c r="H126" s="569">
        <v>115643</v>
      </c>
      <c r="I126" s="569">
        <v>15643</v>
      </c>
      <c r="J126" s="569" t="s">
        <v>756</v>
      </c>
      <c r="K126" s="569" t="s">
        <v>757</v>
      </c>
      <c r="L126" s="571">
        <v>2046.60557791254</v>
      </c>
      <c r="M126" s="571">
        <v>2</v>
      </c>
      <c r="N126" s="572">
        <v>4093.2111558250799</v>
      </c>
    </row>
    <row r="127" spans="1:14" ht="14.4" customHeight="1" x14ac:dyDescent="0.3">
      <c r="A127" s="567" t="s">
        <v>515</v>
      </c>
      <c r="B127" s="568" t="s">
        <v>517</v>
      </c>
      <c r="C127" s="569" t="s">
        <v>535</v>
      </c>
      <c r="D127" s="570" t="s">
        <v>536</v>
      </c>
      <c r="E127" s="569" t="s">
        <v>518</v>
      </c>
      <c r="F127" s="570" t="s">
        <v>519</v>
      </c>
      <c r="G127" s="569" t="s">
        <v>545</v>
      </c>
      <c r="H127" s="569">
        <v>116547</v>
      </c>
      <c r="I127" s="569">
        <v>16547</v>
      </c>
      <c r="J127" s="569" t="s">
        <v>758</v>
      </c>
      <c r="K127" s="569" t="s">
        <v>759</v>
      </c>
      <c r="L127" s="571">
        <v>743.27999999999986</v>
      </c>
      <c r="M127" s="571">
        <v>35</v>
      </c>
      <c r="N127" s="572">
        <v>26014.799999999999</v>
      </c>
    </row>
    <row r="128" spans="1:14" ht="14.4" customHeight="1" x14ac:dyDescent="0.3">
      <c r="A128" s="567" t="s">
        <v>515</v>
      </c>
      <c r="B128" s="568" t="s">
        <v>517</v>
      </c>
      <c r="C128" s="569" t="s">
        <v>535</v>
      </c>
      <c r="D128" s="570" t="s">
        <v>536</v>
      </c>
      <c r="E128" s="569" t="s">
        <v>518</v>
      </c>
      <c r="F128" s="570" t="s">
        <v>519</v>
      </c>
      <c r="G128" s="569" t="s">
        <v>545</v>
      </c>
      <c r="H128" s="569">
        <v>117011</v>
      </c>
      <c r="I128" s="569">
        <v>17011</v>
      </c>
      <c r="J128" s="569" t="s">
        <v>760</v>
      </c>
      <c r="K128" s="569" t="s">
        <v>761</v>
      </c>
      <c r="L128" s="571">
        <v>107.71736225063638</v>
      </c>
      <c r="M128" s="571">
        <v>161</v>
      </c>
      <c r="N128" s="572">
        <v>17338.06180719125</v>
      </c>
    </row>
    <row r="129" spans="1:14" ht="14.4" customHeight="1" x14ac:dyDescent="0.3">
      <c r="A129" s="567" t="s">
        <v>515</v>
      </c>
      <c r="B129" s="568" t="s">
        <v>517</v>
      </c>
      <c r="C129" s="569" t="s">
        <v>535</v>
      </c>
      <c r="D129" s="570" t="s">
        <v>536</v>
      </c>
      <c r="E129" s="569" t="s">
        <v>518</v>
      </c>
      <c r="F129" s="570" t="s">
        <v>519</v>
      </c>
      <c r="G129" s="569" t="s">
        <v>545</v>
      </c>
      <c r="H129" s="569">
        <v>118304</v>
      </c>
      <c r="I129" s="569">
        <v>18304</v>
      </c>
      <c r="J129" s="569" t="s">
        <v>762</v>
      </c>
      <c r="K129" s="569" t="s">
        <v>763</v>
      </c>
      <c r="L129" s="571">
        <v>193.20232120245501</v>
      </c>
      <c r="M129" s="571">
        <v>7</v>
      </c>
      <c r="N129" s="572">
        <v>1349.87321202455</v>
      </c>
    </row>
    <row r="130" spans="1:14" ht="14.4" customHeight="1" x14ac:dyDescent="0.3">
      <c r="A130" s="567" t="s">
        <v>515</v>
      </c>
      <c r="B130" s="568" t="s">
        <v>517</v>
      </c>
      <c r="C130" s="569" t="s">
        <v>535</v>
      </c>
      <c r="D130" s="570" t="s">
        <v>536</v>
      </c>
      <c r="E130" s="569" t="s">
        <v>518</v>
      </c>
      <c r="F130" s="570" t="s">
        <v>519</v>
      </c>
      <c r="G130" s="569" t="s">
        <v>545</v>
      </c>
      <c r="H130" s="569">
        <v>118305</v>
      </c>
      <c r="I130" s="569">
        <v>18305</v>
      </c>
      <c r="J130" s="569" t="s">
        <v>762</v>
      </c>
      <c r="K130" s="569" t="s">
        <v>764</v>
      </c>
      <c r="L130" s="571">
        <v>269.64105488021306</v>
      </c>
      <c r="M130" s="571">
        <v>141</v>
      </c>
      <c r="N130" s="572">
        <v>38069.518035578738</v>
      </c>
    </row>
    <row r="131" spans="1:14" ht="14.4" customHeight="1" x14ac:dyDescent="0.3">
      <c r="A131" s="567" t="s">
        <v>515</v>
      </c>
      <c r="B131" s="568" t="s">
        <v>517</v>
      </c>
      <c r="C131" s="569" t="s">
        <v>535</v>
      </c>
      <c r="D131" s="570" t="s">
        <v>536</v>
      </c>
      <c r="E131" s="569" t="s">
        <v>518</v>
      </c>
      <c r="F131" s="570" t="s">
        <v>519</v>
      </c>
      <c r="G131" s="569" t="s">
        <v>545</v>
      </c>
      <c r="H131" s="569">
        <v>120401</v>
      </c>
      <c r="I131" s="569">
        <v>20401</v>
      </c>
      <c r="J131" s="569" t="s">
        <v>765</v>
      </c>
      <c r="K131" s="569" t="s">
        <v>766</v>
      </c>
      <c r="L131" s="571">
        <v>67.010000000000005</v>
      </c>
      <c r="M131" s="571">
        <v>1</v>
      </c>
      <c r="N131" s="572">
        <v>67.010000000000005</v>
      </c>
    </row>
    <row r="132" spans="1:14" ht="14.4" customHeight="1" x14ac:dyDescent="0.3">
      <c r="A132" s="567" t="s">
        <v>515</v>
      </c>
      <c r="B132" s="568" t="s">
        <v>517</v>
      </c>
      <c r="C132" s="569" t="s">
        <v>535</v>
      </c>
      <c r="D132" s="570" t="s">
        <v>536</v>
      </c>
      <c r="E132" s="569" t="s">
        <v>518</v>
      </c>
      <c r="F132" s="570" t="s">
        <v>519</v>
      </c>
      <c r="G132" s="569" t="s">
        <v>545</v>
      </c>
      <c r="H132" s="569">
        <v>121221</v>
      </c>
      <c r="I132" s="569">
        <v>21221</v>
      </c>
      <c r="J132" s="569" t="s">
        <v>767</v>
      </c>
      <c r="K132" s="569" t="s">
        <v>768</v>
      </c>
      <c r="L132" s="571">
        <v>1209.23059773399</v>
      </c>
      <c r="M132" s="571">
        <v>-1</v>
      </c>
      <c r="N132" s="572">
        <v>-1209.23059773399</v>
      </c>
    </row>
    <row r="133" spans="1:14" ht="14.4" customHeight="1" x14ac:dyDescent="0.3">
      <c r="A133" s="567" t="s">
        <v>515</v>
      </c>
      <c r="B133" s="568" t="s">
        <v>517</v>
      </c>
      <c r="C133" s="569" t="s">
        <v>535</v>
      </c>
      <c r="D133" s="570" t="s">
        <v>536</v>
      </c>
      <c r="E133" s="569" t="s">
        <v>518</v>
      </c>
      <c r="F133" s="570" t="s">
        <v>519</v>
      </c>
      <c r="G133" s="569" t="s">
        <v>545</v>
      </c>
      <c r="H133" s="569">
        <v>122629</v>
      </c>
      <c r="I133" s="569">
        <v>122629</v>
      </c>
      <c r="J133" s="569" t="s">
        <v>769</v>
      </c>
      <c r="K133" s="569" t="s">
        <v>770</v>
      </c>
      <c r="L133" s="571">
        <v>75.895960157284875</v>
      </c>
      <c r="M133" s="571">
        <v>41</v>
      </c>
      <c r="N133" s="572">
        <v>3110.2649343386693</v>
      </c>
    </row>
    <row r="134" spans="1:14" ht="14.4" customHeight="1" x14ac:dyDescent="0.3">
      <c r="A134" s="567" t="s">
        <v>515</v>
      </c>
      <c r="B134" s="568" t="s">
        <v>517</v>
      </c>
      <c r="C134" s="569" t="s">
        <v>535</v>
      </c>
      <c r="D134" s="570" t="s">
        <v>536</v>
      </c>
      <c r="E134" s="569" t="s">
        <v>518</v>
      </c>
      <c r="F134" s="570" t="s">
        <v>519</v>
      </c>
      <c r="G134" s="569" t="s">
        <v>545</v>
      </c>
      <c r="H134" s="569">
        <v>123700</v>
      </c>
      <c r="I134" s="569">
        <v>23700</v>
      </c>
      <c r="J134" s="569" t="s">
        <v>771</v>
      </c>
      <c r="K134" s="569" t="s">
        <v>772</v>
      </c>
      <c r="L134" s="571">
        <v>571.05999999999995</v>
      </c>
      <c r="M134" s="571">
        <v>5</v>
      </c>
      <c r="N134" s="572">
        <v>2855.2999999999997</v>
      </c>
    </row>
    <row r="135" spans="1:14" ht="14.4" customHeight="1" x14ac:dyDescent="0.3">
      <c r="A135" s="567" t="s">
        <v>515</v>
      </c>
      <c r="B135" s="568" t="s">
        <v>517</v>
      </c>
      <c r="C135" s="569" t="s">
        <v>535</v>
      </c>
      <c r="D135" s="570" t="s">
        <v>536</v>
      </c>
      <c r="E135" s="569" t="s">
        <v>518</v>
      </c>
      <c r="F135" s="570" t="s">
        <v>519</v>
      </c>
      <c r="G135" s="569" t="s">
        <v>545</v>
      </c>
      <c r="H135" s="569">
        <v>124067</v>
      </c>
      <c r="I135" s="569">
        <v>124067</v>
      </c>
      <c r="J135" s="569" t="s">
        <v>773</v>
      </c>
      <c r="K135" s="569" t="s">
        <v>774</v>
      </c>
      <c r="L135" s="571">
        <v>38.136681139170427</v>
      </c>
      <c r="M135" s="571">
        <v>476</v>
      </c>
      <c r="N135" s="572">
        <v>18153.676516794832</v>
      </c>
    </row>
    <row r="136" spans="1:14" ht="14.4" customHeight="1" x14ac:dyDescent="0.3">
      <c r="A136" s="567" t="s">
        <v>515</v>
      </c>
      <c r="B136" s="568" t="s">
        <v>517</v>
      </c>
      <c r="C136" s="569" t="s">
        <v>535</v>
      </c>
      <c r="D136" s="570" t="s">
        <v>536</v>
      </c>
      <c r="E136" s="569" t="s">
        <v>518</v>
      </c>
      <c r="F136" s="570" t="s">
        <v>519</v>
      </c>
      <c r="G136" s="569" t="s">
        <v>545</v>
      </c>
      <c r="H136" s="569">
        <v>125364</v>
      </c>
      <c r="I136" s="569">
        <v>25364</v>
      </c>
      <c r="J136" s="569" t="s">
        <v>775</v>
      </c>
      <c r="K136" s="569" t="s">
        <v>776</v>
      </c>
      <c r="L136" s="571">
        <v>65.81</v>
      </c>
      <c r="M136" s="571">
        <v>2</v>
      </c>
      <c r="N136" s="572">
        <v>131.62</v>
      </c>
    </row>
    <row r="137" spans="1:14" ht="14.4" customHeight="1" x14ac:dyDescent="0.3">
      <c r="A137" s="567" t="s">
        <v>515</v>
      </c>
      <c r="B137" s="568" t="s">
        <v>517</v>
      </c>
      <c r="C137" s="569" t="s">
        <v>535</v>
      </c>
      <c r="D137" s="570" t="s">
        <v>536</v>
      </c>
      <c r="E137" s="569" t="s">
        <v>518</v>
      </c>
      <c r="F137" s="570" t="s">
        <v>519</v>
      </c>
      <c r="G137" s="569" t="s">
        <v>545</v>
      </c>
      <c r="H137" s="569">
        <v>125365</v>
      </c>
      <c r="I137" s="569">
        <v>25365</v>
      </c>
      <c r="J137" s="569" t="s">
        <v>775</v>
      </c>
      <c r="K137" s="569" t="s">
        <v>777</v>
      </c>
      <c r="L137" s="571">
        <v>125.56661408487901</v>
      </c>
      <c r="M137" s="571">
        <v>9</v>
      </c>
      <c r="N137" s="572">
        <v>1025.0796845092741</v>
      </c>
    </row>
    <row r="138" spans="1:14" ht="14.4" customHeight="1" x14ac:dyDescent="0.3">
      <c r="A138" s="567" t="s">
        <v>515</v>
      </c>
      <c r="B138" s="568" t="s">
        <v>517</v>
      </c>
      <c r="C138" s="569" t="s">
        <v>535</v>
      </c>
      <c r="D138" s="570" t="s">
        <v>536</v>
      </c>
      <c r="E138" s="569" t="s">
        <v>518</v>
      </c>
      <c r="F138" s="570" t="s">
        <v>519</v>
      </c>
      <c r="G138" s="569" t="s">
        <v>545</v>
      </c>
      <c r="H138" s="569">
        <v>125414</v>
      </c>
      <c r="I138" s="569">
        <v>25414</v>
      </c>
      <c r="J138" s="569" t="s">
        <v>778</v>
      </c>
      <c r="K138" s="569" t="s">
        <v>779</v>
      </c>
      <c r="L138" s="571">
        <v>454.51011388273901</v>
      </c>
      <c r="M138" s="571">
        <v>1</v>
      </c>
      <c r="N138" s="572">
        <v>454.51011388273901</v>
      </c>
    </row>
    <row r="139" spans="1:14" ht="14.4" customHeight="1" x14ac:dyDescent="0.3">
      <c r="A139" s="567" t="s">
        <v>515</v>
      </c>
      <c r="B139" s="568" t="s">
        <v>517</v>
      </c>
      <c r="C139" s="569" t="s">
        <v>535</v>
      </c>
      <c r="D139" s="570" t="s">
        <v>536</v>
      </c>
      <c r="E139" s="569" t="s">
        <v>518</v>
      </c>
      <c r="F139" s="570" t="s">
        <v>519</v>
      </c>
      <c r="G139" s="569" t="s">
        <v>545</v>
      </c>
      <c r="H139" s="569">
        <v>127698</v>
      </c>
      <c r="I139" s="569">
        <v>27698</v>
      </c>
      <c r="J139" s="569" t="s">
        <v>780</v>
      </c>
      <c r="K139" s="569" t="s">
        <v>781</v>
      </c>
      <c r="L139" s="571">
        <v>428.81</v>
      </c>
      <c r="M139" s="571">
        <v>3</v>
      </c>
      <c r="N139" s="572">
        <v>1286.43</v>
      </c>
    </row>
    <row r="140" spans="1:14" ht="14.4" customHeight="1" x14ac:dyDescent="0.3">
      <c r="A140" s="567" t="s">
        <v>515</v>
      </c>
      <c r="B140" s="568" t="s">
        <v>517</v>
      </c>
      <c r="C140" s="569" t="s">
        <v>535</v>
      </c>
      <c r="D140" s="570" t="s">
        <v>536</v>
      </c>
      <c r="E140" s="569" t="s">
        <v>518</v>
      </c>
      <c r="F140" s="570" t="s">
        <v>519</v>
      </c>
      <c r="G140" s="569" t="s">
        <v>545</v>
      </c>
      <c r="H140" s="569">
        <v>129710</v>
      </c>
      <c r="I140" s="569">
        <v>29710</v>
      </c>
      <c r="J140" s="569" t="s">
        <v>782</v>
      </c>
      <c r="K140" s="569" t="s">
        <v>783</v>
      </c>
      <c r="L140" s="571">
        <v>1.1499999999999999</v>
      </c>
      <c r="M140" s="571">
        <v>1</v>
      </c>
      <c r="N140" s="572">
        <v>1.1499999999999999</v>
      </c>
    </row>
    <row r="141" spans="1:14" ht="14.4" customHeight="1" x14ac:dyDescent="0.3">
      <c r="A141" s="567" t="s">
        <v>515</v>
      </c>
      <c r="B141" s="568" t="s">
        <v>517</v>
      </c>
      <c r="C141" s="569" t="s">
        <v>535</v>
      </c>
      <c r="D141" s="570" t="s">
        <v>536</v>
      </c>
      <c r="E141" s="569" t="s">
        <v>518</v>
      </c>
      <c r="F141" s="570" t="s">
        <v>519</v>
      </c>
      <c r="G141" s="569" t="s">
        <v>545</v>
      </c>
      <c r="H141" s="569">
        <v>130434</v>
      </c>
      <c r="I141" s="569">
        <v>30434</v>
      </c>
      <c r="J141" s="569" t="s">
        <v>784</v>
      </c>
      <c r="K141" s="569" t="s">
        <v>785</v>
      </c>
      <c r="L141" s="571">
        <v>164.88</v>
      </c>
      <c r="M141" s="571">
        <v>1</v>
      </c>
      <c r="N141" s="572">
        <v>164.88</v>
      </c>
    </row>
    <row r="142" spans="1:14" ht="14.4" customHeight="1" x14ac:dyDescent="0.3">
      <c r="A142" s="567" t="s">
        <v>515</v>
      </c>
      <c r="B142" s="568" t="s">
        <v>517</v>
      </c>
      <c r="C142" s="569" t="s">
        <v>535</v>
      </c>
      <c r="D142" s="570" t="s">
        <v>536</v>
      </c>
      <c r="E142" s="569" t="s">
        <v>518</v>
      </c>
      <c r="F142" s="570" t="s">
        <v>519</v>
      </c>
      <c r="G142" s="569" t="s">
        <v>545</v>
      </c>
      <c r="H142" s="569">
        <v>131536</v>
      </c>
      <c r="I142" s="569">
        <v>31536</v>
      </c>
      <c r="J142" s="569" t="s">
        <v>786</v>
      </c>
      <c r="K142" s="569" t="s">
        <v>787</v>
      </c>
      <c r="L142" s="571">
        <v>221.23</v>
      </c>
      <c r="M142" s="571">
        <v>1</v>
      </c>
      <c r="N142" s="572">
        <v>221.23</v>
      </c>
    </row>
    <row r="143" spans="1:14" ht="14.4" customHeight="1" x14ac:dyDescent="0.3">
      <c r="A143" s="567" t="s">
        <v>515</v>
      </c>
      <c r="B143" s="568" t="s">
        <v>517</v>
      </c>
      <c r="C143" s="569" t="s">
        <v>535</v>
      </c>
      <c r="D143" s="570" t="s">
        <v>536</v>
      </c>
      <c r="E143" s="569" t="s">
        <v>518</v>
      </c>
      <c r="F143" s="570" t="s">
        <v>519</v>
      </c>
      <c r="G143" s="569" t="s">
        <v>545</v>
      </c>
      <c r="H143" s="569">
        <v>131654</v>
      </c>
      <c r="I143" s="569">
        <v>131654</v>
      </c>
      <c r="J143" s="569" t="s">
        <v>788</v>
      </c>
      <c r="K143" s="569" t="s">
        <v>789</v>
      </c>
      <c r="L143" s="571">
        <v>604.6216243637906</v>
      </c>
      <c r="M143" s="571">
        <v>7</v>
      </c>
      <c r="N143" s="572">
        <v>4232.3562436379052</v>
      </c>
    </row>
    <row r="144" spans="1:14" ht="14.4" customHeight="1" x14ac:dyDescent="0.3">
      <c r="A144" s="567" t="s">
        <v>515</v>
      </c>
      <c r="B144" s="568" t="s">
        <v>517</v>
      </c>
      <c r="C144" s="569" t="s">
        <v>535</v>
      </c>
      <c r="D144" s="570" t="s">
        <v>536</v>
      </c>
      <c r="E144" s="569" t="s">
        <v>518</v>
      </c>
      <c r="F144" s="570" t="s">
        <v>519</v>
      </c>
      <c r="G144" s="569" t="s">
        <v>545</v>
      </c>
      <c r="H144" s="569">
        <v>131656</v>
      </c>
      <c r="I144" s="569">
        <v>131656</v>
      </c>
      <c r="J144" s="569" t="s">
        <v>790</v>
      </c>
      <c r="K144" s="569" t="s">
        <v>791</v>
      </c>
      <c r="L144" s="571">
        <v>806.66490049301001</v>
      </c>
      <c r="M144" s="571">
        <v>9</v>
      </c>
      <c r="N144" s="572">
        <v>7259.9792039440799</v>
      </c>
    </row>
    <row r="145" spans="1:14" ht="14.4" customHeight="1" x14ac:dyDescent="0.3">
      <c r="A145" s="567" t="s">
        <v>515</v>
      </c>
      <c r="B145" s="568" t="s">
        <v>517</v>
      </c>
      <c r="C145" s="569" t="s">
        <v>535</v>
      </c>
      <c r="D145" s="570" t="s">
        <v>536</v>
      </c>
      <c r="E145" s="569" t="s">
        <v>518</v>
      </c>
      <c r="F145" s="570" t="s">
        <v>519</v>
      </c>
      <c r="G145" s="569" t="s">
        <v>545</v>
      </c>
      <c r="H145" s="569">
        <v>140122</v>
      </c>
      <c r="I145" s="569">
        <v>40122</v>
      </c>
      <c r="J145" s="569" t="s">
        <v>792</v>
      </c>
      <c r="K145" s="569" t="s">
        <v>774</v>
      </c>
      <c r="L145" s="571">
        <v>38.090864377166618</v>
      </c>
      <c r="M145" s="571">
        <v>409</v>
      </c>
      <c r="N145" s="572">
        <v>15583.571924326323</v>
      </c>
    </row>
    <row r="146" spans="1:14" ht="14.4" customHeight="1" x14ac:dyDescent="0.3">
      <c r="A146" s="567" t="s">
        <v>515</v>
      </c>
      <c r="B146" s="568" t="s">
        <v>517</v>
      </c>
      <c r="C146" s="569" t="s">
        <v>535</v>
      </c>
      <c r="D146" s="570" t="s">
        <v>536</v>
      </c>
      <c r="E146" s="569" t="s">
        <v>518</v>
      </c>
      <c r="F146" s="570" t="s">
        <v>519</v>
      </c>
      <c r="G146" s="569" t="s">
        <v>545</v>
      </c>
      <c r="H146" s="569">
        <v>140157</v>
      </c>
      <c r="I146" s="569">
        <v>40157</v>
      </c>
      <c r="J146" s="569" t="s">
        <v>793</v>
      </c>
      <c r="K146" s="569" t="s">
        <v>774</v>
      </c>
      <c r="L146" s="571">
        <v>56.944823066586295</v>
      </c>
      <c r="M146" s="571">
        <v>33</v>
      </c>
      <c r="N146" s="572">
        <v>1865.5683291733108</v>
      </c>
    </row>
    <row r="147" spans="1:14" ht="14.4" customHeight="1" x14ac:dyDescent="0.3">
      <c r="A147" s="567" t="s">
        <v>515</v>
      </c>
      <c r="B147" s="568" t="s">
        <v>517</v>
      </c>
      <c r="C147" s="569" t="s">
        <v>535</v>
      </c>
      <c r="D147" s="570" t="s">
        <v>536</v>
      </c>
      <c r="E147" s="569" t="s">
        <v>518</v>
      </c>
      <c r="F147" s="570" t="s">
        <v>519</v>
      </c>
      <c r="G147" s="569" t="s">
        <v>545</v>
      </c>
      <c r="H147" s="569">
        <v>140160</v>
      </c>
      <c r="I147" s="569">
        <v>40160</v>
      </c>
      <c r="J147" s="569" t="s">
        <v>794</v>
      </c>
      <c r="K147" s="569" t="s">
        <v>795</v>
      </c>
      <c r="L147" s="571">
        <v>71.33326286560343</v>
      </c>
      <c r="M147" s="571">
        <v>30</v>
      </c>
      <c r="N147" s="572">
        <v>2135.5987315808616</v>
      </c>
    </row>
    <row r="148" spans="1:14" ht="14.4" customHeight="1" x14ac:dyDescent="0.3">
      <c r="A148" s="567" t="s">
        <v>515</v>
      </c>
      <c r="B148" s="568" t="s">
        <v>517</v>
      </c>
      <c r="C148" s="569" t="s">
        <v>535</v>
      </c>
      <c r="D148" s="570" t="s">
        <v>536</v>
      </c>
      <c r="E148" s="569" t="s">
        <v>518</v>
      </c>
      <c r="F148" s="570" t="s">
        <v>519</v>
      </c>
      <c r="G148" s="569" t="s">
        <v>545</v>
      </c>
      <c r="H148" s="569">
        <v>141334</v>
      </c>
      <c r="I148" s="569">
        <v>163350</v>
      </c>
      <c r="J148" s="569" t="s">
        <v>796</v>
      </c>
      <c r="K148" s="569" t="s">
        <v>679</v>
      </c>
      <c r="L148" s="571">
        <v>64.64</v>
      </c>
      <c r="M148" s="571">
        <v>1</v>
      </c>
      <c r="N148" s="572">
        <v>64.64</v>
      </c>
    </row>
    <row r="149" spans="1:14" ht="14.4" customHeight="1" x14ac:dyDescent="0.3">
      <c r="A149" s="567" t="s">
        <v>515</v>
      </c>
      <c r="B149" s="568" t="s">
        <v>517</v>
      </c>
      <c r="C149" s="569" t="s">
        <v>535</v>
      </c>
      <c r="D149" s="570" t="s">
        <v>536</v>
      </c>
      <c r="E149" s="569" t="s">
        <v>518</v>
      </c>
      <c r="F149" s="570" t="s">
        <v>519</v>
      </c>
      <c r="G149" s="569" t="s">
        <v>545</v>
      </c>
      <c r="H149" s="569">
        <v>142595</v>
      </c>
      <c r="I149" s="569">
        <v>42595</v>
      </c>
      <c r="J149" s="569" t="s">
        <v>797</v>
      </c>
      <c r="K149" s="569" t="s">
        <v>798</v>
      </c>
      <c r="L149" s="571">
        <v>1006.96</v>
      </c>
      <c r="M149" s="571">
        <v>2</v>
      </c>
      <c r="N149" s="572">
        <v>2013.92</v>
      </c>
    </row>
    <row r="150" spans="1:14" ht="14.4" customHeight="1" x14ac:dyDescent="0.3">
      <c r="A150" s="567" t="s">
        <v>515</v>
      </c>
      <c r="B150" s="568" t="s">
        <v>517</v>
      </c>
      <c r="C150" s="569" t="s">
        <v>535</v>
      </c>
      <c r="D150" s="570" t="s">
        <v>536</v>
      </c>
      <c r="E150" s="569" t="s">
        <v>518</v>
      </c>
      <c r="F150" s="570" t="s">
        <v>519</v>
      </c>
      <c r="G150" s="569" t="s">
        <v>545</v>
      </c>
      <c r="H150" s="569">
        <v>142630</v>
      </c>
      <c r="I150" s="569">
        <v>42630</v>
      </c>
      <c r="J150" s="569" t="s">
        <v>799</v>
      </c>
      <c r="K150" s="569" t="s">
        <v>800</v>
      </c>
      <c r="L150" s="571">
        <v>136.15757509244258</v>
      </c>
      <c r="M150" s="571">
        <v>14</v>
      </c>
      <c r="N150" s="572">
        <v>1907.593626386639</v>
      </c>
    </row>
    <row r="151" spans="1:14" ht="14.4" customHeight="1" x14ac:dyDescent="0.3">
      <c r="A151" s="567" t="s">
        <v>515</v>
      </c>
      <c r="B151" s="568" t="s">
        <v>517</v>
      </c>
      <c r="C151" s="569" t="s">
        <v>535</v>
      </c>
      <c r="D151" s="570" t="s">
        <v>536</v>
      </c>
      <c r="E151" s="569" t="s">
        <v>518</v>
      </c>
      <c r="F151" s="570" t="s">
        <v>519</v>
      </c>
      <c r="G151" s="569" t="s">
        <v>545</v>
      </c>
      <c r="H151" s="569">
        <v>144357</v>
      </c>
      <c r="I151" s="569">
        <v>44357</v>
      </c>
      <c r="J151" s="569" t="s">
        <v>801</v>
      </c>
      <c r="K151" s="569" t="s">
        <v>802</v>
      </c>
      <c r="L151" s="571">
        <v>3783.7761809945141</v>
      </c>
      <c r="M151" s="571">
        <v>8</v>
      </c>
      <c r="N151" s="572">
        <v>30264.32090497257</v>
      </c>
    </row>
    <row r="152" spans="1:14" ht="14.4" customHeight="1" x14ac:dyDescent="0.3">
      <c r="A152" s="567" t="s">
        <v>515</v>
      </c>
      <c r="B152" s="568" t="s">
        <v>517</v>
      </c>
      <c r="C152" s="569" t="s">
        <v>535</v>
      </c>
      <c r="D152" s="570" t="s">
        <v>536</v>
      </c>
      <c r="E152" s="569" t="s">
        <v>518</v>
      </c>
      <c r="F152" s="570" t="s">
        <v>519</v>
      </c>
      <c r="G152" s="569" t="s">
        <v>545</v>
      </c>
      <c r="H152" s="569">
        <v>145981</v>
      </c>
      <c r="I152" s="569">
        <v>45981</v>
      </c>
      <c r="J152" s="569" t="s">
        <v>803</v>
      </c>
      <c r="K152" s="569" t="s">
        <v>804</v>
      </c>
      <c r="L152" s="571">
        <v>1712.948148148148</v>
      </c>
      <c r="M152" s="571">
        <v>81</v>
      </c>
      <c r="N152" s="572">
        <v>138704.1</v>
      </c>
    </row>
    <row r="153" spans="1:14" ht="14.4" customHeight="1" x14ac:dyDescent="0.3">
      <c r="A153" s="567" t="s">
        <v>515</v>
      </c>
      <c r="B153" s="568" t="s">
        <v>517</v>
      </c>
      <c r="C153" s="569" t="s">
        <v>535</v>
      </c>
      <c r="D153" s="570" t="s">
        <v>536</v>
      </c>
      <c r="E153" s="569" t="s">
        <v>518</v>
      </c>
      <c r="F153" s="570" t="s">
        <v>519</v>
      </c>
      <c r="G153" s="569" t="s">
        <v>545</v>
      </c>
      <c r="H153" s="569">
        <v>147545</v>
      </c>
      <c r="I153" s="569">
        <v>47545</v>
      </c>
      <c r="J153" s="569" t="s">
        <v>805</v>
      </c>
      <c r="K153" s="569" t="s">
        <v>806</v>
      </c>
      <c r="L153" s="571">
        <v>347.83</v>
      </c>
      <c r="M153" s="571">
        <v>6</v>
      </c>
      <c r="N153" s="572">
        <v>2086.98</v>
      </c>
    </row>
    <row r="154" spans="1:14" ht="14.4" customHeight="1" x14ac:dyDescent="0.3">
      <c r="A154" s="567" t="s">
        <v>515</v>
      </c>
      <c r="B154" s="568" t="s">
        <v>517</v>
      </c>
      <c r="C154" s="569" t="s">
        <v>535</v>
      </c>
      <c r="D154" s="570" t="s">
        <v>536</v>
      </c>
      <c r="E154" s="569" t="s">
        <v>518</v>
      </c>
      <c r="F154" s="570" t="s">
        <v>519</v>
      </c>
      <c r="G154" s="569" t="s">
        <v>545</v>
      </c>
      <c r="H154" s="569">
        <v>147671</v>
      </c>
      <c r="I154" s="569">
        <v>47671</v>
      </c>
      <c r="J154" s="569" t="s">
        <v>807</v>
      </c>
      <c r="K154" s="569" t="s">
        <v>808</v>
      </c>
      <c r="L154" s="571">
        <v>410.89799943417347</v>
      </c>
      <c r="M154" s="571">
        <v>3</v>
      </c>
      <c r="N154" s="572">
        <v>1232.691997736694</v>
      </c>
    </row>
    <row r="155" spans="1:14" ht="14.4" customHeight="1" x14ac:dyDescent="0.3">
      <c r="A155" s="567" t="s">
        <v>515</v>
      </c>
      <c r="B155" s="568" t="s">
        <v>517</v>
      </c>
      <c r="C155" s="569" t="s">
        <v>535</v>
      </c>
      <c r="D155" s="570" t="s">
        <v>536</v>
      </c>
      <c r="E155" s="569" t="s">
        <v>518</v>
      </c>
      <c r="F155" s="570" t="s">
        <v>519</v>
      </c>
      <c r="G155" s="569" t="s">
        <v>545</v>
      </c>
      <c r="H155" s="569">
        <v>148578</v>
      </c>
      <c r="I155" s="569">
        <v>48578</v>
      </c>
      <c r="J155" s="569" t="s">
        <v>809</v>
      </c>
      <c r="K155" s="569" t="s">
        <v>810</v>
      </c>
      <c r="L155" s="571">
        <v>76.92</v>
      </c>
      <c r="M155" s="571">
        <v>1</v>
      </c>
      <c r="N155" s="572">
        <v>76.92</v>
      </c>
    </row>
    <row r="156" spans="1:14" ht="14.4" customHeight="1" x14ac:dyDescent="0.3">
      <c r="A156" s="567" t="s">
        <v>515</v>
      </c>
      <c r="B156" s="568" t="s">
        <v>517</v>
      </c>
      <c r="C156" s="569" t="s">
        <v>535</v>
      </c>
      <c r="D156" s="570" t="s">
        <v>536</v>
      </c>
      <c r="E156" s="569" t="s">
        <v>518</v>
      </c>
      <c r="F156" s="570" t="s">
        <v>519</v>
      </c>
      <c r="G156" s="569" t="s">
        <v>545</v>
      </c>
      <c r="H156" s="569">
        <v>149317</v>
      </c>
      <c r="I156" s="569">
        <v>49317</v>
      </c>
      <c r="J156" s="569" t="s">
        <v>811</v>
      </c>
      <c r="K156" s="569" t="s">
        <v>812</v>
      </c>
      <c r="L156" s="571">
        <v>331.027853764962</v>
      </c>
      <c r="M156" s="571">
        <v>10</v>
      </c>
      <c r="N156" s="572">
        <v>3310.2785376496199</v>
      </c>
    </row>
    <row r="157" spans="1:14" ht="14.4" customHeight="1" x14ac:dyDescent="0.3">
      <c r="A157" s="567" t="s">
        <v>515</v>
      </c>
      <c r="B157" s="568" t="s">
        <v>517</v>
      </c>
      <c r="C157" s="569" t="s">
        <v>535</v>
      </c>
      <c r="D157" s="570" t="s">
        <v>536</v>
      </c>
      <c r="E157" s="569" t="s">
        <v>518</v>
      </c>
      <c r="F157" s="570" t="s">
        <v>519</v>
      </c>
      <c r="G157" s="569" t="s">
        <v>545</v>
      </c>
      <c r="H157" s="569">
        <v>149990</v>
      </c>
      <c r="I157" s="569">
        <v>49990</v>
      </c>
      <c r="J157" s="569" t="s">
        <v>813</v>
      </c>
      <c r="K157" s="569" t="s">
        <v>814</v>
      </c>
      <c r="L157" s="571">
        <v>76.06</v>
      </c>
      <c r="M157" s="571">
        <v>1</v>
      </c>
      <c r="N157" s="572">
        <v>76.06</v>
      </c>
    </row>
    <row r="158" spans="1:14" ht="14.4" customHeight="1" x14ac:dyDescent="0.3">
      <c r="A158" s="567" t="s">
        <v>515</v>
      </c>
      <c r="B158" s="568" t="s">
        <v>517</v>
      </c>
      <c r="C158" s="569" t="s">
        <v>535</v>
      </c>
      <c r="D158" s="570" t="s">
        <v>536</v>
      </c>
      <c r="E158" s="569" t="s">
        <v>518</v>
      </c>
      <c r="F158" s="570" t="s">
        <v>519</v>
      </c>
      <c r="G158" s="569" t="s">
        <v>545</v>
      </c>
      <c r="H158" s="569">
        <v>150335</v>
      </c>
      <c r="I158" s="569">
        <v>50335</v>
      </c>
      <c r="J158" s="569" t="s">
        <v>815</v>
      </c>
      <c r="K158" s="569" t="s">
        <v>816</v>
      </c>
      <c r="L158" s="571">
        <v>45.999920281954303</v>
      </c>
      <c r="M158" s="571">
        <v>3</v>
      </c>
      <c r="N158" s="572">
        <v>137.99984056390861</v>
      </c>
    </row>
    <row r="159" spans="1:14" ht="14.4" customHeight="1" x14ac:dyDescent="0.3">
      <c r="A159" s="567" t="s">
        <v>515</v>
      </c>
      <c r="B159" s="568" t="s">
        <v>517</v>
      </c>
      <c r="C159" s="569" t="s">
        <v>535</v>
      </c>
      <c r="D159" s="570" t="s">
        <v>536</v>
      </c>
      <c r="E159" s="569" t="s">
        <v>518</v>
      </c>
      <c r="F159" s="570" t="s">
        <v>519</v>
      </c>
      <c r="G159" s="569" t="s">
        <v>545</v>
      </c>
      <c r="H159" s="569">
        <v>151365</v>
      </c>
      <c r="I159" s="569">
        <v>51365</v>
      </c>
      <c r="J159" s="569" t="s">
        <v>817</v>
      </c>
      <c r="K159" s="569" t="s">
        <v>818</v>
      </c>
      <c r="L159" s="571">
        <v>177.24639791196515</v>
      </c>
      <c r="M159" s="571">
        <v>110</v>
      </c>
      <c r="N159" s="572">
        <v>3880.3193735895402</v>
      </c>
    </row>
    <row r="160" spans="1:14" ht="14.4" customHeight="1" x14ac:dyDescent="0.3">
      <c r="A160" s="567" t="s">
        <v>515</v>
      </c>
      <c r="B160" s="568" t="s">
        <v>517</v>
      </c>
      <c r="C160" s="569" t="s">
        <v>535</v>
      </c>
      <c r="D160" s="570" t="s">
        <v>536</v>
      </c>
      <c r="E160" s="569" t="s">
        <v>518</v>
      </c>
      <c r="F160" s="570" t="s">
        <v>519</v>
      </c>
      <c r="G160" s="569" t="s">
        <v>545</v>
      </c>
      <c r="H160" s="569">
        <v>154539</v>
      </c>
      <c r="I160" s="569">
        <v>54539</v>
      </c>
      <c r="J160" s="569" t="s">
        <v>566</v>
      </c>
      <c r="K160" s="569" t="s">
        <v>567</v>
      </c>
      <c r="L160" s="571">
        <v>63.25775274145542</v>
      </c>
      <c r="M160" s="571">
        <v>25</v>
      </c>
      <c r="N160" s="572">
        <v>1583.9289672095383</v>
      </c>
    </row>
    <row r="161" spans="1:14" ht="14.4" customHeight="1" x14ac:dyDescent="0.3">
      <c r="A161" s="567" t="s">
        <v>515</v>
      </c>
      <c r="B161" s="568" t="s">
        <v>517</v>
      </c>
      <c r="C161" s="569" t="s">
        <v>535</v>
      </c>
      <c r="D161" s="570" t="s">
        <v>536</v>
      </c>
      <c r="E161" s="569" t="s">
        <v>518</v>
      </c>
      <c r="F161" s="570" t="s">
        <v>519</v>
      </c>
      <c r="G161" s="569" t="s">
        <v>545</v>
      </c>
      <c r="H161" s="569">
        <v>155823</v>
      </c>
      <c r="I161" s="569">
        <v>55823</v>
      </c>
      <c r="J161" s="569" t="s">
        <v>562</v>
      </c>
      <c r="K161" s="569" t="s">
        <v>819</v>
      </c>
      <c r="L161" s="571">
        <v>22.770000030809602</v>
      </c>
      <c r="M161" s="571">
        <v>1</v>
      </c>
      <c r="N161" s="572">
        <v>22.770000030809602</v>
      </c>
    </row>
    <row r="162" spans="1:14" ht="14.4" customHeight="1" x14ac:dyDescent="0.3">
      <c r="A162" s="567" t="s">
        <v>515</v>
      </c>
      <c r="B162" s="568" t="s">
        <v>517</v>
      </c>
      <c r="C162" s="569" t="s">
        <v>535</v>
      </c>
      <c r="D162" s="570" t="s">
        <v>536</v>
      </c>
      <c r="E162" s="569" t="s">
        <v>518</v>
      </c>
      <c r="F162" s="570" t="s">
        <v>519</v>
      </c>
      <c r="G162" s="569" t="s">
        <v>545</v>
      </c>
      <c r="H162" s="569">
        <v>155939</v>
      </c>
      <c r="I162" s="569">
        <v>155939</v>
      </c>
      <c r="J162" s="569" t="s">
        <v>820</v>
      </c>
      <c r="K162" s="569" t="s">
        <v>821</v>
      </c>
      <c r="L162" s="571">
        <v>775.46</v>
      </c>
      <c r="M162" s="571">
        <v>5</v>
      </c>
      <c r="N162" s="572">
        <v>3877.3</v>
      </c>
    </row>
    <row r="163" spans="1:14" ht="14.4" customHeight="1" x14ac:dyDescent="0.3">
      <c r="A163" s="567" t="s">
        <v>515</v>
      </c>
      <c r="B163" s="568" t="s">
        <v>517</v>
      </c>
      <c r="C163" s="569" t="s">
        <v>535</v>
      </c>
      <c r="D163" s="570" t="s">
        <v>536</v>
      </c>
      <c r="E163" s="569" t="s">
        <v>518</v>
      </c>
      <c r="F163" s="570" t="s">
        <v>519</v>
      </c>
      <c r="G163" s="569" t="s">
        <v>545</v>
      </c>
      <c r="H163" s="569">
        <v>156676</v>
      </c>
      <c r="I163" s="569">
        <v>56676</v>
      </c>
      <c r="J163" s="569" t="s">
        <v>822</v>
      </c>
      <c r="K163" s="569" t="s">
        <v>823</v>
      </c>
      <c r="L163" s="571">
        <v>91.599939730787597</v>
      </c>
      <c r="M163" s="571">
        <v>1</v>
      </c>
      <c r="N163" s="572">
        <v>91.599939730787597</v>
      </c>
    </row>
    <row r="164" spans="1:14" ht="14.4" customHeight="1" x14ac:dyDescent="0.3">
      <c r="A164" s="567" t="s">
        <v>515</v>
      </c>
      <c r="B164" s="568" t="s">
        <v>517</v>
      </c>
      <c r="C164" s="569" t="s">
        <v>535</v>
      </c>
      <c r="D164" s="570" t="s">
        <v>536</v>
      </c>
      <c r="E164" s="569" t="s">
        <v>518</v>
      </c>
      <c r="F164" s="570" t="s">
        <v>519</v>
      </c>
      <c r="G164" s="569" t="s">
        <v>545</v>
      </c>
      <c r="H164" s="569">
        <v>156848</v>
      </c>
      <c r="I164" s="569">
        <v>156923</v>
      </c>
      <c r="J164" s="569" t="s">
        <v>726</v>
      </c>
      <c r="K164" s="569" t="s">
        <v>824</v>
      </c>
      <c r="L164" s="571">
        <v>272.56084616363597</v>
      </c>
      <c r="M164" s="571">
        <v>2</v>
      </c>
      <c r="N164" s="572">
        <v>545.12169232727194</v>
      </c>
    </row>
    <row r="165" spans="1:14" ht="14.4" customHeight="1" x14ac:dyDescent="0.3">
      <c r="A165" s="567" t="s">
        <v>515</v>
      </c>
      <c r="B165" s="568" t="s">
        <v>517</v>
      </c>
      <c r="C165" s="569" t="s">
        <v>535</v>
      </c>
      <c r="D165" s="570" t="s">
        <v>536</v>
      </c>
      <c r="E165" s="569" t="s">
        <v>518</v>
      </c>
      <c r="F165" s="570" t="s">
        <v>519</v>
      </c>
      <c r="G165" s="569" t="s">
        <v>545</v>
      </c>
      <c r="H165" s="569">
        <v>156992</v>
      </c>
      <c r="I165" s="569">
        <v>56992</v>
      </c>
      <c r="J165" s="569" t="s">
        <v>825</v>
      </c>
      <c r="K165" s="569" t="s">
        <v>826</v>
      </c>
      <c r="L165" s="571">
        <v>57.963333333333331</v>
      </c>
      <c r="M165" s="571">
        <v>6</v>
      </c>
      <c r="N165" s="572">
        <v>347.73</v>
      </c>
    </row>
    <row r="166" spans="1:14" ht="14.4" customHeight="1" x14ac:dyDescent="0.3">
      <c r="A166" s="567" t="s">
        <v>515</v>
      </c>
      <c r="B166" s="568" t="s">
        <v>517</v>
      </c>
      <c r="C166" s="569" t="s">
        <v>535</v>
      </c>
      <c r="D166" s="570" t="s">
        <v>536</v>
      </c>
      <c r="E166" s="569" t="s">
        <v>518</v>
      </c>
      <c r="F166" s="570" t="s">
        <v>519</v>
      </c>
      <c r="G166" s="569" t="s">
        <v>545</v>
      </c>
      <c r="H166" s="569">
        <v>156993</v>
      </c>
      <c r="I166" s="569">
        <v>56993</v>
      </c>
      <c r="J166" s="569" t="s">
        <v>827</v>
      </c>
      <c r="K166" s="569" t="s">
        <v>828</v>
      </c>
      <c r="L166" s="571">
        <v>58.045007166253249</v>
      </c>
      <c r="M166" s="571">
        <v>14</v>
      </c>
      <c r="N166" s="572">
        <v>812.85011466005233</v>
      </c>
    </row>
    <row r="167" spans="1:14" ht="14.4" customHeight="1" x14ac:dyDescent="0.3">
      <c r="A167" s="567" t="s">
        <v>515</v>
      </c>
      <c r="B167" s="568" t="s">
        <v>517</v>
      </c>
      <c r="C167" s="569" t="s">
        <v>535</v>
      </c>
      <c r="D167" s="570" t="s">
        <v>536</v>
      </c>
      <c r="E167" s="569" t="s">
        <v>518</v>
      </c>
      <c r="F167" s="570" t="s">
        <v>519</v>
      </c>
      <c r="G167" s="569" t="s">
        <v>545</v>
      </c>
      <c r="H167" s="569">
        <v>157483</v>
      </c>
      <c r="I167" s="569">
        <v>57483</v>
      </c>
      <c r="J167" s="569" t="s">
        <v>829</v>
      </c>
      <c r="K167" s="569" t="s">
        <v>830</v>
      </c>
      <c r="L167" s="571">
        <v>1120.22948487384</v>
      </c>
      <c r="M167" s="571">
        <v>4</v>
      </c>
      <c r="N167" s="572">
        <v>4480.9179394953599</v>
      </c>
    </row>
    <row r="168" spans="1:14" ht="14.4" customHeight="1" x14ac:dyDescent="0.3">
      <c r="A168" s="567" t="s">
        <v>515</v>
      </c>
      <c r="B168" s="568" t="s">
        <v>517</v>
      </c>
      <c r="C168" s="569" t="s">
        <v>535</v>
      </c>
      <c r="D168" s="570" t="s">
        <v>536</v>
      </c>
      <c r="E168" s="569" t="s">
        <v>518</v>
      </c>
      <c r="F168" s="570" t="s">
        <v>519</v>
      </c>
      <c r="G168" s="569" t="s">
        <v>545</v>
      </c>
      <c r="H168" s="569">
        <v>157525</v>
      </c>
      <c r="I168" s="569">
        <v>57525</v>
      </c>
      <c r="J168" s="569" t="s">
        <v>831</v>
      </c>
      <c r="K168" s="569" t="s">
        <v>832</v>
      </c>
      <c r="L168" s="571">
        <v>102.85930599112</v>
      </c>
      <c r="M168" s="571">
        <v>1</v>
      </c>
      <c r="N168" s="572">
        <v>102.85930599112</v>
      </c>
    </row>
    <row r="169" spans="1:14" ht="14.4" customHeight="1" x14ac:dyDescent="0.3">
      <c r="A169" s="567" t="s">
        <v>515</v>
      </c>
      <c r="B169" s="568" t="s">
        <v>517</v>
      </c>
      <c r="C169" s="569" t="s">
        <v>535</v>
      </c>
      <c r="D169" s="570" t="s">
        <v>536</v>
      </c>
      <c r="E169" s="569" t="s">
        <v>518</v>
      </c>
      <c r="F169" s="570" t="s">
        <v>519</v>
      </c>
      <c r="G169" s="569" t="s">
        <v>545</v>
      </c>
      <c r="H169" s="569">
        <v>157866</v>
      </c>
      <c r="I169" s="569">
        <v>57866</v>
      </c>
      <c r="J169" s="569" t="s">
        <v>833</v>
      </c>
      <c r="K169" s="569" t="s">
        <v>834</v>
      </c>
      <c r="L169" s="571">
        <v>81.566666666666663</v>
      </c>
      <c r="M169" s="571">
        <v>3</v>
      </c>
      <c r="N169" s="572">
        <v>244.7</v>
      </c>
    </row>
    <row r="170" spans="1:14" ht="14.4" customHeight="1" x14ac:dyDescent="0.3">
      <c r="A170" s="567" t="s">
        <v>515</v>
      </c>
      <c r="B170" s="568" t="s">
        <v>517</v>
      </c>
      <c r="C170" s="569" t="s">
        <v>535</v>
      </c>
      <c r="D170" s="570" t="s">
        <v>536</v>
      </c>
      <c r="E170" s="569" t="s">
        <v>518</v>
      </c>
      <c r="F170" s="570" t="s">
        <v>519</v>
      </c>
      <c r="G170" s="569" t="s">
        <v>545</v>
      </c>
      <c r="H170" s="569">
        <v>158041</v>
      </c>
      <c r="I170" s="569">
        <v>58041</v>
      </c>
      <c r="J170" s="569" t="s">
        <v>835</v>
      </c>
      <c r="K170" s="569" t="s">
        <v>836</v>
      </c>
      <c r="L170" s="571">
        <v>134.49</v>
      </c>
      <c r="M170" s="571">
        <v>1</v>
      </c>
      <c r="N170" s="572">
        <v>134.49</v>
      </c>
    </row>
    <row r="171" spans="1:14" ht="14.4" customHeight="1" x14ac:dyDescent="0.3">
      <c r="A171" s="567" t="s">
        <v>515</v>
      </c>
      <c r="B171" s="568" t="s">
        <v>517</v>
      </c>
      <c r="C171" s="569" t="s">
        <v>535</v>
      </c>
      <c r="D171" s="570" t="s">
        <v>536</v>
      </c>
      <c r="E171" s="569" t="s">
        <v>518</v>
      </c>
      <c r="F171" s="570" t="s">
        <v>519</v>
      </c>
      <c r="G171" s="569" t="s">
        <v>545</v>
      </c>
      <c r="H171" s="569">
        <v>158287</v>
      </c>
      <c r="I171" s="569">
        <v>58287</v>
      </c>
      <c r="J171" s="569" t="s">
        <v>837</v>
      </c>
      <c r="K171" s="569" t="s">
        <v>838</v>
      </c>
      <c r="L171" s="571">
        <v>1118.4786604314168</v>
      </c>
      <c r="M171" s="571">
        <v>22</v>
      </c>
      <c r="N171" s="572">
        <v>24625.3858877655</v>
      </c>
    </row>
    <row r="172" spans="1:14" ht="14.4" customHeight="1" x14ac:dyDescent="0.3">
      <c r="A172" s="567" t="s">
        <v>515</v>
      </c>
      <c r="B172" s="568" t="s">
        <v>517</v>
      </c>
      <c r="C172" s="569" t="s">
        <v>535</v>
      </c>
      <c r="D172" s="570" t="s">
        <v>536</v>
      </c>
      <c r="E172" s="569" t="s">
        <v>518</v>
      </c>
      <c r="F172" s="570" t="s">
        <v>519</v>
      </c>
      <c r="G172" s="569" t="s">
        <v>545</v>
      </c>
      <c r="H172" s="569">
        <v>158827</v>
      </c>
      <c r="I172" s="569">
        <v>58827</v>
      </c>
      <c r="J172" s="569" t="s">
        <v>839</v>
      </c>
      <c r="K172" s="569" t="s">
        <v>840</v>
      </c>
      <c r="L172" s="571">
        <v>178.67166666666665</v>
      </c>
      <c r="M172" s="571">
        <v>4</v>
      </c>
      <c r="N172" s="572">
        <v>738.28500000000008</v>
      </c>
    </row>
    <row r="173" spans="1:14" ht="14.4" customHeight="1" x14ac:dyDescent="0.3">
      <c r="A173" s="567" t="s">
        <v>515</v>
      </c>
      <c r="B173" s="568" t="s">
        <v>517</v>
      </c>
      <c r="C173" s="569" t="s">
        <v>535</v>
      </c>
      <c r="D173" s="570" t="s">
        <v>536</v>
      </c>
      <c r="E173" s="569" t="s">
        <v>518</v>
      </c>
      <c r="F173" s="570" t="s">
        <v>519</v>
      </c>
      <c r="G173" s="569" t="s">
        <v>545</v>
      </c>
      <c r="H173" s="569">
        <v>159357</v>
      </c>
      <c r="I173" s="569">
        <v>59357</v>
      </c>
      <c r="J173" s="569" t="s">
        <v>841</v>
      </c>
      <c r="K173" s="569" t="s">
        <v>842</v>
      </c>
      <c r="L173" s="571">
        <v>197.46885727353455</v>
      </c>
      <c r="M173" s="571">
        <v>19</v>
      </c>
      <c r="N173" s="572">
        <v>3751.9020027442261</v>
      </c>
    </row>
    <row r="174" spans="1:14" ht="14.4" customHeight="1" x14ac:dyDescent="0.3">
      <c r="A174" s="567" t="s">
        <v>515</v>
      </c>
      <c r="B174" s="568" t="s">
        <v>517</v>
      </c>
      <c r="C174" s="569" t="s">
        <v>535</v>
      </c>
      <c r="D174" s="570" t="s">
        <v>536</v>
      </c>
      <c r="E174" s="569" t="s">
        <v>518</v>
      </c>
      <c r="F174" s="570" t="s">
        <v>519</v>
      </c>
      <c r="G174" s="569" t="s">
        <v>545</v>
      </c>
      <c r="H174" s="569">
        <v>159392</v>
      </c>
      <c r="I174" s="569">
        <v>59392</v>
      </c>
      <c r="J174" s="569" t="s">
        <v>843</v>
      </c>
      <c r="K174" s="569" t="s">
        <v>844</v>
      </c>
      <c r="L174" s="571">
        <v>62.974475928174783</v>
      </c>
      <c r="M174" s="571">
        <v>161</v>
      </c>
      <c r="N174" s="572">
        <v>10142.173363044007</v>
      </c>
    </row>
    <row r="175" spans="1:14" ht="14.4" customHeight="1" x14ac:dyDescent="0.3">
      <c r="A175" s="567" t="s">
        <v>515</v>
      </c>
      <c r="B175" s="568" t="s">
        <v>517</v>
      </c>
      <c r="C175" s="569" t="s">
        <v>535</v>
      </c>
      <c r="D175" s="570" t="s">
        <v>536</v>
      </c>
      <c r="E175" s="569" t="s">
        <v>518</v>
      </c>
      <c r="F175" s="570" t="s">
        <v>519</v>
      </c>
      <c r="G175" s="569" t="s">
        <v>545</v>
      </c>
      <c r="H175" s="569">
        <v>159940</v>
      </c>
      <c r="I175" s="569">
        <v>59940</v>
      </c>
      <c r="J175" s="569" t="s">
        <v>845</v>
      </c>
      <c r="K175" s="569" t="s">
        <v>846</v>
      </c>
      <c r="L175" s="571">
        <v>95.135000000000005</v>
      </c>
      <c r="M175" s="571">
        <v>4</v>
      </c>
      <c r="N175" s="572">
        <v>381.35</v>
      </c>
    </row>
    <row r="176" spans="1:14" ht="14.4" customHeight="1" x14ac:dyDescent="0.3">
      <c r="A176" s="567" t="s">
        <v>515</v>
      </c>
      <c r="B176" s="568" t="s">
        <v>517</v>
      </c>
      <c r="C176" s="569" t="s">
        <v>535</v>
      </c>
      <c r="D176" s="570" t="s">
        <v>536</v>
      </c>
      <c r="E176" s="569" t="s">
        <v>518</v>
      </c>
      <c r="F176" s="570" t="s">
        <v>519</v>
      </c>
      <c r="G176" s="569" t="s">
        <v>545</v>
      </c>
      <c r="H176" s="569">
        <v>159941</v>
      </c>
      <c r="I176" s="569">
        <v>59941</v>
      </c>
      <c r="J176" s="569" t="s">
        <v>845</v>
      </c>
      <c r="K176" s="569" t="s">
        <v>847</v>
      </c>
      <c r="L176" s="571">
        <v>217.58333333333334</v>
      </c>
      <c r="M176" s="571">
        <v>6</v>
      </c>
      <c r="N176" s="572">
        <v>1303.6299999999999</v>
      </c>
    </row>
    <row r="177" spans="1:14" ht="14.4" customHeight="1" x14ac:dyDescent="0.3">
      <c r="A177" s="567" t="s">
        <v>515</v>
      </c>
      <c r="B177" s="568" t="s">
        <v>517</v>
      </c>
      <c r="C177" s="569" t="s">
        <v>535</v>
      </c>
      <c r="D177" s="570" t="s">
        <v>536</v>
      </c>
      <c r="E177" s="569" t="s">
        <v>518</v>
      </c>
      <c r="F177" s="570" t="s">
        <v>519</v>
      </c>
      <c r="G177" s="569" t="s">
        <v>545</v>
      </c>
      <c r="H177" s="569">
        <v>162320</v>
      </c>
      <c r="I177" s="569">
        <v>62320</v>
      </c>
      <c r="J177" s="569" t="s">
        <v>848</v>
      </c>
      <c r="K177" s="569" t="s">
        <v>849</v>
      </c>
      <c r="L177" s="571">
        <v>75.193052897057072</v>
      </c>
      <c r="M177" s="571">
        <v>59</v>
      </c>
      <c r="N177" s="572">
        <v>4436.1077215551077</v>
      </c>
    </row>
    <row r="178" spans="1:14" ht="14.4" customHeight="1" x14ac:dyDescent="0.3">
      <c r="A178" s="567" t="s">
        <v>515</v>
      </c>
      <c r="B178" s="568" t="s">
        <v>517</v>
      </c>
      <c r="C178" s="569" t="s">
        <v>535</v>
      </c>
      <c r="D178" s="570" t="s">
        <v>536</v>
      </c>
      <c r="E178" s="569" t="s">
        <v>518</v>
      </c>
      <c r="F178" s="570" t="s">
        <v>519</v>
      </c>
      <c r="G178" s="569" t="s">
        <v>545</v>
      </c>
      <c r="H178" s="569">
        <v>162859</v>
      </c>
      <c r="I178" s="569">
        <v>162859</v>
      </c>
      <c r="J178" s="569" t="s">
        <v>850</v>
      </c>
      <c r="K178" s="569" t="s">
        <v>851</v>
      </c>
      <c r="L178" s="571">
        <v>128.139946718468</v>
      </c>
      <c r="M178" s="571">
        <v>1</v>
      </c>
      <c r="N178" s="572">
        <v>128.139946718468</v>
      </c>
    </row>
    <row r="179" spans="1:14" ht="14.4" customHeight="1" x14ac:dyDescent="0.3">
      <c r="A179" s="567" t="s">
        <v>515</v>
      </c>
      <c r="B179" s="568" t="s">
        <v>517</v>
      </c>
      <c r="C179" s="569" t="s">
        <v>535</v>
      </c>
      <c r="D179" s="570" t="s">
        <v>536</v>
      </c>
      <c r="E179" s="569" t="s">
        <v>518</v>
      </c>
      <c r="F179" s="570" t="s">
        <v>519</v>
      </c>
      <c r="G179" s="569" t="s">
        <v>545</v>
      </c>
      <c r="H179" s="569">
        <v>163425</v>
      </c>
      <c r="I179" s="569">
        <v>163425</v>
      </c>
      <c r="J179" s="569" t="s">
        <v>850</v>
      </c>
      <c r="K179" s="569" t="s">
        <v>852</v>
      </c>
      <c r="L179" s="571">
        <v>79.149290875792403</v>
      </c>
      <c r="M179" s="571">
        <v>1</v>
      </c>
      <c r="N179" s="572">
        <v>79.149290875792403</v>
      </c>
    </row>
    <row r="180" spans="1:14" ht="14.4" customHeight="1" x14ac:dyDescent="0.3">
      <c r="A180" s="567" t="s">
        <v>515</v>
      </c>
      <c r="B180" s="568" t="s">
        <v>517</v>
      </c>
      <c r="C180" s="569" t="s">
        <v>535</v>
      </c>
      <c r="D180" s="570" t="s">
        <v>536</v>
      </c>
      <c r="E180" s="569" t="s">
        <v>518</v>
      </c>
      <c r="F180" s="570" t="s">
        <v>519</v>
      </c>
      <c r="G180" s="569" t="s">
        <v>545</v>
      </c>
      <c r="H180" s="569">
        <v>166131</v>
      </c>
      <c r="I180" s="569">
        <v>66131</v>
      </c>
      <c r="J180" s="569" t="s">
        <v>853</v>
      </c>
      <c r="K180" s="569" t="s">
        <v>854</v>
      </c>
      <c r="L180" s="571">
        <v>64.930000000000007</v>
      </c>
      <c r="M180" s="571">
        <v>1</v>
      </c>
      <c r="N180" s="572">
        <v>64.930000000000007</v>
      </c>
    </row>
    <row r="181" spans="1:14" ht="14.4" customHeight="1" x14ac:dyDescent="0.3">
      <c r="A181" s="567" t="s">
        <v>515</v>
      </c>
      <c r="B181" s="568" t="s">
        <v>517</v>
      </c>
      <c r="C181" s="569" t="s">
        <v>535</v>
      </c>
      <c r="D181" s="570" t="s">
        <v>536</v>
      </c>
      <c r="E181" s="569" t="s">
        <v>518</v>
      </c>
      <c r="F181" s="570" t="s">
        <v>519</v>
      </c>
      <c r="G181" s="569" t="s">
        <v>545</v>
      </c>
      <c r="H181" s="569">
        <v>166555</v>
      </c>
      <c r="I181" s="569">
        <v>66555</v>
      </c>
      <c r="J181" s="569" t="s">
        <v>855</v>
      </c>
      <c r="K181" s="569" t="s">
        <v>856</v>
      </c>
      <c r="L181" s="571">
        <v>114.25994655466999</v>
      </c>
      <c r="M181" s="571">
        <v>3</v>
      </c>
      <c r="N181" s="572">
        <v>342.88989310933999</v>
      </c>
    </row>
    <row r="182" spans="1:14" ht="14.4" customHeight="1" x14ac:dyDescent="0.3">
      <c r="A182" s="567" t="s">
        <v>515</v>
      </c>
      <c r="B182" s="568" t="s">
        <v>517</v>
      </c>
      <c r="C182" s="569" t="s">
        <v>535</v>
      </c>
      <c r="D182" s="570" t="s">
        <v>536</v>
      </c>
      <c r="E182" s="569" t="s">
        <v>518</v>
      </c>
      <c r="F182" s="570" t="s">
        <v>519</v>
      </c>
      <c r="G182" s="569" t="s">
        <v>545</v>
      </c>
      <c r="H182" s="569">
        <v>167408</v>
      </c>
      <c r="I182" s="569">
        <v>67408</v>
      </c>
      <c r="J182" s="569" t="s">
        <v>857</v>
      </c>
      <c r="K182" s="569" t="s">
        <v>858</v>
      </c>
      <c r="L182" s="571">
        <v>34.159999999999997</v>
      </c>
      <c r="M182" s="571">
        <v>1</v>
      </c>
      <c r="N182" s="572">
        <v>34.159999999999997</v>
      </c>
    </row>
    <row r="183" spans="1:14" ht="14.4" customHeight="1" x14ac:dyDescent="0.3">
      <c r="A183" s="567" t="s">
        <v>515</v>
      </c>
      <c r="B183" s="568" t="s">
        <v>517</v>
      </c>
      <c r="C183" s="569" t="s">
        <v>535</v>
      </c>
      <c r="D183" s="570" t="s">
        <v>536</v>
      </c>
      <c r="E183" s="569" t="s">
        <v>518</v>
      </c>
      <c r="F183" s="570" t="s">
        <v>519</v>
      </c>
      <c r="G183" s="569" t="s">
        <v>545</v>
      </c>
      <c r="H183" s="569">
        <v>167547</v>
      </c>
      <c r="I183" s="569">
        <v>67547</v>
      </c>
      <c r="J183" s="569" t="s">
        <v>570</v>
      </c>
      <c r="K183" s="569" t="s">
        <v>571</v>
      </c>
      <c r="L183" s="571">
        <v>49.700017378565448</v>
      </c>
      <c r="M183" s="571">
        <v>4</v>
      </c>
      <c r="N183" s="572">
        <v>198.80006951426179</v>
      </c>
    </row>
    <row r="184" spans="1:14" ht="14.4" customHeight="1" x14ac:dyDescent="0.3">
      <c r="A184" s="567" t="s">
        <v>515</v>
      </c>
      <c r="B184" s="568" t="s">
        <v>517</v>
      </c>
      <c r="C184" s="569" t="s">
        <v>535</v>
      </c>
      <c r="D184" s="570" t="s">
        <v>536</v>
      </c>
      <c r="E184" s="569" t="s">
        <v>518</v>
      </c>
      <c r="F184" s="570" t="s">
        <v>519</v>
      </c>
      <c r="G184" s="569" t="s">
        <v>545</v>
      </c>
      <c r="H184" s="569">
        <v>169059</v>
      </c>
      <c r="I184" s="569">
        <v>69059</v>
      </c>
      <c r="J184" s="569" t="s">
        <v>859</v>
      </c>
      <c r="K184" s="569" t="s">
        <v>860</v>
      </c>
      <c r="L184" s="571">
        <v>791.5897542649933</v>
      </c>
      <c r="M184" s="571">
        <v>92</v>
      </c>
      <c r="N184" s="572">
        <v>72787.360142863894</v>
      </c>
    </row>
    <row r="185" spans="1:14" ht="14.4" customHeight="1" x14ac:dyDescent="0.3">
      <c r="A185" s="567" t="s">
        <v>515</v>
      </c>
      <c r="B185" s="568" t="s">
        <v>517</v>
      </c>
      <c r="C185" s="569" t="s">
        <v>535</v>
      </c>
      <c r="D185" s="570" t="s">
        <v>536</v>
      </c>
      <c r="E185" s="569" t="s">
        <v>518</v>
      </c>
      <c r="F185" s="570" t="s">
        <v>519</v>
      </c>
      <c r="G185" s="569" t="s">
        <v>545</v>
      </c>
      <c r="H185" s="569">
        <v>169189</v>
      </c>
      <c r="I185" s="569">
        <v>69189</v>
      </c>
      <c r="J185" s="569" t="s">
        <v>861</v>
      </c>
      <c r="K185" s="569" t="s">
        <v>862</v>
      </c>
      <c r="L185" s="571">
        <v>67.479985985219145</v>
      </c>
      <c r="M185" s="571">
        <v>2</v>
      </c>
      <c r="N185" s="572">
        <v>134.95997197043829</v>
      </c>
    </row>
    <row r="186" spans="1:14" ht="14.4" customHeight="1" x14ac:dyDescent="0.3">
      <c r="A186" s="567" t="s">
        <v>515</v>
      </c>
      <c r="B186" s="568" t="s">
        <v>517</v>
      </c>
      <c r="C186" s="569" t="s">
        <v>535</v>
      </c>
      <c r="D186" s="570" t="s">
        <v>536</v>
      </c>
      <c r="E186" s="569" t="s">
        <v>518</v>
      </c>
      <c r="F186" s="570" t="s">
        <v>519</v>
      </c>
      <c r="G186" s="569" t="s">
        <v>545</v>
      </c>
      <c r="H186" s="569">
        <v>169191</v>
      </c>
      <c r="I186" s="569">
        <v>69191</v>
      </c>
      <c r="J186" s="569" t="s">
        <v>863</v>
      </c>
      <c r="K186" s="569" t="s">
        <v>864</v>
      </c>
      <c r="L186" s="571">
        <v>87.674999999999997</v>
      </c>
      <c r="M186" s="571">
        <v>3</v>
      </c>
      <c r="N186" s="572">
        <v>261.45999999999998</v>
      </c>
    </row>
    <row r="187" spans="1:14" ht="14.4" customHeight="1" x14ac:dyDescent="0.3">
      <c r="A187" s="567" t="s">
        <v>515</v>
      </c>
      <c r="B187" s="568" t="s">
        <v>517</v>
      </c>
      <c r="C187" s="569" t="s">
        <v>535</v>
      </c>
      <c r="D187" s="570" t="s">
        <v>536</v>
      </c>
      <c r="E187" s="569" t="s">
        <v>518</v>
      </c>
      <c r="F187" s="570" t="s">
        <v>519</v>
      </c>
      <c r="G187" s="569" t="s">
        <v>545</v>
      </c>
      <c r="H187" s="569">
        <v>169242</v>
      </c>
      <c r="I187" s="569">
        <v>69242</v>
      </c>
      <c r="J187" s="569" t="s">
        <v>865</v>
      </c>
      <c r="K187" s="569" t="s">
        <v>866</v>
      </c>
      <c r="L187" s="571">
        <v>646.13</v>
      </c>
      <c r="M187" s="571">
        <v>0</v>
      </c>
      <c r="N187" s="572">
        <v>0</v>
      </c>
    </row>
    <row r="188" spans="1:14" ht="14.4" customHeight="1" x14ac:dyDescent="0.3">
      <c r="A188" s="567" t="s">
        <v>515</v>
      </c>
      <c r="B188" s="568" t="s">
        <v>517</v>
      </c>
      <c r="C188" s="569" t="s">
        <v>535</v>
      </c>
      <c r="D188" s="570" t="s">
        <v>536</v>
      </c>
      <c r="E188" s="569" t="s">
        <v>518</v>
      </c>
      <c r="F188" s="570" t="s">
        <v>519</v>
      </c>
      <c r="G188" s="569" t="s">
        <v>545</v>
      </c>
      <c r="H188" s="569">
        <v>169595</v>
      </c>
      <c r="I188" s="569">
        <v>69595</v>
      </c>
      <c r="J188" s="569" t="s">
        <v>867</v>
      </c>
      <c r="K188" s="569" t="s">
        <v>868</v>
      </c>
      <c r="L188" s="571">
        <v>323.98925418958652</v>
      </c>
      <c r="M188" s="571">
        <v>15</v>
      </c>
      <c r="N188" s="572">
        <v>4859.8925418958652</v>
      </c>
    </row>
    <row r="189" spans="1:14" ht="14.4" customHeight="1" x14ac:dyDescent="0.3">
      <c r="A189" s="567" t="s">
        <v>515</v>
      </c>
      <c r="B189" s="568" t="s">
        <v>517</v>
      </c>
      <c r="C189" s="569" t="s">
        <v>535</v>
      </c>
      <c r="D189" s="570" t="s">
        <v>536</v>
      </c>
      <c r="E189" s="569" t="s">
        <v>518</v>
      </c>
      <c r="F189" s="570" t="s">
        <v>519</v>
      </c>
      <c r="G189" s="569" t="s">
        <v>545</v>
      </c>
      <c r="H189" s="569">
        <v>169667</v>
      </c>
      <c r="I189" s="569">
        <v>69667</v>
      </c>
      <c r="J189" s="569" t="s">
        <v>869</v>
      </c>
      <c r="K189" s="569" t="s">
        <v>870</v>
      </c>
      <c r="L189" s="571">
        <v>109.23</v>
      </c>
      <c r="M189" s="571">
        <v>16</v>
      </c>
      <c r="N189" s="572">
        <v>1747.6799999999998</v>
      </c>
    </row>
    <row r="190" spans="1:14" ht="14.4" customHeight="1" x14ac:dyDescent="0.3">
      <c r="A190" s="567" t="s">
        <v>515</v>
      </c>
      <c r="B190" s="568" t="s">
        <v>517</v>
      </c>
      <c r="C190" s="569" t="s">
        <v>535</v>
      </c>
      <c r="D190" s="570" t="s">
        <v>536</v>
      </c>
      <c r="E190" s="569" t="s">
        <v>518</v>
      </c>
      <c r="F190" s="570" t="s">
        <v>519</v>
      </c>
      <c r="G190" s="569" t="s">
        <v>545</v>
      </c>
      <c r="H190" s="569">
        <v>169755</v>
      </c>
      <c r="I190" s="569">
        <v>69755</v>
      </c>
      <c r="J190" s="569" t="s">
        <v>871</v>
      </c>
      <c r="K190" s="569" t="s">
        <v>868</v>
      </c>
      <c r="L190" s="571">
        <v>38.94</v>
      </c>
      <c r="M190" s="571">
        <v>31</v>
      </c>
      <c r="N190" s="572">
        <v>1207.1399999999999</v>
      </c>
    </row>
    <row r="191" spans="1:14" ht="14.4" customHeight="1" x14ac:dyDescent="0.3">
      <c r="A191" s="567" t="s">
        <v>515</v>
      </c>
      <c r="B191" s="568" t="s">
        <v>517</v>
      </c>
      <c r="C191" s="569" t="s">
        <v>535</v>
      </c>
      <c r="D191" s="570" t="s">
        <v>536</v>
      </c>
      <c r="E191" s="569" t="s">
        <v>518</v>
      </c>
      <c r="F191" s="570" t="s">
        <v>519</v>
      </c>
      <c r="G191" s="569" t="s">
        <v>545</v>
      </c>
      <c r="H191" s="569">
        <v>169789</v>
      </c>
      <c r="I191" s="569">
        <v>69789</v>
      </c>
      <c r="J191" s="569" t="s">
        <v>872</v>
      </c>
      <c r="K191" s="569" t="s">
        <v>873</v>
      </c>
      <c r="L191" s="571">
        <v>23.786458247833309</v>
      </c>
      <c r="M191" s="571">
        <v>96</v>
      </c>
      <c r="N191" s="572">
        <v>2277.9673182683332</v>
      </c>
    </row>
    <row r="192" spans="1:14" ht="14.4" customHeight="1" x14ac:dyDescent="0.3">
      <c r="A192" s="567" t="s">
        <v>515</v>
      </c>
      <c r="B192" s="568" t="s">
        <v>517</v>
      </c>
      <c r="C192" s="569" t="s">
        <v>535</v>
      </c>
      <c r="D192" s="570" t="s">
        <v>536</v>
      </c>
      <c r="E192" s="569" t="s">
        <v>518</v>
      </c>
      <c r="F192" s="570" t="s">
        <v>519</v>
      </c>
      <c r="G192" s="569" t="s">
        <v>545</v>
      </c>
      <c r="H192" s="569">
        <v>171616</v>
      </c>
      <c r="I192" s="569">
        <v>171616</v>
      </c>
      <c r="J192" s="569" t="s">
        <v>874</v>
      </c>
      <c r="K192" s="569" t="s">
        <v>875</v>
      </c>
      <c r="L192" s="571">
        <v>500</v>
      </c>
      <c r="M192" s="571">
        <v>5</v>
      </c>
      <c r="N192" s="572">
        <v>2500</v>
      </c>
    </row>
    <row r="193" spans="1:14" ht="14.4" customHeight="1" x14ac:dyDescent="0.3">
      <c r="A193" s="567" t="s">
        <v>515</v>
      </c>
      <c r="B193" s="568" t="s">
        <v>517</v>
      </c>
      <c r="C193" s="569" t="s">
        <v>535</v>
      </c>
      <c r="D193" s="570" t="s">
        <v>536</v>
      </c>
      <c r="E193" s="569" t="s">
        <v>518</v>
      </c>
      <c r="F193" s="570" t="s">
        <v>519</v>
      </c>
      <c r="G193" s="569" t="s">
        <v>545</v>
      </c>
      <c r="H193" s="569">
        <v>172564</v>
      </c>
      <c r="I193" s="569">
        <v>72564</v>
      </c>
      <c r="J193" s="569" t="s">
        <v>625</v>
      </c>
      <c r="K193" s="569" t="s">
        <v>876</v>
      </c>
      <c r="L193" s="571">
        <v>343.14996877801531</v>
      </c>
      <c r="M193" s="571">
        <v>11</v>
      </c>
      <c r="N193" s="572">
        <v>3774.6496253361838</v>
      </c>
    </row>
    <row r="194" spans="1:14" ht="14.4" customHeight="1" x14ac:dyDescent="0.3">
      <c r="A194" s="567" t="s">
        <v>515</v>
      </c>
      <c r="B194" s="568" t="s">
        <v>517</v>
      </c>
      <c r="C194" s="569" t="s">
        <v>535</v>
      </c>
      <c r="D194" s="570" t="s">
        <v>536</v>
      </c>
      <c r="E194" s="569" t="s">
        <v>518</v>
      </c>
      <c r="F194" s="570" t="s">
        <v>519</v>
      </c>
      <c r="G194" s="569" t="s">
        <v>545</v>
      </c>
      <c r="H194" s="569">
        <v>175285</v>
      </c>
      <c r="I194" s="569">
        <v>75285</v>
      </c>
      <c r="J194" s="569" t="s">
        <v>877</v>
      </c>
      <c r="K194" s="569" t="s">
        <v>878</v>
      </c>
      <c r="L194" s="571">
        <v>107.85</v>
      </c>
      <c r="M194" s="571">
        <v>2</v>
      </c>
      <c r="N194" s="572">
        <v>215.7</v>
      </c>
    </row>
    <row r="195" spans="1:14" ht="14.4" customHeight="1" x14ac:dyDescent="0.3">
      <c r="A195" s="567" t="s">
        <v>515</v>
      </c>
      <c r="B195" s="568" t="s">
        <v>517</v>
      </c>
      <c r="C195" s="569" t="s">
        <v>535</v>
      </c>
      <c r="D195" s="570" t="s">
        <v>536</v>
      </c>
      <c r="E195" s="569" t="s">
        <v>518</v>
      </c>
      <c r="F195" s="570" t="s">
        <v>519</v>
      </c>
      <c r="G195" s="569" t="s">
        <v>545</v>
      </c>
      <c r="H195" s="569">
        <v>176496</v>
      </c>
      <c r="I195" s="569">
        <v>76496</v>
      </c>
      <c r="J195" s="569" t="s">
        <v>879</v>
      </c>
      <c r="K195" s="569" t="s">
        <v>880</v>
      </c>
      <c r="L195" s="571">
        <v>100.67883924107032</v>
      </c>
      <c r="M195" s="571">
        <v>165</v>
      </c>
      <c r="N195" s="572">
        <v>16607.411011332912</v>
      </c>
    </row>
    <row r="196" spans="1:14" ht="14.4" customHeight="1" x14ac:dyDescent="0.3">
      <c r="A196" s="567" t="s">
        <v>515</v>
      </c>
      <c r="B196" s="568" t="s">
        <v>517</v>
      </c>
      <c r="C196" s="569" t="s">
        <v>535</v>
      </c>
      <c r="D196" s="570" t="s">
        <v>536</v>
      </c>
      <c r="E196" s="569" t="s">
        <v>518</v>
      </c>
      <c r="F196" s="570" t="s">
        <v>519</v>
      </c>
      <c r="G196" s="569" t="s">
        <v>545</v>
      </c>
      <c r="H196" s="569">
        <v>178635</v>
      </c>
      <c r="I196" s="569">
        <v>178635</v>
      </c>
      <c r="J196" s="569" t="s">
        <v>881</v>
      </c>
      <c r="K196" s="569" t="s">
        <v>882</v>
      </c>
      <c r="L196" s="571">
        <v>361.05876236150232</v>
      </c>
      <c r="M196" s="571">
        <v>14</v>
      </c>
      <c r="N196" s="572">
        <v>5010.5996977612167</v>
      </c>
    </row>
    <row r="197" spans="1:14" ht="14.4" customHeight="1" x14ac:dyDescent="0.3">
      <c r="A197" s="567" t="s">
        <v>515</v>
      </c>
      <c r="B197" s="568" t="s">
        <v>517</v>
      </c>
      <c r="C197" s="569" t="s">
        <v>535</v>
      </c>
      <c r="D197" s="570" t="s">
        <v>536</v>
      </c>
      <c r="E197" s="569" t="s">
        <v>518</v>
      </c>
      <c r="F197" s="570" t="s">
        <v>519</v>
      </c>
      <c r="G197" s="569" t="s">
        <v>545</v>
      </c>
      <c r="H197" s="569">
        <v>183974</v>
      </c>
      <c r="I197" s="569">
        <v>83974</v>
      </c>
      <c r="J197" s="569" t="s">
        <v>883</v>
      </c>
      <c r="K197" s="569" t="s">
        <v>884</v>
      </c>
      <c r="L197" s="571">
        <v>376.47688271820374</v>
      </c>
      <c r="M197" s="571">
        <v>34</v>
      </c>
      <c r="N197" s="572">
        <v>12805.454000020818</v>
      </c>
    </row>
    <row r="198" spans="1:14" ht="14.4" customHeight="1" x14ac:dyDescent="0.3">
      <c r="A198" s="567" t="s">
        <v>515</v>
      </c>
      <c r="B198" s="568" t="s">
        <v>517</v>
      </c>
      <c r="C198" s="569" t="s">
        <v>535</v>
      </c>
      <c r="D198" s="570" t="s">
        <v>536</v>
      </c>
      <c r="E198" s="569" t="s">
        <v>518</v>
      </c>
      <c r="F198" s="570" t="s">
        <v>519</v>
      </c>
      <c r="G198" s="569" t="s">
        <v>545</v>
      </c>
      <c r="H198" s="569">
        <v>184090</v>
      </c>
      <c r="I198" s="569">
        <v>84090</v>
      </c>
      <c r="J198" s="569" t="s">
        <v>572</v>
      </c>
      <c r="K198" s="569" t="s">
        <v>573</v>
      </c>
      <c r="L198" s="571">
        <v>63.272547207116723</v>
      </c>
      <c r="M198" s="571">
        <v>13</v>
      </c>
      <c r="N198" s="572">
        <v>822.42056648540063</v>
      </c>
    </row>
    <row r="199" spans="1:14" ht="14.4" customHeight="1" x14ac:dyDescent="0.3">
      <c r="A199" s="567" t="s">
        <v>515</v>
      </c>
      <c r="B199" s="568" t="s">
        <v>517</v>
      </c>
      <c r="C199" s="569" t="s">
        <v>535</v>
      </c>
      <c r="D199" s="570" t="s">
        <v>536</v>
      </c>
      <c r="E199" s="569" t="s">
        <v>518</v>
      </c>
      <c r="F199" s="570" t="s">
        <v>519</v>
      </c>
      <c r="G199" s="569" t="s">
        <v>545</v>
      </c>
      <c r="H199" s="569">
        <v>184530</v>
      </c>
      <c r="I199" s="569">
        <v>84530</v>
      </c>
      <c r="J199" s="569" t="s">
        <v>885</v>
      </c>
      <c r="K199" s="569" t="s">
        <v>886</v>
      </c>
      <c r="L199" s="571">
        <v>110.06</v>
      </c>
      <c r="M199" s="571">
        <v>1</v>
      </c>
      <c r="N199" s="572">
        <v>110.06</v>
      </c>
    </row>
    <row r="200" spans="1:14" ht="14.4" customHeight="1" x14ac:dyDescent="0.3">
      <c r="A200" s="567" t="s">
        <v>515</v>
      </c>
      <c r="B200" s="568" t="s">
        <v>517</v>
      </c>
      <c r="C200" s="569" t="s">
        <v>535</v>
      </c>
      <c r="D200" s="570" t="s">
        <v>536</v>
      </c>
      <c r="E200" s="569" t="s">
        <v>518</v>
      </c>
      <c r="F200" s="570" t="s">
        <v>519</v>
      </c>
      <c r="G200" s="569" t="s">
        <v>545</v>
      </c>
      <c r="H200" s="569">
        <v>184700</v>
      </c>
      <c r="I200" s="569">
        <v>84700</v>
      </c>
      <c r="J200" s="569" t="s">
        <v>887</v>
      </c>
      <c r="K200" s="569" t="s">
        <v>888</v>
      </c>
      <c r="L200" s="571">
        <v>105.6</v>
      </c>
      <c r="M200" s="571">
        <v>1</v>
      </c>
      <c r="N200" s="572">
        <v>105.6</v>
      </c>
    </row>
    <row r="201" spans="1:14" ht="14.4" customHeight="1" x14ac:dyDescent="0.3">
      <c r="A201" s="567" t="s">
        <v>515</v>
      </c>
      <c r="B201" s="568" t="s">
        <v>517</v>
      </c>
      <c r="C201" s="569" t="s">
        <v>535</v>
      </c>
      <c r="D201" s="570" t="s">
        <v>536</v>
      </c>
      <c r="E201" s="569" t="s">
        <v>518</v>
      </c>
      <c r="F201" s="570" t="s">
        <v>519</v>
      </c>
      <c r="G201" s="569" t="s">
        <v>545</v>
      </c>
      <c r="H201" s="569">
        <v>184785</v>
      </c>
      <c r="I201" s="569">
        <v>84785</v>
      </c>
      <c r="J201" s="569" t="s">
        <v>889</v>
      </c>
      <c r="K201" s="569" t="s">
        <v>890</v>
      </c>
      <c r="L201" s="571">
        <v>179.845</v>
      </c>
      <c r="M201" s="571">
        <v>4</v>
      </c>
      <c r="N201" s="572">
        <v>717.83</v>
      </c>
    </row>
    <row r="202" spans="1:14" ht="14.4" customHeight="1" x14ac:dyDescent="0.3">
      <c r="A202" s="567" t="s">
        <v>515</v>
      </c>
      <c r="B202" s="568" t="s">
        <v>517</v>
      </c>
      <c r="C202" s="569" t="s">
        <v>535</v>
      </c>
      <c r="D202" s="570" t="s">
        <v>536</v>
      </c>
      <c r="E202" s="569" t="s">
        <v>518</v>
      </c>
      <c r="F202" s="570" t="s">
        <v>519</v>
      </c>
      <c r="G202" s="569" t="s">
        <v>545</v>
      </c>
      <c r="H202" s="569">
        <v>185060</v>
      </c>
      <c r="I202" s="569">
        <v>85060</v>
      </c>
      <c r="J202" s="569" t="s">
        <v>891</v>
      </c>
      <c r="K202" s="569" t="s">
        <v>892</v>
      </c>
      <c r="L202" s="571">
        <v>69.680064639735505</v>
      </c>
      <c r="M202" s="571">
        <v>3</v>
      </c>
      <c r="N202" s="572">
        <v>209.04012927947102</v>
      </c>
    </row>
    <row r="203" spans="1:14" ht="14.4" customHeight="1" x14ac:dyDescent="0.3">
      <c r="A203" s="567" t="s">
        <v>515</v>
      </c>
      <c r="B203" s="568" t="s">
        <v>517</v>
      </c>
      <c r="C203" s="569" t="s">
        <v>535</v>
      </c>
      <c r="D203" s="570" t="s">
        <v>536</v>
      </c>
      <c r="E203" s="569" t="s">
        <v>518</v>
      </c>
      <c r="F203" s="570" t="s">
        <v>519</v>
      </c>
      <c r="G203" s="569" t="s">
        <v>545</v>
      </c>
      <c r="H203" s="569">
        <v>185071</v>
      </c>
      <c r="I203" s="569">
        <v>85071</v>
      </c>
      <c r="J203" s="569" t="s">
        <v>893</v>
      </c>
      <c r="K203" s="569" t="s">
        <v>894</v>
      </c>
      <c r="L203" s="571">
        <v>66.16</v>
      </c>
      <c r="M203" s="571">
        <v>1</v>
      </c>
      <c r="N203" s="572">
        <v>66.16</v>
      </c>
    </row>
    <row r="204" spans="1:14" ht="14.4" customHeight="1" x14ac:dyDescent="0.3">
      <c r="A204" s="567" t="s">
        <v>515</v>
      </c>
      <c r="B204" s="568" t="s">
        <v>517</v>
      </c>
      <c r="C204" s="569" t="s">
        <v>535</v>
      </c>
      <c r="D204" s="570" t="s">
        <v>536</v>
      </c>
      <c r="E204" s="569" t="s">
        <v>518</v>
      </c>
      <c r="F204" s="570" t="s">
        <v>519</v>
      </c>
      <c r="G204" s="569" t="s">
        <v>545</v>
      </c>
      <c r="H204" s="569">
        <v>185733</v>
      </c>
      <c r="I204" s="569">
        <v>85733</v>
      </c>
      <c r="J204" s="569" t="s">
        <v>895</v>
      </c>
      <c r="K204" s="569" t="s">
        <v>896</v>
      </c>
      <c r="L204" s="571">
        <v>590.8530227426694</v>
      </c>
      <c r="M204" s="571">
        <v>20</v>
      </c>
      <c r="N204" s="572">
        <v>11819.750682280086</v>
      </c>
    </row>
    <row r="205" spans="1:14" ht="14.4" customHeight="1" x14ac:dyDescent="0.3">
      <c r="A205" s="567" t="s">
        <v>515</v>
      </c>
      <c r="B205" s="568" t="s">
        <v>517</v>
      </c>
      <c r="C205" s="569" t="s">
        <v>535</v>
      </c>
      <c r="D205" s="570" t="s">
        <v>536</v>
      </c>
      <c r="E205" s="569" t="s">
        <v>518</v>
      </c>
      <c r="F205" s="570" t="s">
        <v>519</v>
      </c>
      <c r="G205" s="569" t="s">
        <v>545</v>
      </c>
      <c r="H205" s="569">
        <v>185812</v>
      </c>
      <c r="I205" s="569">
        <v>85812</v>
      </c>
      <c r="J205" s="569" t="s">
        <v>897</v>
      </c>
      <c r="K205" s="569" t="s">
        <v>898</v>
      </c>
      <c r="L205" s="571">
        <v>54.650524572854799</v>
      </c>
      <c r="M205" s="571">
        <v>2</v>
      </c>
      <c r="N205" s="572">
        <v>109.3010491457096</v>
      </c>
    </row>
    <row r="206" spans="1:14" ht="14.4" customHeight="1" x14ac:dyDescent="0.3">
      <c r="A206" s="567" t="s">
        <v>515</v>
      </c>
      <c r="B206" s="568" t="s">
        <v>517</v>
      </c>
      <c r="C206" s="569" t="s">
        <v>535</v>
      </c>
      <c r="D206" s="570" t="s">
        <v>536</v>
      </c>
      <c r="E206" s="569" t="s">
        <v>518</v>
      </c>
      <c r="F206" s="570" t="s">
        <v>519</v>
      </c>
      <c r="G206" s="569" t="s">
        <v>545</v>
      </c>
      <c r="H206" s="569">
        <v>187000</v>
      </c>
      <c r="I206" s="569">
        <v>87000</v>
      </c>
      <c r="J206" s="569" t="s">
        <v>899</v>
      </c>
      <c r="K206" s="569" t="s">
        <v>870</v>
      </c>
      <c r="L206" s="571">
        <v>40.858888888888892</v>
      </c>
      <c r="M206" s="571">
        <v>172</v>
      </c>
      <c r="N206" s="572">
        <v>7050.92</v>
      </c>
    </row>
    <row r="207" spans="1:14" ht="14.4" customHeight="1" x14ac:dyDescent="0.3">
      <c r="A207" s="567" t="s">
        <v>515</v>
      </c>
      <c r="B207" s="568" t="s">
        <v>517</v>
      </c>
      <c r="C207" s="569" t="s">
        <v>535</v>
      </c>
      <c r="D207" s="570" t="s">
        <v>536</v>
      </c>
      <c r="E207" s="569" t="s">
        <v>518</v>
      </c>
      <c r="F207" s="570" t="s">
        <v>519</v>
      </c>
      <c r="G207" s="569" t="s">
        <v>545</v>
      </c>
      <c r="H207" s="569">
        <v>187076</v>
      </c>
      <c r="I207" s="569">
        <v>87076</v>
      </c>
      <c r="J207" s="569" t="s">
        <v>900</v>
      </c>
      <c r="K207" s="569" t="s">
        <v>901</v>
      </c>
      <c r="L207" s="571">
        <v>116.01</v>
      </c>
      <c r="M207" s="571">
        <v>2</v>
      </c>
      <c r="N207" s="572">
        <v>232.02</v>
      </c>
    </row>
    <row r="208" spans="1:14" ht="14.4" customHeight="1" x14ac:dyDescent="0.3">
      <c r="A208" s="567" t="s">
        <v>515</v>
      </c>
      <c r="B208" s="568" t="s">
        <v>517</v>
      </c>
      <c r="C208" s="569" t="s">
        <v>535</v>
      </c>
      <c r="D208" s="570" t="s">
        <v>536</v>
      </c>
      <c r="E208" s="569" t="s">
        <v>518</v>
      </c>
      <c r="F208" s="570" t="s">
        <v>519</v>
      </c>
      <c r="G208" s="569" t="s">
        <v>545</v>
      </c>
      <c r="H208" s="569">
        <v>187299</v>
      </c>
      <c r="I208" s="569">
        <v>87299</v>
      </c>
      <c r="J208" s="569" t="s">
        <v>902</v>
      </c>
      <c r="K208" s="569" t="s">
        <v>903</v>
      </c>
      <c r="L208" s="571">
        <v>1004.87</v>
      </c>
      <c r="M208" s="571">
        <v>2</v>
      </c>
      <c r="N208" s="572">
        <v>2009.74</v>
      </c>
    </row>
    <row r="209" spans="1:14" ht="14.4" customHeight="1" x14ac:dyDescent="0.3">
      <c r="A209" s="567" t="s">
        <v>515</v>
      </c>
      <c r="B209" s="568" t="s">
        <v>517</v>
      </c>
      <c r="C209" s="569" t="s">
        <v>535</v>
      </c>
      <c r="D209" s="570" t="s">
        <v>536</v>
      </c>
      <c r="E209" s="569" t="s">
        <v>518</v>
      </c>
      <c r="F209" s="570" t="s">
        <v>519</v>
      </c>
      <c r="G209" s="569" t="s">
        <v>545</v>
      </c>
      <c r="H209" s="569">
        <v>187814</v>
      </c>
      <c r="I209" s="569">
        <v>87814</v>
      </c>
      <c r="J209" s="569" t="s">
        <v>574</v>
      </c>
      <c r="K209" s="569" t="s">
        <v>575</v>
      </c>
      <c r="L209" s="571">
        <v>565.01</v>
      </c>
      <c r="M209" s="571">
        <v>1</v>
      </c>
      <c r="N209" s="572">
        <v>565.01</v>
      </c>
    </row>
    <row r="210" spans="1:14" ht="14.4" customHeight="1" x14ac:dyDescent="0.3">
      <c r="A210" s="567" t="s">
        <v>515</v>
      </c>
      <c r="B210" s="568" t="s">
        <v>517</v>
      </c>
      <c r="C210" s="569" t="s">
        <v>535</v>
      </c>
      <c r="D210" s="570" t="s">
        <v>536</v>
      </c>
      <c r="E210" s="569" t="s">
        <v>518</v>
      </c>
      <c r="F210" s="570" t="s">
        <v>519</v>
      </c>
      <c r="G210" s="569" t="s">
        <v>545</v>
      </c>
      <c r="H210" s="569">
        <v>187822</v>
      </c>
      <c r="I210" s="569">
        <v>87822</v>
      </c>
      <c r="J210" s="569" t="s">
        <v>904</v>
      </c>
      <c r="K210" s="569" t="s">
        <v>905</v>
      </c>
      <c r="L210" s="571">
        <v>1102.799487406462</v>
      </c>
      <c r="M210" s="571">
        <v>16</v>
      </c>
      <c r="N210" s="572">
        <v>17642.6207207107</v>
      </c>
    </row>
    <row r="211" spans="1:14" ht="14.4" customHeight="1" x14ac:dyDescent="0.3">
      <c r="A211" s="567" t="s">
        <v>515</v>
      </c>
      <c r="B211" s="568" t="s">
        <v>517</v>
      </c>
      <c r="C211" s="569" t="s">
        <v>535</v>
      </c>
      <c r="D211" s="570" t="s">
        <v>536</v>
      </c>
      <c r="E211" s="569" t="s">
        <v>518</v>
      </c>
      <c r="F211" s="570" t="s">
        <v>519</v>
      </c>
      <c r="G211" s="569" t="s">
        <v>545</v>
      </c>
      <c r="H211" s="569">
        <v>187825</v>
      </c>
      <c r="I211" s="569">
        <v>87825</v>
      </c>
      <c r="J211" s="569" t="s">
        <v>906</v>
      </c>
      <c r="K211" s="569" t="s">
        <v>870</v>
      </c>
      <c r="L211" s="571">
        <v>84.4</v>
      </c>
      <c r="M211" s="571">
        <v>36</v>
      </c>
      <c r="N211" s="572">
        <v>3036.92</v>
      </c>
    </row>
    <row r="212" spans="1:14" ht="14.4" customHeight="1" x14ac:dyDescent="0.3">
      <c r="A212" s="567" t="s">
        <v>515</v>
      </c>
      <c r="B212" s="568" t="s">
        <v>517</v>
      </c>
      <c r="C212" s="569" t="s">
        <v>535</v>
      </c>
      <c r="D212" s="570" t="s">
        <v>536</v>
      </c>
      <c r="E212" s="569" t="s">
        <v>518</v>
      </c>
      <c r="F212" s="570" t="s">
        <v>519</v>
      </c>
      <c r="G212" s="569" t="s">
        <v>545</v>
      </c>
      <c r="H212" s="569">
        <v>188219</v>
      </c>
      <c r="I212" s="569">
        <v>88219</v>
      </c>
      <c r="J212" s="569" t="s">
        <v>907</v>
      </c>
      <c r="K212" s="569" t="s">
        <v>908</v>
      </c>
      <c r="L212" s="571">
        <v>134.22000000000003</v>
      </c>
      <c r="M212" s="571">
        <v>3</v>
      </c>
      <c r="N212" s="572">
        <v>403.02000000000004</v>
      </c>
    </row>
    <row r="213" spans="1:14" ht="14.4" customHeight="1" x14ac:dyDescent="0.3">
      <c r="A213" s="567" t="s">
        <v>515</v>
      </c>
      <c r="B213" s="568" t="s">
        <v>517</v>
      </c>
      <c r="C213" s="569" t="s">
        <v>535</v>
      </c>
      <c r="D213" s="570" t="s">
        <v>536</v>
      </c>
      <c r="E213" s="569" t="s">
        <v>518</v>
      </c>
      <c r="F213" s="570" t="s">
        <v>519</v>
      </c>
      <c r="G213" s="569" t="s">
        <v>545</v>
      </c>
      <c r="H213" s="569">
        <v>189212</v>
      </c>
      <c r="I213" s="569">
        <v>89212</v>
      </c>
      <c r="J213" s="569" t="s">
        <v>909</v>
      </c>
      <c r="K213" s="569" t="s">
        <v>910</v>
      </c>
      <c r="L213" s="571">
        <v>91.438795189376194</v>
      </c>
      <c r="M213" s="571">
        <v>10</v>
      </c>
      <c r="N213" s="572">
        <v>914.38795189376197</v>
      </c>
    </row>
    <row r="214" spans="1:14" ht="14.4" customHeight="1" x14ac:dyDescent="0.3">
      <c r="A214" s="567" t="s">
        <v>515</v>
      </c>
      <c r="B214" s="568" t="s">
        <v>517</v>
      </c>
      <c r="C214" s="569" t="s">
        <v>535</v>
      </c>
      <c r="D214" s="570" t="s">
        <v>536</v>
      </c>
      <c r="E214" s="569" t="s">
        <v>518</v>
      </c>
      <c r="F214" s="570" t="s">
        <v>519</v>
      </c>
      <c r="G214" s="569" t="s">
        <v>545</v>
      </c>
      <c r="H214" s="569">
        <v>190484</v>
      </c>
      <c r="I214" s="569">
        <v>0</v>
      </c>
      <c r="J214" s="569" t="s">
        <v>911</v>
      </c>
      <c r="K214" s="569" t="s">
        <v>912</v>
      </c>
      <c r="L214" s="571">
        <v>1281.6400000000001</v>
      </c>
      <c r="M214" s="571">
        <v>2</v>
      </c>
      <c r="N214" s="572">
        <v>2563.2800000000002</v>
      </c>
    </row>
    <row r="215" spans="1:14" ht="14.4" customHeight="1" x14ac:dyDescent="0.3">
      <c r="A215" s="567" t="s">
        <v>515</v>
      </c>
      <c r="B215" s="568" t="s">
        <v>517</v>
      </c>
      <c r="C215" s="569" t="s">
        <v>535</v>
      </c>
      <c r="D215" s="570" t="s">
        <v>536</v>
      </c>
      <c r="E215" s="569" t="s">
        <v>518</v>
      </c>
      <c r="F215" s="570" t="s">
        <v>519</v>
      </c>
      <c r="G215" s="569" t="s">
        <v>545</v>
      </c>
      <c r="H215" s="569">
        <v>190765</v>
      </c>
      <c r="I215" s="569">
        <v>90765</v>
      </c>
      <c r="J215" s="569" t="s">
        <v>913</v>
      </c>
      <c r="K215" s="569" t="s">
        <v>914</v>
      </c>
      <c r="L215" s="571">
        <v>758.63085961096203</v>
      </c>
      <c r="M215" s="571">
        <v>47</v>
      </c>
      <c r="N215" s="572">
        <v>37451.490961096199</v>
      </c>
    </row>
    <row r="216" spans="1:14" ht="14.4" customHeight="1" x14ac:dyDescent="0.3">
      <c r="A216" s="567" t="s">
        <v>515</v>
      </c>
      <c r="B216" s="568" t="s">
        <v>517</v>
      </c>
      <c r="C216" s="569" t="s">
        <v>535</v>
      </c>
      <c r="D216" s="570" t="s">
        <v>536</v>
      </c>
      <c r="E216" s="569" t="s">
        <v>518</v>
      </c>
      <c r="F216" s="570" t="s">
        <v>519</v>
      </c>
      <c r="G216" s="569" t="s">
        <v>545</v>
      </c>
      <c r="H216" s="569">
        <v>191217</v>
      </c>
      <c r="I216" s="569">
        <v>91217</v>
      </c>
      <c r="J216" s="569" t="s">
        <v>915</v>
      </c>
      <c r="K216" s="569" t="s">
        <v>916</v>
      </c>
      <c r="L216" s="571">
        <v>84.093203592375502</v>
      </c>
      <c r="M216" s="571">
        <v>4</v>
      </c>
      <c r="N216" s="572">
        <v>337.24961077712646</v>
      </c>
    </row>
    <row r="217" spans="1:14" ht="14.4" customHeight="1" x14ac:dyDescent="0.3">
      <c r="A217" s="567" t="s">
        <v>515</v>
      </c>
      <c r="B217" s="568" t="s">
        <v>517</v>
      </c>
      <c r="C217" s="569" t="s">
        <v>535</v>
      </c>
      <c r="D217" s="570" t="s">
        <v>536</v>
      </c>
      <c r="E217" s="569" t="s">
        <v>518</v>
      </c>
      <c r="F217" s="570" t="s">
        <v>519</v>
      </c>
      <c r="G217" s="569" t="s">
        <v>545</v>
      </c>
      <c r="H217" s="569">
        <v>191583</v>
      </c>
      <c r="I217" s="569">
        <v>163189</v>
      </c>
      <c r="J217" s="569" t="s">
        <v>917</v>
      </c>
      <c r="K217" s="569" t="s">
        <v>918</v>
      </c>
      <c r="L217" s="571">
        <v>56336.89</v>
      </c>
      <c r="M217" s="571">
        <v>0.33300000000000002</v>
      </c>
      <c r="N217" s="572">
        <v>18760.184369999999</v>
      </c>
    </row>
    <row r="218" spans="1:14" ht="14.4" customHeight="1" x14ac:dyDescent="0.3">
      <c r="A218" s="567" t="s">
        <v>515</v>
      </c>
      <c r="B218" s="568" t="s">
        <v>517</v>
      </c>
      <c r="C218" s="569" t="s">
        <v>535</v>
      </c>
      <c r="D218" s="570" t="s">
        <v>536</v>
      </c>
      <c r="E218" s="569" t="s">
        <v>518</v>
      </c>
      <c r="F218" s="570" t="s">
        <v>519</v>
      </c>
      <c r="G218" s="569" t="s">
        <v>545</v>
      </c>
      <c r="H218" s="569">
        <v>191712</v>
      </c>
      <c r="I218" s="569">
        <v>91712</v>
      </c>
      <c r="J218" s="569" t="s">
        <v>919</v>
      </c>
      <c r="K218" s="569" t="s">
        <v>834</v>
      </c>
      <c r="L218" s="571">
        <v>56.43</v>
      </c>
      <c r="M218" s="571">
        <v>2</v>
      </c>
      <c r="N218" s="572">
        <v>112.86</v>
      </c>
    </row>
    <row r="219" spans="1:14" ht="14.4" customHeight="1" x14ac:dyDescent="0.3">
      <c r="A219" s="567" t="s">
        <v>515</v>
      </c>
      <c r="B219" s="568" t="s">
        <v>517</v>
      </c>
      <c r="C219" s="569" t="s">
        <v>535</v>
      </c>
      <c r="D219" s="570" t="s">
        <v>536</v>
      </c>
      <c r="E219" s="569" t="s">
        <v>518</v>
      </c>
      <c r="F219" s="570" t="s">
        <v>519</v>
      </c>
      <c r="G219" s="569" t="s">
        <v>545</v>
      </c>
      <c r="H219" s="569">
        <v>191836</v>
      </c>
      <c r="I219" s="569">
        <v>91836</v>
      </c>
      <c r="J219" s="569" t="s">
        <v>722</v>
      </c>
      <c r="K219" s="569" t="s">
        <v>920</v>
      </c>
      <c r="L219" s="571">
        <v>46.924999999999997</v>
      </c>
      <c r="M219" s="571">
        <v>3</v>
      </c>
      <c r="N219" s="572">
        <v>140.94999999999999</v>
      </c>
    </row>
    <row r="220" spans="1:14" ht="14.4" customHeight="1" x14ac:dyDescent="0.3">
      <c r="A220" s="567" t="s">
        <v>515</v>
      </c>
      <c r="B220" s="568" t="s">
        <v>517</v>
      </c>
      <c r="C220" s="569" t="s">
        <v>535</v>
      </c>
      <c r="D220" s="570" t="s">
        <v>536</v>
      </c>
      <c r="E220" s="569" t="s">
        <v>518</v>
      </c>
      <c r="F220" s="570" t="s">
        <v>519</v>
      </c>
      <c r="G220" s="569" t="s">
        <v>545</v>
      </c>
      <c r="H220" s="569">
        <v>192351</v>
      </c>
      <c r="I220" s="569">
        <v>92351</v>
      </c>
      <c r="J220" s="569" t="s">
        <v>921</v>
      </c>
      <c r="K220" s="569" t="s">
        <v>922</v>
      </c>
      <c r="L220" s="571">
        <v>102.32637097558454</v>
      </c>
      <c r="M220" s="571">
        <v>265</v>
      </c>
      <c r="N220" s="572">
        <v>26294.962108195305</v>
      </c>
    </row>
    <row r="221" spans="1:14" ht="14.4" customHeight="1" x14ac:dyDescent="0.3">
      <c r="A221" s="567" t="s">
        <v>515</v>
      </c>
      <c r="B221" s="568" t="s">
        <v>517</v>
      </c>
      <c r="C221" s="569" t="s">
        <v>535</v>
      </c>
      <c r="D221" s="570" t="s">
        <v>536</v>
      </c>
      <c r="E221" s="569" t="s">
        <v>518</v>
      </c>
      <c r="F221" s="570" t="s">
        <v>519</v>
      </c>
      <c r="G221" s="569" t="s">
        <v>545</v>
      </c>
      <c r="H221" s="569">
        <v>192489</v>
      </c>
      <c r="I221" s="569">
        <v>92489</v>
      </c>
      <c r="J221" s="569" t="s">
        <v>740</v>
      </c>
      <c r="K221" s="569" t="s">
        <v>923</v>
      </c>
      <c r="L221" s="571">
        <v>727.02000857516452</v>
      </c>
      <c r="M221" s="571">
        <v>3</v>
      </c>
      <c r="N221" s="572">
        <v>2183.4969918654961</v>
      </c>
    </row>
    <row r="222" spans="1:14" ht="14.4" customHeight="1" x14ac:dyDescent="0.3">
      <c r="A222" s="567" t="s">
        <v>515</v>
      </c>
      <c r="B222" s="568" t="s">
        <v>517</v>
      </c>
      <c r="C222" s="569" t="s">
        <v>535</v>
      </c>
      <c r="D222" s="570" t="s">
        <v>536</v>
      </c>
      <c r="E222" s="569" t="s">
        <v>518</v>
      </c>
      <c r="F222" s="570" t="s">
        <v>519</v>
      </c>
      <c r="G222" s="569" t="s">
        <v>545</v>
      </c>
      <c r="H222" s="569">
        <v>192729</v>
      </c>
      <c r="I222" s="569">
        <v>92729</v>
      </c>
      <c r="J222" s="569" t="s">
        <v>924</v>
      </c>
      <c r="K222" s="569" t="s">
        <v>925</v>
      </c>
      <c r="L222" s="571">
        <v>47.400936155910934</v>
      </c>
      <c r="M222" s="571">
        <v>34</v>
      </c>
      <c r="N222" s="572">
        <v>1612.5542043700302</v>
      </c>
    </row>
    <row r="223" spans="1:14" ht="14.4" customHeight="1" x14ac:dyDescent="0.3">
      <c r="A223" s="567" t="s">
        <v>515</v>
      </c>
      <c r="B223" s="568" t="s">
        <v>517</v>
      </c>
      <c r="C223" s="569" t="s">
        <v>535</v>
      </c>
      <c r="D223" s="570" t="s">
        <v>536</v>
      </c>
      <c r="E223" s="569" t="s">
        <v>518</v>
      </c>
      <c r="F223" s="570" t="s">
        <v>519</v>
      </c>
      <c r="G223" s="569" t="s">
        <v>545</v>
      </c>
      <c r="H223" s="569">
        <v>192730</v>
      </c>
      <c r="I223" s="569">
        <v>92730</v>
      </c>
      <c r="J223" s="569" t="s">
        <v>924</v>
      </c>
      <c r="K223" s="569" t="s">
        <v>926</v>
      </c>
      <c r="L223" s="571">
        <v>497.59</v>
      </c>
      <c r="M223" s="571">
        <v>1</v>
      </c>
      <c r="N223" s="572">
        <v>497.59</v>
      </c>
    </row>
    <row r="224" spans="1:14" ht="14.4" customHeight="1" x14ac:dyDescent="0.3">
      <c r="A224" s="567" t="s">
        <v>515</v>
      </c>
      <c r="B224" s="568" t="s">
        <v>517</v>
      </c>
      <c r="C224" s="569" t="s">
        <v>535</v>
      </c>
      <c r="D224" s="570" t="s">
        <v>536</v>
      </c>
      <c r="E224" s="569" t="s">
        <v>518</v>
      </c>
      <c r="F224" s="570" t="s">
        <v>519</v>
      </c>
      <c r="G224" s="569" t="s">
        <v>545</v>
      </c>
      <c r="H224" s="569">
        <v>192853</v>
      </c>
      <c r="I224" s="569">
        <v>192853</v>
      </c>
      <c r="J224" s="569" t="s">
        <v>724</v>
      </c>
      <c r="K224" s="569" t="s">
        <v>927</v>
      </c>
      <c r="L224" s="571">
        <v>106.98</v>
      </c>
      <c r="M224" s="571">
        <v>1</v>
      </c>
      <c r="N224" s="572">
        <v>106.98</v>
      </c>
    </row>
    <row r="225" spans="1:14" ht="14.4" customHeight="1" x14ac:dyDescent="0.3">
      <c r="A225" s="567" t="s">
        <v>515</v>
      </c>
      <c r="B225" s="568" t="s">
        <v>517</v>
      </c>
      <c r="C225" s="569" t="s">
        <v>535</v>
      </c>
      <c r="D225" s="570" t="s">
        <v>536</v>
      </c>
      <c r="E225" s="569" t="s">
        <v>518</v>
      </c>
      <c r="F225" s="570" t="s">
        <v>519</v>
      </c>
      <c r="G225" s="569" t="s">
        <v>545</v>
      </c>
      <c r="H225" s="569">
        <v>193104</v>
      </c>
      <c r="I225" s="569">
        <v>93104</v>
      </c>
      <c r="J225" s="569" t="s">
        <v>928</v>
      </c>
      <c r="K225" s="569" t="s">
        <v>929</v>
      </c>
      <c r="L225" s="571">
        <v>41.62</v>
      </c>
      <c r="M225" s="571">
        <v>2</v>
      </c>
      <c r="N225" s="572">
        <v>83.24</v>
      </c>
    </row>
    <row r="226" spans="1:14" ht="14.4" customHeight="1" x14ac:dyDescent="0.3">
      <c r="A226" s="567" t="s">
        <v>515</v>
      </c>
      <c r="B226" s="568" t="s">
        <v>517</v>
      </c>
      <c r="C226" s="569" t="s">
        <v>535</v>
      </c>
      <c r="D226" s="570" t="s">
        <v>536</v>
      </c>
      <c r="E226" s="569" t="s">
        <v>518</v>
      </c>
      <c r="F226" s="570" t="s">
        <v>519</v>
      </c>
      <c r="G226" s="569" t="s">
        <v>545</v>
      </c>
      <c r="H226" s="569">
        <v>193105</v>
      </c>
      <c r="I226" s="569">
        <v>93105</v>
      </c>
      <c r="J226" s="569" t="s">
        <v>928</v>
      </c>
      <c r="K226" s="569" t="s">
        <v>930</v>
      </c>
      <c r="L226" s="571">
        <v>292.1326166128834</v>
      </c>
      <c r="M226" s="571">
        <v>80</v>
      </c>
      <c r="N226" s="572">
        <v>23389.012183803497</v>
      </c>
    </row>
    <row r="227" spans="1:14" ht="14.4" customHeight="1" x14ac:dyDescent="0.3">
      <c r="A227" s="567" t="s">
        <v>515</v>
      </c>
      <c r="B227" s="568" t="s">
        <v>517</v>
      </c>
      <c r="C227" s="569" t="s">
        <v>535</v>
      </c>
      <c r="D227" s="570" t="s">
        <v>536</v>
      </c>
      <c r="E227" s="569" t="s">
        <v>518</v>
      </c>
      <c r="F227" s="570" t="s">
        <v>519</v>
      </c>
      <c r="G227" s="569" t="s">
        <v>545</v>
      </c>
      <c r="H227" s="569">
        <v>193724</v>
      </c>
      <c r="I227" s="569">
        <v>93724</v>
      </c>
      <c r="J227" s="569" t="s">
        <v>931</v>
      </c>
      <c r="K227" s="569" t="s">
        <v>932</v>
      </c>
      <c r="L227" s="571">
        <v>71.969796566666503</v>
      </c>
      <c r="M227" s="571">
        <v>9</v>
      </c>
      <c r="N227" s="572">
        <v>647.57755879999797</v>
      </c>
    </row>
    <row r="228" spans="1:14" ht="14.4" customHeight="1" x14ac:dyDescent="0.3">
      <c r="A228" s="567" t="s">
        <v>515</v>
      </c>
      <c r="B228" s="568" t="s">
        <v>517</v>
      </c>
      <c r="C228" s="569" t="s">
        <v>535</v>
      </c>
      <c r="D228" s="570" t="s">
        <v>536</v>
      </c>
      <c r="E228" s="569" t="s">
        <v>518</v>
      </c>
      <c r="F228" s="570" t="s">
        <v>519</v>
      </c>
      <c r="G228" s="569" t="s">
        <v>545</v>
      </c>
      <c r="H228" s="569">
        <v>193746</v>
      </c>
      <c r="I228" s="569">
        <v>93746</v>
      </c>
      <c r="J228" s="569" t="s">
        <v>933</v>
      </c>
      <c r="K228" s="569" t="s">
        <v>934</v>
      </c>
      <c r="L228" s="571">
        <v>392.38433196606337</v>
      </c>
      <c r="M228" s="571">
        <v>52</v>
      </c>
      <c r="N228" s="572">
        <v>20413.689561408719</v>
      </c>
    </row>
    <row r="229" spans="1:14" ht="14.4" customHeight="1" x14ac:dyDescent="0.3">
      <c r="A229" s="567" t="s">
        <v>515</v>
      </c>
      <c r="B229" s="568" t="s">
        <v>517</v>
      </c>
      <c r="C229" s="569" t="s">
        <v>535</v>
      </c>
      <c r="D229" s="570" t="s">
        <v>536</v>
      </c>
      <c r="E229" s="569" t="s">
        <v>518</v>
      </c>
      <c r="F229" s="570" t="s">
        <v>519</v>
      </c>
      <c r="G229" s="569" t="s">
        <v>545</v>
      </c>
      <c r="H229" s="569">
        <v>194292</v>
      </c>
      <c r="I229" s="569">
        <v>94292</v>
      </c>
      <c r="J229" s="569" t="s">
        <v>935</v>
      </c>
      <c r="K229" s="569" t="s">
        <v>936</v>
      </c>
      <c r="L229" s="571">
        <v>91.569470200455498</v>
      </c>
      <c r="M229" s="571">
        <v>1</v>
      </c>
      <c r="N229" s="572">
        <v>91.569470200455498</v>
      </c>
    </row>
    <row r="230" spans="1:14" ht="14.4" customHeight="1" x14ac:dyDescent="0.3">
      <c r="A230" s="567" t="s">
        <v>515</v>
      </c>
      <c r="B230" s="568" t="s">
        <v>517</v>
      </c>
      <c r="C230" s="569" t="s">
        <v>535</v>
      </c>
      <c r="D230" s="570" t="s">
        <v>536</v>
      </c>
      <c r="E230" s="569" t="s">
        <v>518</v>
      </c>
      <c r="F230" s="570" t="s">
        <v>519</v>
      </c>
      <c r="G230" s="569" t="s">
        <v>545</v>
      </c>
      <c r="H230" s="569">
        <v>194916</v>
      </c>
      <c r="I230" s="569">
        <v>94916</v>
      </c>
      <c r="J230" s="569" t="s">
        <v>937</v>
      </c>
      <c r="K230" s="569" t="s">
        <v>938</v>
      </c>
      <c r="L230" s="571">
        <v>90.089673401628559</v>
      </c>
      <c r="M230" s="571">
        <v>320</v>
      </c>
      <c r="N230" s="572">
        <v>28864.103299199207</v>
      </c>
    </row>
    <row r="231" spans="1:14" ht="14.4" customHeight="1" x14ac:dyDescent="0.3">
      <c r="A231" s="567" t="s">
        <v>515</v>
      </c>
      <c r="B231" s="568" t="s">
        <v>517</v>
      </c>
      <c r="C231" s="569" t="s">
        <v>535</v>
      </c>
      <c r="D231" s="570" t="s">
        <v>536</v>
      </c>
      <c r="E231" s="569" t="s">
        <v>518</v>
      </c>
      <c r="F231" s="570" t="s">
        <v>519</v>
      </c>
      <c r="G231" s="569" t="s">
        <v>545</v>
      </c>
      <c r="H231" s="569">
        <v>194919</v>
      </c>
      <c r="I231" s="569">
        <v>94919</v>
      </c>
      <c r="J231" s="569" t="s">
        <v>939</v>
      </c>
      <c r="K231" s="569" t="s">
        <v>940</v>
      </c>
      <c r="L231" s="571">
        <v>35.182905492562163</v>
      </c>
      <c r="M231" s="571">
        <v>35</v>
      </c>
      <c r="N231" s="572">
        <v>1233.1859467433219</v>
      </c>
    </row>
    <row r="232" spans="1:14" ht="14.4" customHeight="1" x14ac:dyDescent="0.3">
      <c r="A232" s="567" t="s">
        <v>515</v>
      </c>
      <c r="B232" s="568" t="s">
        <v>517</v>
      </c>
      <c r="C232" s="569" t="s">
        <v>535</v>
      </c>
      <c r="D232" s="570" t="s">
        <v>536</v>
      </c>
      <c r="E232" s="569" t="s">
        <v>518</v>
      </c>
      <c r="F232" s="570" t="s">
        <v>519</v>
      </c>
      <c r="G232" s="569" t="s">
        <v>545</v>
      </c>
      <c r="H232" s="569">
        <v>194920</v>
      </c>
      <c r="I232" s="569">
        <v>94920</v>
      </c>
      <c r="J232" s="569" t="s">
        <v>939</v>
      </c>
      <c r="K232" s="569" t="s">
        <v>878</v>
      </c>
      <c r="L232" s="571">
        <v>53.885807734794973</v>
      </c>
      <c r="M232" s="571">
        <v>30</v>
      </c>
      <c r="N232" s="572">
        <v>1615.4406487810022</v>
      </c>
    </row>
    <row r="233" spans="1:14" ht="14.4" customHeight="1" x14ac:dyDescent="0.3">
      <c r="A233" s="567" t="s">
        <v>515</v>
      </c>
      <c r="B233" s="568" t="s">
        <v>517</v>
      </c>
      <c r="C233" s="569" t="s">
        <v>535</v>
      </c>
      <c r="D233" s="570" t="s">
        <v>536</v>
      </c>
      <c r="E233" s="569" t="s">
        <v>518</v>
      </c>
      <c r="F233" s="570" t="s">
        <v>519</v>
      </c>
      <c r="G233" s="569" t="s">
        <v>545</v>
      </c>
      <c r="H233" s="569">
        <v>196190</v>
      </c>
      <c r="I233" s="569">
        <v>96190</v>
      </c>
      <c r="J233" s="569" t="s">
        <v>941</v>
      </c>
      <c r="K233" s="569" t="s">
        <v>942</v>
      </c>
      <c r="L233" s="571">
        <v>47.410271355337699</v>
      </c>
      <c r="M233" s="571">
        <v>2</v>
      </c>
      <c r="N233" s="572">
        <v>94.820542710675397</v>
      </c>
    </row>
    <row r="234" spans="1:14" ht="14.4" customHeight="1" x14ac:dyDescent="0.3">
      <c r="A234" s="567" t="s">
        <v>515</v>
      </c>
      <c r="B234" s="568" t="s">
        <v>517</v>
      </c>
      <c r="C234" s="569" t="s">
        <v>535</v>
      </c>
      <c r="D234" s="570" t="s">
        <v>536</v>
      </c>
      <c r="E234" s="569" t="s">
        <v>518</v>
      </c>
      <c r="F234" s="570" t="s">
        <v>519</v>
      </c>
      <c r="G234" s="569" t="s">
        <v>545</v>
      </c>
      <c r="H234" s="569">
        <v>196303</v>
      </c>
      <c r="I234" s="569">
        <v>96303</v>
      </c>
      <c r="J234" s="569" t="s">
        <v>943</v>
      </c>
      <c r="K234" s="569" t="s">
        <v>944</v>
      </c>
      <c r="L234" s="571">
        <v>38.029955285468198</v>
      </c>
      <c r="M234" s="571">
        <v>5</v>
      </c>
      <c r="N234" s="572">
        <v>190.1498541771258</v>
      </c>
    </row>
    <row r="235" spans="1:14" ht="14.4" customHeight="1" x14ac:dyDescent="0.3">
      <c r="A235" s="567" t="s">
        <v>515</v>
      </c>
      <c r="B235" s="568" t="s">
        <v>517</v>
      </c>
      <c r="C235" s="569" t="s">
        <v>535</v>
      </c>
      <c r="D235" s="570" t="s">
        <v>536</v>
      </c>
      <c r="E235" s="569" t="s">
        <v>518</v>
      </c>
      <c r="F235" s="570" t="s">
        <v>519</v>
      </c>
      <c r="G235" s="569" t="s">
        <v>545</v>
      </c>
      <c r="H235" s="569">
        <v>196484</v>
      </c>
      <c r="I235" s="569">
        <v>96484</v>
      </c>
      <c r="J235" s="569" t="s">
        <v>945</v>
      </c>
      <c r="K235" s="569" t="s">
        <v>946</v>
      </c>
      <c r="L235" s="571">
        <v>78.679926323634504</v>
      </c>
      <c r="M235" s="571">
        <v>1</v>
      </c>
      <c r="N235" s="572">
        <v>78.679926323634504</v>
      </c>
    </row>
    <row r="236" spans="1:14" ht="14.4" customHeight="1" x14ac:dyDescent="0.3">
      <c r="A236" s="567" t="s">
        <v>515</v>
      </c>
      <c r="B236" s="568" t="s">
        <v>517</v>
      </c>
      <c r="C236" s="569" t="s">
        <v>535</v>
      </c>
      <c r="D236" s="570" t="s">
        <v>536</v>
      </c>
      <c r="E236" s="569" t="s">
        <v>518</v>
      </c>
      <c r="F236" s="570" t="s">
        <v>519</v>
      </c>
      <c r="G236" s="569" t="s">
        <v>545</v>
      </c>
      <c r="H236" s="569">
        <v>196610</v>
      </c>
      <c r="I236" s="569">
        <v>96610</v>
      </c>
      <c r="J236" s="569" t="s">
        <v>947</v>
      </c>
      <c r="K236" s="569" t="s">
        <v>948</v>
      </c>
      <c r="L236" s="571">
        <v>54.539000000000001</v>
      </c>
      <c r="M236" s="571">
        <v>2</v>
      </c>
      <c r="N236" s="572">
        <v>109.078</v>
      </c>
    </row>
    <row r="237" spans="1:14" ht="14.4" customHeight="1" x14ac:dyDescent="0.3">
      <c r="A237" s="567" t="s">
        <v>515</v>
      </c>
      <c r="B237" s="568" t="s">
        <v>517</v>
      </c>
      <c r="C237" s="569" t="s">
        <v>535</v>
      </c>
      <c r="D237" s="570" t="s">
        <v>536</v>
      </c>
      <c r="E237" s="569" t="s">
        <v>518</v>
      </c>
      <c r="F237" s="570" t="s">
        <v>519</v>
      </c>
      <c r="G237" s="569" t="s">
        <v>545</v>
      </c>
      <c r="H237" s="569">
        <v>196873</v>
      </c>
      <c r="I237" s="569">
        <v>96873</v>
      </c>
      <c r="J237" s="569" t="s">
        <v>949</v>
      </c>
      <c r="K237" s="569" t="s">
        <v>950</v>
      </c>
      <c r="L237" s="571">
        <v>113.45648677140996</v>
      </c>
      <c r="M237" s="571">
        <v>34</v>
      </c>
      <c r="N237" s="572">
        <v>1130.683809426894</v>
      </c>
    </row>
    <row r="238" spans="1:14" ht="14.4" customHeight="1" x14ac:dyDescent="0.3">
      <c r="A238" s="567" t="s">
        <v>515</v>
      </c>
      <c r="B238" s="568" t="s">
        <v>517</v>
      </c>
      <c r="C238" s="569" t="s">
        <v>535</v>
      </c>
      <c r="D238" s="570" t="s">
        <v>536</v>
      </c>
      <c r="E238" s="569" t="s">
        <v>518</v>
      </c>
      <c r="F238" s="570" t="s">
        <v>519</v>
      </c>
      <c r="G238" s="569" t="s">
        <v>545</v>
      </c>
      <c r="H238" s="569">
        <v>196877</v>
      </c>
      <c r="I238" s="569">
        <v>96877</v>
      </c>
      <c r="J238" s="569" t="s">
        <v>951</v>
      </c>
      <c r="K238" s="569" t="s">
        <v>952</v>
      </c>
      <c r="L238" s="571">
        <v>127.05979639754331</v>
      </c>
      <c r="M238" s="571">
        <v>47</v>
      </c>
      <c r="N238" s="572">
        <v>1991.1055677051959</v>
      </c>
    </row>
    <row r="239" spans="1:14" ht="14.4" customHeight="1" x14ac:dyDescent="0.3">
      <c r="A239" s="567" t="s">
        <v>515</v>
      </c>
      <c r="B239" s="568" t="s">
        <v>517</v>
      </c>
      <c r="C239" s="569" t="s">
        <v>535</v>
      </c>
      <c r="D239" s="570" t="s">
        <v>536</v>
      </c>
      <c r="E239" s="569" t="s">
        <v>518</v>
      </c>
      <c r="F239" s="570" t="s">
        <v>519</v>
      </c>
      <c r="G239" s="569" t="s">
        <v>545</v>
      </c>
      <c r="H239" s="569">
        <v>196879</v>
      </c>
      <c r="I239" s="569">
        <v>96879</v>
      </c>
      <c r="J239" s="569" t="s">
        <v>640</v>
      </c>
      <c r="K239" s="569" t="s">
        <v>953</v>
      </c>
      <c r="L239" s="571">
        <v>165.77421387456923</v>
      </c>
      <c r="M239" s="571">
        <v>25</v>
      </c>
      <c r="N239" s="572">
        <v>2106.21855498277</v>
      </c>
    </row>
    <row r="240" spans="1:14" ht="14.4" customHeight="1" x14ac:dyDescent="0.3">
      <c r="A240" s="567" t="s">
        <v>515</v>
      </c>
      <c r="B240" s="568" t="s">
        <v>517</v>
      </c>
      <c r="C240" s="569" t="s">
        <v>535</v>
      </c>
      <c r="D240" s="570" t="s">
        <v>536</v>
      </c>
      <c r="E240" s="569" t="s">
        <v>518</v>
      </c>
      <c r="F240" s="570" t="s">
        <v>519</v>
      </c>
      <c r="G240" s="569" t="s">
        <v>545</v>
      </c>
      <c r="H240" s="569">
        <v>196884</v>
      </c>
      <c r="I240" s="569">
        <v>96884</v>
      </c>
      <c r="J240" s="569" t="s">
        <v>954</v>
      </c>
      <c r="K240" s="569" t="s">
        <v>955</v>
      </c>
      <c r="L240" s="571">
        <v>83.804526022034949</v>
      </c>
      <c r="M240" s="571">
        <v>56</v>
      </c>
      <c r="N240" s="572">
        <v>1670.892602203495</v>
      </c>
    </row>
    <row r="241" spans="1:14" ht="14.4" customHeight="1" x14ac:dyDescent="0.3">
      <c r="A241" s="567" t="s">
        <v>515</v>
      </c>
      <c r="B241" s="568" t="s">
        <v>517</v>
      </c>
      <c r="C241" s="569" t="s">
        <v>535</v>
      </c>
      <c r="D241" s="570" t="s">
        <v>536</v>
      </c>
      <c r="E241" s="569" t="s">
        <v>518</v>
      </c>
      <c r="F241" s="570" t="s">
        <v>519</v>
      </c>
      <c r="G241" s="569" t="s">
        <v>545</v>
      </c>
      <c r="H241" s="569">
        <v>196885</v>
      </c>
      <c r="I241" s="569">
        <v>96885</v>
      </c>
      <c r="J241" s="569" t="s">
        <v>956</v>
      </c>
      <c r="K241" s="569" t="s">
        <v>957</v>
      </c>
      <c r="L241" s="571">
        <v>151.49414326601951</v>
      </c>
      <c r="M241" s="571">
        <v>84</v>
      </c>
      <c r="N241" s="572">
        <v>3288.9029225631202</v>
      </c>
    </row>
    <row r="242" spans="1:14" ht="14.4" customHeight="1" x14ac:dyDescent="0.3">
      <c r="A242" s="567" t="s">
        <v>515</v>
      </c>
      <c r="B242" s="568" t="s">
        <v>517</v>
      </c>
      <c r="C242" s="569" t="s">
        <v>535</v>
      </c>
      <c r="D242" s="570" t="s">
        <v>536</v>
      </c>
      <c r="E242" s="569" t="s">
        <v>518</v>
      </c>
      <c r="F242" s="570" t="s">
        <v>519</v>
      </c>
      <c r="G242" s="569" t="s">
        <v>545</v>
      </c>
      <c r="H242" s="569">
        <v>196887</v>
      </c>
      <c r="I242" s="569">
        <v>96887</v>
      </c>
      <c r="J242" s="569" t="s">
        <v>958</v>
      </c>
      <c r="K242" s="569" t="s">
        <v>959</v>
      </c>
      <c r="L242" s="571">
        <v>73.627311869189427</v>
      </c>
      <c r="M242" s="571">
        <v>20</v>
      </c>
      <c r="N242" s="572">
        <v>1471.0475560724326</v>
      </c>
    </row>
    <row r="243" spans="1:14" ht="14.4" customHeight="1" x14ac:dyDescent="0.3">
      <c r="A243" s="567" t="s">
        <v>515</v>
      </c>
      <c r="B243" s="568" t="s">
        <v>517</v>
      </c>
      <c r="C243" s="569" t="s">
        <v>535</v>
      </c>
      <c r="D243" s="570" t="s">
        <v>536</v>
      </c>
      <c r="E243" s="569" t="s">
        <v>518</v>
      </c>
      <c r="F243" s="570" t="s">
        <v>519</v>
      </c>
      <c r="G243" s="569" t="s">
        <v>545</v>
      </c>
      <c r="H243" s="569">
        <v>197682</v>
      </c>
      <c r="I243" s="569">
        <v>97682</v>
      </c>
      <c r="J243" s="569" t="s">
        <v>960</v>
      </c>
      <c r="K243" s="569" t="s">
        <v>961</v>
      </c>
      <c r="L243" s="571">
        <v>14.468558325668051</v>
      </c>
      <c r="M243" s="571">
        <v>220</v>
      </c>
      <c r="N243" s="572">
        <v>3183.0965628890681</v>
      </c>
    </row>
    <row r="244" spans="1:14" ht="14.4" customHeight="1" x14ac:dyDescent="0.3">
      <c r="A244" s="567" t="s">
        <v>515</v>
      </c>
      <c r="B244" s="568" t="s">
        <v>517</v>
      </c>
      <c r="C244" s="569" t="s">
        <v>535</v>
      </c>
      <c r="D244" s="570" t="s">
        <v>536</v>
      </c>
      <c r="E244" s="569" t="s">
        <v>518</v>
      </c>
      <c r="F244" s="570" t="s">
        <v>519</v>
      </c>
      <c r="G244" s="569" t="s">
        <v>545</v>
      </c>
      <c r="H244" s="569">
        <v>197694</v>
      </c>
      <c r="I244" s="569">
        <v>97694</v>
      </c>
      <c r="J244" s="569" t="s">
        <v>633</v>
      </c>
      <c r="K244" s="569" t="s">
        <v>953</v>
      </c>
      <c r="L244" s="571">
        <v>152.82300328652238</v>
      </c>
      <c r="M244" s="571">
        <v>35</v>
      </c>
      <c r="N244" s="572">
        <v>3395.6156429637244</v>
      </c>
    </row>
    <row r="245" spans="1:14" ht="14.4" customHeight="1" x14ac:dyDescent="0.3">
      <c r="A245" s="567" t="s">
        <v>515</v>
      </c>
      <c r="B245" s="568" t="s">
        <v>517</v>
      </c>
      <c r="C245" s="569" t="s">
        <v>535</v>
      </c>
      <c r="D245" s="570" t="s">
        <v>536</v>
      </c>
      <c r="E245" s="569" t="s">
        <v>518</v>
      </c>
      <c r="F245" s="570" t="s">
        <v>519</v>
      </c>
      <c r="G245" s="569" t="s">
        <v>545</v>
      </c>
      <c r="H245" s="569">
        <v>198219</v>
      </c>
      <c r="I245" s="569">
        <v>98219</v>
      </c>
      <c r="J245" s="569" t="s">
        <v>962</v>
      </c>
      <c r="K245" s="569" t="s">
        <v>963</v>
      </c>
      <c r="L245" s="571">
        <v>47.344999999999999</v>
      </c>
      <c r="M245" s="571">
        <v>2</v>
      </c>
      <c r="N245" s="572">
        <v>94.69</v>
      </c>
    </row>
    <row r="246" spans="1:14" ht="14.4" customHeight="1" x14ac:dyDescent="0.3">
      <c r="A246" s="567" t="s">
        <v>515</v>
      </c>
      <c r="B246" s="568" t="s">
        <v>517</v>
      </c>
      <c r="C246" s="569" t="s">
        <v>535</v>
      </c>
      <c r="D246" s="570" t="s">
        <v>536</v>
      </c>
      <c r="E246" s="569" t="s">
        <v>518</v>
      </c>
      <c r="F246" s="570" t="s">
        <v>519</v>
      </c>
      <c r="G246" s="569" t="s">
        <v>545</v>
      </c>
      <c r="H246" s="569">
        <v>199295</v>
      </c>
      <c r="I246" s="569">
        <v>99295</v>
      </c>
      <c r="J246" s="569" t="s">
        <v>964</v>
      </c>
      <c r="K246" s="569" t="s">
        <v>965</v>
      </c>
      <c r="L246" s="571">
        <v>27.47</v>
      </c>
      <c r="M246" s="571">
        <v>3</v>
      </c>
      <c r="N246" s="572">
        <v>82.41</v>
      </c>
    </row>
    <row r="247" spans="1:14" ht="14.4" customHeight="1" x14ac:dyDescent="0.3">
      <c r="A247" s="567" t="s">
        <v>515</v>
      </c>
      <c r="B247" s="568" t="s">
        <v>517</v>
      </c>
      <c r="C247" s="569" t="s">
        <v>535</v>
      </c>
      <c r="D247" s="570" t="s">
        <v>536</v>
      </c>
      <c r="E247" s="569" t="s">
        <v>518</v>
      </c>
      <c r="F247" s="570" t="s">
        <v>519</v>
      </c>
      <c r="G247" s="569" t="s">
        <v>545</v>
      </c>
      <c r="H247" s="569">
        <v>199333</v>
      </c>
      <c r="I247" s="569">
        <v>99333</v>
      </c>
      <c r="J247" s="569" t="s">
        <v>966</v>
      </c>
      <c r="K247" s="569" t="s">
        <v>967</v>
      </c>
      <c r="L247" s="571">
        <v>215.05444684508774</v>
      </c>
      <c r="M247" s="571">
        <v>395.9</v>
      </c>
      <c r="N247" s="572">
        <v>85174.307443870246</v>
      </c>
    </row>
    <row r="248" spans="1:14" ht="14.4" customHeight="1" x14ac:dyDescent="0.3">
      <c r="A248" s="567" t="s">
        <v>515</v>
      </c>
      <c r="B248" s="568" t="s">
        <v>517</v>
      </c>
      <c r="C248" s="569" t="s">
        <v>535</v>
      </c>
      <c r="D248" s="570" t="s">
        <v>536</v>
      </c>
      <c r="E248" s="569" t="s">
        <v>518</v>
      </c>
      <c r="F248" s="570" t="s">
        <v>519</v>
      </c>
      <c r="G248" s="569" t="s">
        <v>545</v>
      </c>
      <c r="H248" s="569">
        <v>199476</v>
      </c>
      <c r="I248" s="569">
        <v>99476</v>
      </c>
      <c r="J248" s="569" t="s">
        <v>968</v>
      </c>
      <c r="K248" s="569" t="s">
        <v>969</v>
      </c>
      <c r="L248" s="571">
        <v>220.31040105104401</v>
      </c>
      <c r="M248" s="571">
        <v>1</v>
      </c>
      <c r="N248" s="572">
        <v>220.31040105104401</v>
      </c>
    </row>
    <row r="249" spans="1:14" ht="14.4" customHeight="1" x14ac:dyDescent="0.3">
      <c r="A249" s="567" t="s">
        <v>515</v>
      </c>
      <c r="B249" s="568" t="s">
        <v>517</v>
      </c>
      <c r="C249" s="569" t="s">
        <v>535</v>
      </c>
      <c r="D249" s="570" t="s">
        <v>536</v>
      </c>
      <c r="E249" s="569" t="s">
        <v>518</v>
      </c>
      <c r="F249" s="570" t="s">
        <v>519</v>
      </c>
      <c r="G249" s="569" t="s">
        <v>545</v>
      </c>
      <c r="H249" s="569">
        <v>199579</v>
      </c>
      <c r="I249" s="569">
        <v>99579</v>
      </c>
      <c r="J249" s="569" t="s">
        <v>970</v>
      </c>
      <c r="K249" s="569" t="s">
        <v>971</v>
      </c>
      <c r="L249" s="571">
        <v>41.7599192722531</v>
      </c>
      <c r="M249" s="571">
        <v>2</v>
      </c>
      <c r="N249" s="572">
        <v>83.5198385445062</v>
      </c>
    </row>
    <row r="250" spans="1:14" ht="14.4" customHeight="1" x14ac:dyDescent="0.3">
      <c r="A250" s="567" t="s">
        <v>515</v>
      </c>
      <c r="B250" s="568" t="s">
        <v>517</v>
      </c>
      <c r="C250" s="569" t="s">
        <v>535</v>
      </c>
      <c r="D250" s="570" t="s">
        <v>536</v>
      </c>
      <c r="E250" s="569" t="s">
        <v>518</v>
      </c>
      <c r="F250" s="570" t="s">
        <v>519</v>
      </c>
      <c r="G250" s="569" t="s">
        <v>545</v>
      </c>
      <c r="H250" s="569">
        <v>199602</v>
      </c>
      <c r="I250" s="569">
        <v>99602</v>
      </c>
      <c r="J250" s="569" t="s">
        <v>972</v>
      </c>
      <c r="K250" s="569" t="s">
        <v>973</v>
      </c>
      <c r="L250" s="571">
        <v>194.10009594549101</v>
      </c>
      <c r="M250" s="571">
        <v>2</v>
      </c>
      <c r="N250" s="572">
        <v>388.20019189098201</v>
      </c>
    </row>
    <row r="251" spans="1:14" ht="14.4" customHeight="1" x14ac:dyDescent="0.3">
      <c r="A251" s="567" t="s">
        <v>515</v>
      </c>
      <c r="B251" s="568" t="s">
        <v>517</v>
      </c>
      <c r="C251" s="569" t="s">
        <v>535</v>
      </c>
      <c r="D251" s="570" t="s">
        <v>536</v>
      </c>
      <c r="E251" s="569" t="s">
        <v>518</v>
      </c>
      <c r="F251" s="570" t="s">
        <v>519</v>
      </c>
      <c r="G251" s="569" t="s">
        <v>545</v>
      </c>
      <c r="H251" s="569">
        <v>381465</v>
      </c>
      <c r="I251" s="569">
        <v>81465</v>
      </c>
      <c r="J251" s="569" t="s">
        <v>974</v>
      </c>
      <c r="K251" s="569" t="s">
        <v>975</v>
      </c>
      <c r="L251" s="571">
        <v>269.93</v>
      </c>
      <c r="M251" s="571">
        <v>2</v>
      </c>
      <c r="N251" s="572">
        <v>539.86</v>
      </c>
    </row>
    <row r="252" spans="1:14" ht="14.4" customHeight="1" x14ac:dyDescent="0.3">
      <c r="A252" s="567" t="s">
        <v>515</v>
      </c>
      <c r="B252" s="568" t="s">
        <v>517</v>
      </c>
      <c r="C252" s="569" t="s">
        <v>535</v>
      </c>
      <c r="D252" s="570" t="s">
        <v>536</v>
      </c>
      <c r="E252" s="569" t="s">
        <v>518</v>
      </c>
      <c r="F252" s="570" t="s">
        <v>519</v>
      </c>
      <c r="G252" s="569" t="s">
        <v>545</v>
      </c>
      <c r="H252" s="569">
        <v>394217</v>
      </c>
      <c r="I252" s="569">
        <v>0</v>
      </c>
      <c r="J252" s="569" t="s">
        <v>976</v>
      </c>
      <c r="K252" s="569"/>
      <c r="L252" s="571">
        <v>191.142197981744</v>
      </c>
      <c r="M252" s="571">
        <v>1</v>
      </c>
      <c r="N252" s="572">
        <v>191.142197981744</v>
      </c>
    </row>
    <row r="253" spans="1:14" ht="14.4" customHeight="1" x14ac:dyDescent="0.3">
      <c r="A253" s="567" t="s">
        <v>515</v>
      </c>
      <c r="B253" s="568" t="s">
        <v>517</v>
      </c>
      <c r="C253" s="569" t="s">
        <v>535</v>
      </c>
      <c r="D253" s="570" t="s">
        <v>536</v>
      </c>
      <c r="E253" s="569" t="s">
        <v>518</v>
      </c>
      <c r="F253" s="570" t="s">
        <v>519</v>
      </c>
      <c r="G253" s="569" t="s">
        <v>545</v>
      </c>
      <c r="H253" s="569">
        <v>394619</v>
      </c>
      <c r="I253" s="569">
        <v>0</v>
      </c>
      <c r="J253" s="569" t="s">
        <v>977</v>
      </c>
      <c r="K253" s="569"/>
      <c r="L253" s="571">
        <v>104.02167040917099</v>
      </c>
      <c r="M253" s="571">
        <v>51</v>
      </c>
      <c r="N253" s="572">
        <v>5307.4768969283787</v>
      </c>
    </row>
    <row r="254" spans="1:14" ht="14.4" customHeight="1" x14ac:dyDescent="0.3">
      <c r="A254" s="567" t="s">
        <v>515</v>
      </c>
      <c r="B254" s="568" t="s">
        <v>517</v>
      </c>
      <c r="C254" s="569" t="s">
        <v>535</v>
      </c>
      <c r="D254" s="570" t="s">
        <v>536</v>
      </c>
      <c r="E254" s="569" t="s">
        <v>518</v>
      </c>
      <c r="F254" s="570" t="s">
        <v>519</v>
      </c>
      <c r="G254" s="569" t="s">
        <v>545</v>
      </c>
      <c r="H254" s="569">
        <v>394691</v>
      </c>
      <c r="I254" s="569">
        <v>0</v>
      </c>
      <c r="J254" s="569" t="s">
        <v>978</v>
      </c>
      <c r="K254" s="569"/>
      <c r="L254" s="571">
        <v>30.204237792923596</v>
      </c>
      <c r="M254" s="571">
        <v>60</v>
      </c>
      <c r="N254" s="572">
        <v>1812.2966455046519</v>
      </c>
    </row>
    <row r="255" spans="1:14" ht="14.4" customHeight="1" x14ac:dyDescent="0.3">
      <c r="A255" s="567" t="s">
        <v>515</v>
      </c>
      <c r="B255" s="568" t="s">
        <v>517</v>
      </c>
      <c r="C255" s="569" t="s">
        <v>535</v>
      </c>
      <c r="D255" s="570" t="s">
        <v>536</v>
      </c>
      <c r="E255" s="569" t="s">
        <v>518</v>
      </c>
      <c r="F255" s="570" t="s">
        <v>519</v>
      </c>
      <c r="G255" s="569" t="s">
        <v>545</v>
      </c>
      <c r="H255" s="569">
        <v>394712</v>
      </c>
      <c r="I255" s="569">
        <v>0</v>
      </c>
      <c r="J255" s="569" t="s">
        <v>546</v>
      </c>
      <c r="K255" s="569" t="s">
        <v>547</v>
      </c>
      <c r="L255" s="571">
        <v>24.06174276266745</v>
      </c>
      <c r="M255" s="571">
        <v>594</v>
      </c>
      <c r="N255" s="572">
        <v>14078.035808301262</v>
      </c>
    </row>
    <row r="256" spans="1:14" ht="14.4" customHeight="1" x14ac:dyDescent="0.3">
      <c r="A256" s="567" t="s">
        <v>515</v>
      </c>
      <c r="B256" s="568" t="s">
        <v>517</v>
      </c>
      <c r="C256" s="569" t="s">
        <v>535</v>
      </c>
      <c r="D256" s="570" t="s">
        <v>536</v>
      </c>
      <c r="E256" s="569" t="s">
        <v>518</v>
      </c>
      <c r="F256" s="570" t="s">
        <v>519</v>
      </c>
      <c r="G256" s="569" t="s">
        <v>545</v>
      </c>
      <c r="H256" s="569">
        <v>395136</v>
      </c>
      <c r="I256" s="569">
        <v>0</v>
      </c>
      <c r="J256" s="569" t="s">
        <v>979</v>
      </c>
      <c r="K256" s="569" t="s">
        <v>980</v>
      </c>
      <c r="L256" s="571">
        <v>201.26499999999999</v>
      </c>
      <c r="M256" s="571">
        <v>72</v>
      </c>
      <c r="N256" s="572">
        <v>14491.08</v>
      </c>
    </row>
    <row r="257" spans="1:14" ht="14.4" customHeight="1" x14ac:dyDescent="0.3">
      <c r="A257" s="567" t="s">
        <v>515</v>
      </c>
      <c r="B257" s="568" t="s">
        <v>517</v>
      </c>
      <c r="C257" s="569" t="s">
        <v>535</v>
      </c>
      <c r="D257" s="570" t="s">
        <v>536</v>
      </c>
      <c r="E257" s="569" t="s">
        <v>518</v>
      </c>
      <c r="F257" s="570" t="s">
        <v>519</v>
      </c>
      <c r="G257" s="569" t="s">
        <v>545</v>
      </c>
      <c r="H257" s="569">
        <v>395850</v>
      </c>
      <c r="I257" s="569">
        <v>0</v>
      </c>
      <c r="J257" s="569" t="s">
        <v>981</v>
      </c>
      <c r="K257" s="569" t="s">
        <v>982</v>
      </c>
      <c r="L257" s="571">
        <v>59.816706349206427</v>
      </c>
      <c r="M257" s="571">
        <v>43</v>
      </c>
      <c r="N257" s="572">
        <v>2554.8783333333336</v>
      </c>
    </row>
    <row r="258" spans="1:14" ht="14.4" customHeight="1" x14ac:dyDescent="0.3">
      <c r="A258" s="567" t="s">
        <v>515</v>
      </c>
      <c r="B258" s="568" t="s">
        <v>517</v>
      </c>
      <c r="C258" s="569" t="s">
        <v>535</v>
      </c>
      <c r="D258" s="570" t="s">
        <v>536</v>
      </c>
      <c r="E258" s="569" t="s">
        <v>518</v>
      </c>
      <c r="F258" s="570" t="s">
        <v>519</v>
      </c>
      <c r="G258" s="569" t="s">
        <v>545</v>
      </c>
      <c r="H258" s="569">
        <v>395927</v>
      </c>
      <c r="I258" s="569">
        <v>98237</v>
      </c>
      <c r="J258" s="569" t="s">
        <v>983</v>
      </c>
      <c r="K258" s="569" t="s">
        <v>984</v>
      </c>
      <c r="L258" s="571">
        <v>545.29707489969121</v>
      </c>
      <c r="M258" s="571">
        <v>46</v>
      </c>
      <c r="N258" s="572">
        <v>7340.3590485956765</v>
      </c>
    </row>
    <row r="259" spans="1:14" ht="14.4" customHeight="1" x14ac:dyDescent="0.3">
      <c r="A259" s="567" t="s">
        <v>515</v>
      </c>
      <c r="B259" s="568" t="s">
        <v>517</v>
      </c>
      <c r="C259" s="569" t="s">
        <v>535</v>
      </c>
      <c r="D259" s="570" t="s">
        <v>536</v>
      </c>
      <c r="E259" s="569" t="s">
        <v>518</v>
      </c>
      <c r="F259" s="570" t="s">
        <v>519</v>
      </c>
      <c r="G259" s="569" t="s">
        <v>545</v>
      </c>
      <c r="H259" s="569">
        <v>396214</v>
      </c>
      <c r="I259" s="569">
        <v>185328</v>
      </c>
      <c r="J259" s="569" t="s">
        <v>985</v>
      </c>
      <c r="K259" s="569" t="s">
        <v>986</v>
      </c>
      <c r="L259" s="571">
        <v>4496.7314353767269</v>
      </c>
      <c r="M259" s="571">
        <v>4</v>
      </c>
      <c r="N259" s="572">
        <v>17986.925741506908</v>
      </c>
    </row>
    <row r="260" spans="1:14" ht="14.4" customHeight="1" x14ac:dyDescent="0.3">
      <c r="A260" s="567" t="s">
        <v>515</v>
      </c>
      <c r="B260" s="568" t="s">
        <v>517</v>
      </c>
      <c r="C260" s="569" t="s">
        <v>535</v>
      </c>
      <c r="D260" s="570" t="s">
        <v>536</v>
      </c>
      <c r="E260" s="569" t="s">
        <v>518</v>
      </c>
      <c r="F260" s="570" t="s">
        <v>519</v>
      </c>
      <c r="G260" s="569" t="s">
        <v>545</v>
      </c>
      <c r="H260" s="569">
        <v>396554</v>
      </c>
      <c r="I260" s="569">
        <v>185352</v>
      </c>
      <c r="J260" s="569" t="s">
        <v>987</v>
      </c>
      <c r="K260" s="569" t="s">
        <v>988</v>
      </c>
      <c r="L260" s="571">
        <v>434.7</v>
      </c>
      <c r="M260" s="571">
        <v>1</v>
      </c>
      <c r="N260" s="572">
        <v>434.7</v>
      </c>
    </row>
    <row r="261" spans="1:14" ht="14.4" customHeight="1" x14ac:dyDescent="0.3">
      <c r="A261" s="567" t="s">
        <v>515</v>
      </c>
      <c r="B261" s="568" t="s">
        <v>517</v>
      </c>
      <c r="C261" s="569" t="s">
        <v>535</v>
      </c>
      <c r="D261" s="570" t="s">
        <v>536</v>
      </c>
      <c r="E261" s="569" t="s">
        <v>518</v>
      </c>
      <c r="F261" s="570" t="s">
        <v>519</v>
      </c>
      <c r="G261" s="569" t="s">
        <v>545</v>
      </c>
      <c r="H261" s="569">
        <v>500269</v>
      </c>
      <c r="I261" s="569">
        <v>0</v>
      </c>
      <c r="J261" s="569" t="s">
        <v>989</v>
      </c>
      <c r="K261" s="569"/>
      <c r="L261" s="571">
        <v>132.52500101240301</v>
      </c>
      <c r="M261" s="571">
        <v>1</v>
      </c>
      <c r="N261" s="572">
        <v>132.52500101240301</v>
      </c>
    </row>
    <row r="262" spans="1:14" ht="14.4" customHeight="1" x14ac:dyDescent="0.3">
      <c r="A262" s="567" t="s">
        <v>515</v>
      </c>
      <c r="B262" s="568" t="s">
        <v>517</v>
      </c>
      <c r="C262" s="569" t="s">
        <v>535</v>
      </c>
      <c r="D262" s="570" t="s">
        <v>536</v>
      </c>
      <c r="E262" s="569" t="s">
        <v>518</v>
      </c>
      <c r="F262" s="570" t="s">
        <v>519</v>
      </c>
      <c r="G262" s="569" t="s">
        <v>545</v>
      </c>
      <c r="H262" s="569">
        <v>500495</v>
      </c>
      <c r="I262" s="569">
        <v>0</v>
      </c>
      <c r="J262" s="569" t="s">
        <v>990</v>
      </c>
      <c r="K262" s="569" t="s">
        <v>991</v>
      </c>
      <c r="L262" s="571">
        <v>293.0412</v>
      </c>
      <c r="M262" s="571">
        <v>1</v>
      </c>
      <c r="N262" s="572">
        <v>293.0412</v>
      </c>
    </row>
    <row r="263" spans="1:14" ht="14.4" customHeight="1" x14ac:dyDescent="0.3">
      <c r="A263" s="567" t="s">
        <v>515</v>
      </c>
      <c r="B263" s="568" t="s">
        <v>517</v>
      </c>
      <c r="C263" s="569" t="s">
        <v>535</v>
      </c>
      <c r="D263" s="570" t="s">
        <v>536</v>
      </c>
      <c r="E263" s="569" t="s">
        <v>518</v>
      </c>
      <c r="F263" s="570" t="s">
        <v>519</v>
      </c>
      <c r="G263" s="569" t="s">
        <v>545</v>
      </c>
      <c r="H263" s="569">
        <v>500686</v>
      </c>
      <c r="I263" s="569">
        <v>0</v>
      </c>
      <c r="J263" s="569" t="s">
        <v>992</v>
      </c>
      <c r="K263" s="569" t="s">
        <v>993</v>
      </c>
      <c r="L263" s="571">
        <v>237.10749999999999</v>
      </c>
      <c r="M263" s="571">
        <v>1</v>
      </c>
      <c r="N263" s="572">
        <v>237.10749999999999</v>
      </c>
    </row>
    <row r="264" spans="1:14" ht="14.4" customHeight="1" x14ac:dyDescent="0.3">
      <c r="A264" s="567" t="s">
        <v>515</v>
      </c>
      <c r="B264" s="568" t="s">
        <v>517</v>
      </c>
      <c r="C264" s="569" t="s">
        <v>535</v>
      </c>
      <c r="D264" s="570" t="s">
        <v>536</v>
      </c>
      <c r="E264" s="569" t="s">
        <v>518</v>
      </c>
      <c r="F264" s="570" t="s">
        <v>519</v>
      </c>
      <c r="G264" s="569" t="s">
        <v>545</v>
      </c>
      <c r="H264" s="569">
        <v>500701</v>
      </c>
      <c r="I264" s="569">
        <v>0</v>
      </c>
      <c r="J264" s="569" t="s">
        <v>994</v>
      </c>
      <c r="K264" s="569" t="s">
        <v>547</v>
      </c>
      <c r="L264" s="571">
        <v>24.039605461144699</v>
      </c>
      <c r="M264" s="571">
        <v>102</v>
      </c>
      <c r="N264" s="572">
        <v>2452.0302881042321</v>
      </c>
    </row>
    <row r="265" spans="1:14" ht="14.4" customHeight="1" x14ac:dyDescent="0.3">
      <c r="A265" s="567" t="s">
        <v>515</v>
      </c>
      <c r="B265" s="568" t="s">
        <v>517</v>
      </c>
      <c r="C265" s="569" t="s">
        <v>535</v>
      </c>
      <c r="D265" s="570" t="s">
        <v>536</v>
      </c>
      <c r="E265" s="569" t="s">
        <v>518</v>
      </c>
      <c r="F265" s="570" t="s">
        <v>519</v>
      </c>
      <c r="G265" s="569" t="s">
        <v>545</v>
      </c>
      <c r="H265" s="569">
        <v>500833</v>
      </c>
      <c r="I265" s="569">
        <v>180175</v>
      </c>
      <c r="J265" s="569" t="s">
        <v>995</v>
      </c>
      <c r="K265" s="569" t="s">
        <v>996</v>
      </c>
      <c r="L265" s="571">
        <v>122.849524417933</v>
      </c>
      <c r="M265" s="571">
        <v>1</v>
      </c>
      <c r="N265" s="572">
        <v>122.849524417933</v>
      </c>
    </row>
    <row r="266" spans="1:14" ht="14.4" customHeight="1" x14ac:dyDescent="0.3">
      <c r="A266" s="567" t="s">
        <v>515</v>
      </c>
      <c r="B266" s="568" t="s">
        <v>517</v>
      </c>
      <c r="C266" s="569" t="s">
        <v>535</v>
      </c>
      <c r="D266" s="570" t="s">
        <v>536</v>
      </c>
      <c r="E266" s="569" t="s">
        <v>518</v>
      </c>
      <c r="F266" s="570" t="s">
        <v>519</v>
      </c>
      <c r="G266" s="569" t="s">
        <v>545</v>
      </c>
      <c r="H266" s="569">
        <v>703722</v>
      </c>
      <c r="I266" s="569">
        <v>0</v>
      </c>
      <c r="J266" s="569" t="s">
        <v>997</v>
      </c>
      <c r="K266" s="569"/>
      <c r="L266" s="571">
        <v>145.65174710541422</v>
      </c>
      <c r="M266" s="571">
        <v>22</v>
      </c>
      <c r="N266" s="572">
        <v>3206.9130387255932</v>
      </c>
    </row>
    <row r="267" spans="1:14" ht="14.4" customHeight="1" x14ac:dyDescent="0.3">
      <c r="A267" s="567" t="s">
        <v>515</v>
      </c>
      <c r="B267" s="568" t="s">
        <v>517</v>
      </c>
      <c r="C267" s="569" t="s">
        <v>535</v>
      </c>
      <c r="D267" s="570" t="s">
        <v>536</v>
      </c>
      <c r="E267" s="569" t="s">
        <v>518</v>
      </c>
      <c r="F267" s="570" t="s">
        <v>519</v>
      </c>
      <c r="G267" s="569" t="s">
        <v>545</v>
      </c>
      <c r="H267" s="569">
        <v>711186</v>
      </c>
      <c r="I267" s="569">
        <v>0</v>
      </c>
      <c r="J267" s="569" t="s">
        <v>998</v>
      </c>
      <c r="K267" s="569"/>
      <c r="L267" s="571">
        <v>22.330052102389601</v>
      </c>
      <c r="M267" s="571">
        <v>20</v>
      </c>
      <c r="N267" s="572">
        <v>446.60104204779202</v>
      </c>
    </row>
    <row r="268" spans="1:14" ht="14.4" customHeight="1" x14ac:dyDescent="0.3">
      <c r="A268" s="567" t="s">
        <v>515</v>
      </c>
      <c r="B268" s="568" t="s">
        <v>517</v>
      </c>
      <c r="C268" s="569" t="s">
        <v>535</v>
      </c>
      <c r="D268" s="570" t="s">
        <v>536</v>
      </c>
      <c r="E268" s="569" t="s">
        <v>518</v>
      </c>
      <c r="F268" s="570" t="s">
        <v>519</v>
      </c>
      <c r="G268" s="569" t="s">
        <v>545</v>
      </c>
      <c r="H268" s="569">
        <v>802327</v>
      </c>
      <c r="I268" s="569">
        <v>49781</v>
      </c>
      <c r="J268" s="569" t="s">
        <v>999</v>
      </c>
      <c r="K268" s="569" t="s">
        <v>1000</v>
      </c>
      <c r="L268" s="571">
        <v>976.45555555555518</v>
      </c>
      <c r="M268" s="571">
        <v>45</v>
      </c>
      <c r="N268" s="572">
        <v>43940.499999999985</v>
      </c>
    </row>
    <row r="269" spans="1:14" ht="14.4" customHeight="1" x14ac:dyDescent="0.3">
      <c r="A269" s="567" t="s">
        <v>515</v>
      </c>
      <c r="B269" s="568" t="s">
        <v>517</v>
      </c>
      <c r="C269" s="569" t="s">
        <v>535</v>
      </c>
      <c r="D269" s="570" t="s">
        <v>536</v>
      </c>
      <c r="E269" s="569" t="s">
        <v>518</v>
      </c>
      <c r="F269" s="570" t="s">
        <v>519</v>
      </c>
      <c r="G269" s="569" t="s">
        <v>545</v>
      </c>
      <c r="H269" s="569">
        <v>840238</v>
      </c>
      <c r="I269" s="569">
        <v>0</v>
      </c>
      <c r="J269" s="569" t="s">
        <v>1001</v>
      </c>
      <c r="K269" s="569"/>
      <c r="L269" s="571">
        <v>60.379999999999903</v>
      </c>
      <c r="M269" s="571">
        <v>3</v>
      </c>
      <c r="N269" s="572">
        <v>181.1399999999997</v>
      </c>
    </row>
    <row r="270" spans="1:14" ht="14.4" customHeight="1" x14ac:dyDescent="0.3">
      <c r="A270" s="567" t="s">
        <v>515</v>
      </c>
      <c r="B270" s="568" t="s">
        <v>517</v>
      </c>
      <c r="C270" s="569" t="s">
        <v>535</v>
      </c>
      <c r="D270" s="570" t="s">
        <v>536</v>
      </c>
      <c r="E270" s="569" t="s">
        <v>518</v>
      </c>
      <c r="F270" s="570" t="s">
        <v>519</v>
      </c>
      <c r="G270" s="569" t="s">
        <v>545</v>
      </c>
      <c r="H270" s="569">
        <v>840813</v>
      </c>
      <c r="I270" s="569">
        <v>135844</v>
      </c>
      <c r="J270" s="569" t="s">
        <v>1002</v>
      </c>
      <c r="K270" s="569" t="s">
        <v>1003</v>
      </c>
      <c r="L270" s="571">
        <v>2255.2888868476607</v>
      </c>
      <c r="M270" s="571">
        <v>58.8</v>
      </c>
      <c r="N270" s="572">
        <v>133240.20003243897</v>
      </c>
    </row>
    <row r="271" spans="1:14" ht="14.4" customHeight="1" x14ac:dyDescent="0.3">
      <c r="A271" s="567" t="s">
        <v>515</v>
      </c>
      <c r="B271" s="568" t="s">
        <v>517</v>
      </c>
      <c r="C271" s="569" t="s">
        <v>535</v>
      </c>
      <c r="D271" s="570" t="s">
        <v>536</v>
      </c>
      <c r="E271" s="569" t="s">
        <v>518</v>
      </c>
      <c r="F271" s="570" t="s">
        <v>519</v>
      </c>
      <c r="G271" s="569" t="s">
        <v>545</v>
      </c>
      <c r="H271" s="569">
        <v>840987</v>
      </c>
      <c r="I271" s="569">
        <v>0</v>
      </c>
      <c r="J271" s="569" t="s">
        <v>1004</v>
      </c>
      <c r="K271" s="569" t="s">
        <v>1005</v>
      </c>
      <c r="L271" s="571">
        <v>197.94</v>
      </c>
      <c r="M271" s="571">
        <v>10</v>
      </c>
      <c r="N271" s="572">
        <v>1979.4</v>
      </c>
    </row>
    <row r="272" spans="1:14" ht="14.4" customHeight="1" x14ac:dyDescent="0.3">
      <c r="A272" s="567" t="s">
        <v>515</v>
      </c>
      <c r="B272" s="568" t="s">
        <v>517</v>
      </c>
      <c r="C272" s="569" t="s">
        <v>535</v>
      </c>
      <c r="D272" s="570" t="s">
        <v>536</v>
      </c>
      <c r="E272" s="569" t="s">
        <v>518</v>
      </c>
      <c r="F272" s="570" t="s">
        <v>519</v>
      </c>
      <c r="G272" s="569" t="s">
        <v>545</v>
      </c>
      <c r="H272" s="569">
        <v>841498</v>
      </c>
      <c r="I272" s="569">
        <v>0</v>
      </c>
      <c r="J272" s="569" t="s">
        <v>1006</v>
      </c>
      <c r="K272" s="569"/>
      <c r="L272" s="571">
        <v>45.86</v>
      </c>
      <c r="M272" s="571">
        <v>3</v>
      </c>
      <c r="N272" s="572">
        <v>137.57999999999998</v>
      </c>
    </row>
    <row r="273" spans="1:14" ht="14.4" customHeight="1" x14ac:dyDescent="0.3">
      <c r="A273" s="567" t="s">
        <v>515</v>
      </c>
      <c r="B273" s="568" t="s">
        <v>517</v>
      </c>
      <c r="C273" s="569" t="s">
        <v>535</v>
      </c>
      <c r="D273" s="570" t="s">
        <v>536</v>
      </c>
      <c r="E273" s="569" t="s">
        <v>518</v>
      </c>
      <c r="F273" s="570" t="s">
        <v>519</v>
      </c>
      <c r="G273" s="569" t="s">
        <v>545</v>
      </c>
      <c r="H273" s="569">
        <v>841535</v>
      </c>
      <c r="I273" s="569">
        <v>0</v>
      </c>
      <c r="J273" s="569" t="s">
        <v>1007</v>
      </c>
      <c r="K273" s="569"/>
      <c r="L273" s="571">
        <v>145.46111111111111</v>
      </c>
      <c r="M273" s="571">
        <v>37</v>
      </c>
      <c r="N273" s="572">
        <v>5376.87</v>
      </c>
    </row>
    <row r="274" spans="1:14" ht="14.4" customHeight="1" x14ac:dyDescent="0.3">
      <c r="A274" s="567" t="s">
        <v>515</v>
      </c>
      <c r="B274" s="568" t="s">
        <v>517</v>
      </c>
      <c r="C274" s="569" t="s">
        <v>535</v>
      </c>
      <c r="D274" s="570" t="s">
        <v>536</v>
      </c>
      <c r="E274" s="569" t="s">
        <v>518</v>
      </c>
      <c r="F274" s="570" t="s">
        <v>519</v>
      </c>
      <c r="G274" s="569" t="s">
        <v>545</v>
      </c>
      <c r="H274" s="569">
        <v>841541</v>
      </c>
      <c r="I274" s="569">
        <v>0</v>
      </c>
      <c r="J274" s="569" t="s">
        <v>1008</v>
      </c>
      <c r="K274" s="569"/>
      <c r="L274" s="571">
        <v>113.8438540936106</v>
      </c>
      <c r="M274" s="571">
        <v>43</v>
      </c>
      <c r="N274" s="572">
        <v>4909.350103216937</v>
      </c>
    </row>
    <row r="275" spans="1:14" ht="14.4" customHeight="1" x14ac:dyDescent="0.3">
      <c r="A275" s="567" t="s">
        <v>515</v>
      </c>
      <c r="B275" s="568" t="s">
        <v>517</v>
      </c>
      <c r="C275" s="569" t="s">
        <v>535</v>
      </c>
      <c r="D275" s="570" t="s">
        <v>536</v>
      </c>
      <c r="E275" s="569" t="s">
        <v>518</v>
      </c>
      <c r="F275" s="570" t="s">
        <v>519</v>
      </c>
      <c r="G275" s="569" t="s">
        <v>545</v>
      </c>
      <c r="H275" s="569">
        <v>841560</v>
      </c>
      <c r="I275" s="569">
        <v>0</v>
      </c>
      <c r="J275" s="569" t="s">
        <v>1009</v>
      </c>
      <c r="K275" s="569"/>
      <c r="L275" s="571">
        <v>504.541149904973</v>
      </c>
      <c r="M275" s="571">
        <v>1</v>
      </c>
      <c r="N275" s="572">
        <v>504.541149904973</v>
      </c>
    </row>
    <row r="276" spans="1:14" ht="14.4" customHeight="1" x14ac:dyDescent="0.3">
      <c r="A276" s="567" t="s">
        <v>515</v>
      </c>
      <c r="B276" s="568" t="s">
        <v>517</v>
      </c>
      <c r="C276" s="569" t="s">
        <v>535</v>
      </c>
      <c r="D276" s="570" t="s">
        <v>536</v>
      </c>
      <c r="E276" s="569" t="s">
        <v>518</v>
      </c>
      <c r="F276" s="570" t="s">
        <v>519</v>
      </c>
      <c r="G276" s="569" t="s">
        <v>545</v>
      </c>
      <c r="H276" s="569">
        <v>841572</v>
      </c>
      <c r="I276" s="569">
        <v>0</v>
      </c>
      <c r="J276" s="569" t="s">
        <v>1010</v>
      </c>
      <c r="K276" s="569"/>
      <c r="L276" s="571">
        <v>99.739911153444183</v>
      </c>
      <c r="M276" s="571">
        <v>19</v>
      </c>
      <c r="N276" s="572">
        <v>1895.0589485565547</v>
      </c>
    </row>
    <row r="277" spans="1:14" ht="14.4" customHeight="1" x14ac:dyDescent="0.3">
      <c r="A277" s="567" t="s">
        <v>515</v>
      </c>
      <c r="B277" s="568" t="s">
        <v>517</v>
      </c>
      <c r="C277" s="569" t="s">
        <v>535</v>
      </c>
      <c r="D277" s="570" t="s">
        <v>536</v>
      </c>
      <c r="E277" s="569" t="s">
        <v>518</v>
      </c>
      <c r="F277" s="570" t="s">
        <v>519</v>
      </c>
      <c r="G277" s="569" t="s">
        <v>545</v>
      </c>
      <c r="H277" s="569">
        <v>842144</v>
      </c>
      <c r="I277" s="569">
        <v>0</v>
      </c>
      <c r="J277" s="569" t="s">
        <v>1011</v>
      </c>
      <c r="K277" s="569" t="s">
        <v>1012</v>
      </c>
      <c r="L277" s="571">
        <v>151.77600000000001</v>
      </c>
      <c r="M277" s="571">
        <v>1</v>
      </c>
      <c r="N277" s="572">
        <v>151.77600000000001</v>
      </c>
    </row>
    <row r="278" spans="1:14" ht="14.4" customHeight="1" x14ac:dyDescent="0.3">
      <c r="A278" s="567" t="s">
        <v>515</v>
      </c>
      <c r="B278" s="568" t="s">
        <v>517</v>
      </c>
      <c r="C278" s="569" t="s">
        <v>535</v>
      </c>
      <c r="D278" s="570" t="s">
        <v>536</v>
      </c>
      <c r="E278" s="569" t="s">
        <v>518</v>
      </c>
      <c r="F278" s="570" t="s">
        <v>519</v>
      </c>
      <c r="G278" s="569" t="s">
        <v>545</v>
      </c>
      <c r="H278" s="569">
        <v>842161</v>
      </c>
      <c r="I278" s="569">
        <v>31950</v>
      </c>
      <c r="J278" s="569" t="s">
        <v>1013</v>
      </c>
      <c r="K278" s="569"/>
      <c r="L278" s="571">
        <v>61.71</v>
      </c>
      <c r="M278" s="571">
        <v>2</v>
      </c>
      <c r="N278" s="572">
        <v>123.42</v>
      </c>
    </row>
    <row r="279" spans="1:14" ht="14.4" customHeight="1" x14ac:dyDescent="0.3">
      <c r="A279" s="567" t="s">
        <v>515</v>
      </c>
      <c r="B279" s="568" t="s">
        <v>517</v>
      </c>
      <c r="C279" s="569" t="s">
        <v>535</v>
      </c>
      <c r="D279" s="570" t="s">
        <v>536</v>
      </c>
      <c r="E279" s="569" t="s">
        <v>518</v>
      </c>
      <c r="F279" s="570" t="s">
        <v>519</v>
      </c>
      <c r="G279" s="569" t="s">
        <v>545</v>
      </c>
      <c r="H279" s="569">
        <v>842351</v>
      </c>
      <c r="I279" s="569">
        <v>0</v>
      </c>
      <c r="J279" s="569" t="s">
        <v>1014</v>
      </c>
      <c r="K279" s="569"/>
      <c r="L279" s="571">
        <v>75.434995862800847</v>
      </c>
      <c r="M279" s="571">
        <v>225</v>
      </c>
      <c r="N279" s="572">
        <v>16975.618442886527</v>
      </c>
    </row>
    <row r="280" spans="1:14" ht="14.4" customHeight="1" x14ac:dyDescent="0.3">
      <c r="A280" s="567" t="s">
        <v>515</v>
      </c>
      <c r="B280" s="568" t="s">
        <v>517</v>
      </c>
      <c r="C280" s="569" t="s">
        <v>535</v>
      </c>
      <c r="D280" s="570" t="s">
        <v>536</v>
      </c>
      <c r="E280" s="569" t="s">
        <v>518</v>
      </c>
      <c r="F280" s="570" t="s">
        <v>519</v>
      </c>
      <c r="G280" s="569" t="s">
        <v>545</v>
      </c>
      <c r="H280" s="569">
        <v>843217</v>
      </c>
      <c r="I280" s="569">
        <v>0</v>
      </c>
      <c r="J280" s="569" t="s">
        <v>1015</v>
      </c>
      <c r="K280" s="569" t="s">
        <v>1016</v>
      </c>
      <c r="L280" s="571">
        <v>170.94416048237477</v>
      </c>
      <c r="M280" s="571">
        <v>68</v>
      </c>
      <c r="N280" s="572">
        <v>11619.678344155847</v>
      </c>
    </row>
    <row r="281" spans="1:14" ht="14.4" customHeight="1" x14ac:dyDescent="0.3">
      <c r="A281" s="567" t="s">
        <v>515</v>
      </c>
      <c r="B281" s="568" t="s">
        <v>517</v>
      </c>
      <c r="C281" s="569" t="s">
        <v>535</v>
      </c>
      <c r="D281" s="570" t="s">
        <v>536</v>
      </c>
      <c r="E281" s="569" t="s">
        <v>518</v>
      </c>
      <c r="F281" s="570" t="s">
        <v>519</v>
      </c>
      <c r="G281" s="569" t="s">
        <v>545</v>
      </c>
      <c r="H281" s="569">
        <v>843740</v>
      </c>
      <c r="I281" s="569">
        <v>0</v>
      </c>
      <c r="J281" s="569" t="s">
        <v>1017</v>
      </c>
      <c r="K281" s="569"/>
      <c r="L281" s="571">
        <v>23.326633994507276</v>
      </c>
      <c r="M281" s="571">
        <v>39</v>
      </c>
      <c r="N281" s="572">
        <v>910.84804220470414</v>
      </c>
    </row>
    <row r="282" spans="1:14" ht="14.4" customHeight="1" x14ac:dyDescent="0.3">
      <c r="A282" s="567" t="s">
        <v>515</v>
      </c>
      <c r="B282" s="568" t="s">
        <v>517</v>
      </c>
      <c r="C282" s="569" t="s">
        <v>535</v>
      </c>
      <c r="D282" s="570" t="s">
        <v>536</v>
      </c>
      <c r="E282" s="569" t="s">
        <v>518</v>
      </c>
      <c r="F282" s="570" t="s">
        <v>519</v>
      </c>
      <c r="G282" s="569" t="s">
        <v>545</v>
      </c>
      <c r="H282" s="569">
        <v>843996</v>
      </c>
      <c r="I282" s="569">
        <v>100191</v>
      </c>
      <c r="J282" s="569" t="s">
        <v>1018</v>
      </c>
      <c r="K282" s="569" t="s">
        <v>1019</v>
      </c>
      <c r="L282" s="571">
        <v>3804.72</v>
      </c>
      <c r="M282" s="571">
        <v>4</v>
      </c>
      <c r="N282" s="572">
        <v>15272</v>
      </c>
    </row>
    <row r="283" spans="1:14" ht="14.4" customHeight="1" x14ac:dyDescent="0.3">
      <c r="A283" s="567" t="s">
        <v>515</v>
      </c>
      <c r="B283" s="568" t="s">
        <v>517</v>
      </c>
      <c r="C283" s="569" t="s">
        <v>535</v>
      </c>
      <c r="D283" s="570" t="s">
        <v>536</v>
      </c>
      <c r="E283" s="569" t="s">
        <v>518</v>
      </c>
      <c r="F283" s="570" t="s">
        <v>519</v>
      </c>
      <c r="G283" s="569" t="s">
        <v>545</v>
      </c>
      <c r="H283" s="569">
        <v>844078</v>
      </c>
      <c r="I283" s="569">
        <v>0</v>
      </c>
      <c r="J283" s="569" t="s">
        <v>1020</v>
      </c>
      <c r="K283" s="569"/>
      <c r="L283" s="571">
        <v>58.133943702902641</v>
      </c>
      <c r="M283" s="571">
        <v>80</v>
      </c>
      <c r="N283" s="572">
        <v>4690.9119849011113</v>
      </c>
    </row>
    <row r="284" spans="1:14" ht="14.4" customHeight="1" x14ac:dyDescent="0.3">
      <c r="A284" s="567" t="s">
        <v>515</v>
      </c>
      <c r="B284" s="568" t="s">
        <v>517</v>
      </c>
      <c r="C284" s="569" t="s">
        <v>535</v>
      </c>
      <c r="D284" s="570" t="s">
        <v>536</v>
      </c>
      <c r="E284" s="569" t="s">
        <v>518</v>
      </c>
      <c r="F284" s="570" t="s">
        <v>519</v>
      </c>
      <c r="G284" s="569" t="s">
        <v>545</v>
      </c>
      <c r="H284" s="569">
        <v>844242</v>
      </c>
      <c r="I284" s="569">
        <v>105937</v>
      </c>
      <c r="J284" s="569" t="s">
        <v>1021</v>
      </c>
      <c r="K284" s="569" t="s">
        <v>1022</v>
      </c>
      <c r="L284" s="571">
        <v>3211.1278054266704</v>
      </c>
      <c r="M284" s="571">
        <v>6</v>
      </c>
      <c r="N284" s="572">
        <v>19255.472036177802</v>
      </c>
    </row>
    <row r="285" spans="1:14" ht="14.4" customHeight="1" x14ac:dyDescent="0.3">
      <c r="A285" s="567" t="s">
        <v>515</v>
      </c>
      <c r="B285" s="568" t="s">
        <v>517</v>
      </c>
      <c r="C285" s="569" t="s">
        <v>535</v>
      </c>
      <c r="D285" s="570" t="s">
        <v>536</v>
      </c>
      <c r="E285" s="569" t="s">
        <v>518</v>
      </c>
      <c r="F285" s="570" t="s">
        <v>519</v>
      </c>
      <c r="G285" s="569" t="s">
        <v>545</v>
      </c>
      <c r="H285" s="569">
        <v>844591</v>
      </c>
      <c r="I285" s="569">
        <v>107161</v>
      </c>
      <c r="J285" s="569" t="s">
        <v>1023</v>
      </c>
      <c r="K285" s="569" t="s">
        <v>1024</v>
      </c>
      <c r="L285" s="571">
        <v>1036.8195288439435</v>
      </c>
      <c r="M285" s="571">
        <v>155</v>
      </c>
      <c r="N285" s="572">
        <v>160707.03872947814</v>
      </c>
    </row>
    <row r="286" spans="1:14" ht="14.4" customHeight="1" x14ac:dyDescent="0.3">
      <c r="A286" s="567" t="s">
        <v>515</v>
      </c>
      <c r="B286" s="568" t="s">
        <v>517</v>
      </c>
      <c r="C286" s="569" t="s">
        <v>535</v>
      </c>
      <c r="D286" s="570" t="s">
        <v>536</v>
      </c>
      <c r="E286" s="569" t="s">
        <v>518</v>
      </c>
      <c r="F286" s="570" t="s">
        <v>519</v>
      </c>
      <c r="G286" s="569" t="s">
        <v>545</v>
      </c>
      <c r="H286" s="569">
        <v>844764</v>
      </c>
      <c r="I286" s="569">
        <v>105943</v>
      </c>
      <c r="J286" s="569" t="s">
        <v>1025</v>
      </c>
      <c r="K286" s="569" t="s">
        <v>1022</v>
      </c>
      <c r="L286" s="571">
        <v>4514.6875844843798</v>
      </c>
      <c r="M286" s="571">
        <v>10</v>
      </c>
      <c r="N286" s="572">
        <v>45156.745844843797</v>
      </c>
    </row>
    <row r="287" spans="1:14" ht="14.4" customHeight="1" x14ac:dyDescent="0.3">
      <c r="A287" s="567" t="s">
        <v>515</v>
      </c>
      <c r="B287" s="568" t="s">
        <v>517</v>
      </c>
      <c r="C287" s="569" t="s">
        <v>535</v>
      </c>
      <c r="D287" s="570" t="s">
        <v>536</v>
      </c>
      <c r="E287" s="569" t="s">
        <v>518</v>
      </c>
      <c r="F287" s="570" t="s">
        <v>519</v>
      </c>
      <c r="G287" s="569" t="s">
        <v>545</v>
      </c>
      <c r="H287" s="569">
        <v>844831</v>
      </c>
      <c r="I287" s="569">
        <v>0</v>
      </c>
      <c r="J287" s="569" t="s">
        <v>1026</v>
      </c>
      <c r="K287" s="569" t="s">
        <v>1027</v>
      </c>
      <c r="L287" s="571">
        <v>1440.1204761904758</v>
      </c>
      <c r="M287" s="571">
        <v>7</v>
      </c>
      <c r="N287" s="572">
        <v>10080.843333333331</v>
      </c>
    </row>
    <row r="288" spans="1:14" ht="14.4" customHeight="1" x14ac:dyDescent="0.3">
      <c r="A288" s="567" t="s">
        <v>515</v>
      </c>
      <c r="B288" s="568" t="s">
        <v>517</v>
      </c>
      <c r="C288" s="569" t="s">
        <v>535</v>
      </c>
      <c r="D288" s="570" t="s">
        <v>536</v>
      </c>
      <c r="E288" s="569" t="s">
        <v>518</v>
      </c>
      <c r="F288" s="570" t="s">
        <v>519</v>
      </c>
      <c r="G288" s="569" t="s">
        <v>545</v>
      </c>
      <c r="H288" s="569">
        <v>844960</v>
      </c>
      <c r="I288" s="569">
        <v>125114</v>
      </c>
      <c r="J288" s="569" t="s">
        <v>964</v>
      </c>
      <c r="K288" s="569" t="s">
        <v>1028</v>
      </c>
      <c r="L288" s="571">
        <v>59.46</v>
      </c>
      <c r="M288" s="571">
        <v>1</v>
      </c>
      <c r="N288" s="572">
        <v>59.46</v>
      </c>
    </row>
    <row r="289" spans="1:14" ht="14.4" customHeight="1" x14ac:dyDescent="0.3">
      <c r="A289" s="567" t="s">
        <v>515</v>
      </c>
      <c r="B289" s="568" t="s">
        <v>517</v>
      </c>
      <c r="C289" s="569" t="s">
        <v>535</v>
      </c>
      <c r="D289" s="570" t="s">
        <v>536</v>
      </c>
      <c r="E289" s="569" t="s">
        <v>518</v>
      </c>
      <c r="F289" s="570" t="s">
        <v>519</v>
      </c>
      <c r="G289" s="569" t="s">
        <v>545</v>
      </c>
      <c r="H289" s="569">
        <v>845008</v>
      </c>
      <c r="I289" s="569">
        <v>107806</v>
      </c>
      <c r="J289" s="569" t="s">
        <v>1029</v>
      </c>
      <c r="K289" s="569" t="s">
        <v>1030</v>
      </c>
      <c r="L289" s="571">
        <v>64.4750177288538</v>
      </c>
      <c r="M289" s="571">
        <v>26</v>
      </c>
      <c r="N289" s="572">
        <v>1678.061084972054</v>
      </c>
    </row>
    <row r="290" spans="1:14" ht="14.4" customHeight="1" x14ac:dyDescent="0.3">
      <c r="A290" s="567" t="s">
        <v>515</v>
      </c>
      <c r="B290" s="568" t="s">
        <v>517</v>
      </c>
      <c r="C290" s="569" t="s">
        <v>535</v>
      </c>
      <c r="D290" s="570" t="s">
        <v>536</v>
      </c>
      <c r="E290" s="569" t="s">
        <v>518</v>
      </c>
      <c r="F290" s="570" t="s">
        <v>519</v>
      </c>
      <c r="G290" s="569" t="s">
        <v>545</v>
      </c>
      <c r="H290" s="569">
        <v>845329</v>
      </c>
      <c r="I290" s="569">
        <v>0</v>
      </c>
      <c r="J290" s="569" t="s">
        <v>1031</v>
      </c>
      <c r="K290" s="569"/>
      <c r="L290" s="571">
        <v>99.670002740754285</v>
      </c>
      <c r="M290" s="571">
        <v>21</v>
      </c>
      <c r="N290" s="572">
        <v>2093.0700181846714</v>
      </c>
    </row>
    <row r="291" spans="1:14" ht="14.4" customHeight="1" x14ac:dyDescent="0.3">
      <c r="A291" s="567" t="s">
        <v>515</v>
      </c>
      <c r="B291" s="568" t="s">
        <v>517</v>
      </c>
      <c r="C291" s="569" t="s">
        <v>535</v>
      </c>
      <c r="D291" s="570" t="s">
        <v>536</v>
      </c>
      <c r="E291" s="569" t="s">
        <v>518</v>
      </c>
      <c r="F291" s="570" t="s">
        <v>519</v>
      </c>
      <c r="G291" s="569" t="s">
        <v>545</v>
      </c>
      <c r="H291" s="569">
        <v>845813</v>
      </c>
      <c r="I291" s="569">
        <v>0</v>
      </c>
      <c r="J291" s="569" t="s">
        <v>1032</v>
      </c>
      <c r="K291" s="569" t="s">
        <v>1033</v>
      </c>
      <c r="L291" s="571">
        <v>356.74</v>
      </c>
      <c r="M291" s="571">
        <v>3</v>
      </c>
      <c r="N291" s="572">
        <v>1070.22</v>
      </c>
    </row>
    <row r="292" spans="1:14" ht="14.4" customHeight="1" x14ac:dyDescent="0.3">
      <c r="A292" s="567" t="s">
        <v>515</v>
      </c>
      <c r="B292" s="568" t="s">
        <v>517</v>
      </c>
      <c r="C292" s="569" t="s">
        <v>535</v>
      </c>
      <c r="D292" s="570" t="s">
        <v>536</v>
      </c>
      <c r="E292" s="569" t="s">
        <v>518</v>
      </c>
      <c r="F292" s="570" t="s">
        <v>519</v>
      </c>
      <c r="G292" s="569" t="s">
        <v>545</v>
      </c>
      <c r="H292" s="569">
        <v>846599</v>
      </c>
      <c r="I292" s="569">
        <v>107754</v>
      </c>
      <c r="J292" s="569" t="s">
        <v>1034</v>
      </c>
      <c r="K292" s="569"/>
      <c r="L292" s="571">
        <v>139.851413249492</v>
      </c>
      <c r="M292" s="571">
        <v>34</v>
      </c>
      <c r="N292" s="572">
        <v>4757.0394637322197</v>
      </c>
    </row>
    <row r="293" spans="1:14" ht="14.4" customHeight="1" x14ac:dyDescent="0.3">
      <c r="A293" s="567" t="s">
        <v>515</v>
      </c>
      <c r="B293" s="568" t="s">
        <v>517</v>
      </c>
      <c r="C293" s="569" t="s">
        <v>535</v>
      </c>
      <c r="D293" s="570" t="s">
        <v>536</v>
      </c>
      <c r="E293" s="569" t="s">
        <v>518</v>
      </c>
      <c r="F293" s="570" t="s">
        <v>519</v>
      </c>
      <c r="G293" s="569" t="s">
        <v>545</v>
      </c>
      <c r="H293" s="569">
        <v>846745</v>
      </c>
      <c r="I293" s="569">
        <v>0</v>
      </c>
      <c r="J293" s="569" t="s">
        <v>1035</v>
      </c>
      <c r="K293" s="569"/>
      <c r="L293" s="571">
        <v>150.94</v>
      </c>
      <c r="M293" s="571">
        <v>1</v>
      </c>
      <c r="N293" s="572">
        <v>150.94</v>
      </c>
    </row>
    <row r="294" spans="1:14" ht="14.4" customHeight="1" x14ac:dyDescent="0.3">
      <c r="A294" s="567" t="s">
        <v>515</v>
      </c>
      <c r="B294" s="568" t="s">
        <v>517</v>
      </c>
      <c r="C294" s="569" t="s">
        <v>535</v>
      </c>
      <c r="D294" s="570" t="s">
        <v>536</v>
      </c>
      <c r="E294" s="569" t="s">
        <v>518</v>
      </c>
      <c r="F294" s="570" t="s">
        <v>519</v>
      </c>
      <c r="G294" s="569" t="s">
        <v>545</v>
      </c>
      <c r="H294" s="569">
        <v>846758</v>
      </c>
      <c r="I294" s="569">
        <v>103387</v>
      </c>
      <c r="J294" s="569" t="s">
        <v>1036</v>
      </c>
      <c r="K294" s="569" t="s">
        <v>1037</v>
      </c>
      <c r="L294" s="571">
        <v>42.426494276139429</v>
      </c>
      <c r="M294" s="571">
        <v>330</v>
      </c>
      <c r="N294" s="572">
        <v>14007.511932767004</v>
      </c>
    </row>
    <row r="295" spans="1:14" ht="14.4" customHeight="1" x14ac:dyDescent="0.3">
      <c r="A295" s="567" t="s">
        <v>515</v>
      </c>
      <c r="B295" s="568" t="s">
        <v>517</v>
      </c>
      <c r="C295" s="569" t="s">
        <v>535</v>
      </c>
      <c r="D295" s="570" t="s">
        <v>536</v>
      </c>
      <c r="E295" s="569" t="s">
        <v>518</v>
      </c>
      <c r="F295" s="570" t="s">
        <v>519</v>
      </c>
      <c r="G295" s="569" t="s">
        <v>545</v>
      </c>
      <c r="H295" s="569">
        <v>846826</v>
      </c>
      <c r="I295" s="569">
        <v>125002</v>
      </c>
      <c r="J295" s="569" t="s">
        <v>1038</v>
      </c>
      <c r="K295" s="569"/>
      <c r="L295" s="571">
        <v>671.04999999999961</v>
      </c>
      <c r="M295" s="571">
        <v>4</v>
      </c>
      <c r="N295" s="572">
        <v>2684.1999999999989</v>
      </c>
    </row>
    <row r="296" spans="1:14" ht="14.4" customHeight="1" x14ac:dyDescent="0.3">
      <c r="A296" s="567" t="s">
        <v>515</v>
      </c>
      <c r="B296" s="568" t="s">
        <v>517</v>
      </c>
      <c r="C296" s="569" t="s">
        <v>535</v>
      </c>
      <c r="D296" s="570" t="s">
        <v>536</v>
      </c>
      <c r="E296" s="569" t="s">
        <v>518</v>
      </c>
      <c r="F296" s="570" t="s">
        <v>519</v>
      </c>
      <c r="G296" s="569" t="s">
        <v>545</v>
      </c>
      <c r="H296" s="569">
        <v>846873</v>
      </c>
      <c r="I296" s="569">
        <v>0</v>
      </c>
      <c r="J296" s="569" t="s">
        <v>1039</v>
      </c>
      <c r="K296" s="569"/>
      <c r="L296" s="571">
        <v>209.09296024465101</v>
      </c>
      <c r="M296" s="571">
        <v>4</v>
      </c>
      <c r="N296" s="572">
        <v>836.37172391029208</v>
      </c>
    </row>
    <row r="297" spans="1:14" ht="14.4" customHeight="1" x14ac:dyDescent="0.3">
      <c r="A297" s="567" t="s">
        <v>515</v>
      </c>
      <c r="B297" s="568" t="s">
        <v>517</v>
      </c>
      <c r="C297" s="569" t="s">
        <v>535</v>
      </c>
      <c r="D297" s="570" t="s">
        <v>536</v>
      </c>
      <c r="E297" s="569" t="s">
        <v>518</v>
      </c>
      <c r="F297" s="570" t="s">
        <v>519</v>
      </c>
      <c r="G297" s="569" t="s">
        <v>545</v>
      </c>
      <c r="H297" s="569">
        <v>847400</v>
      </c>
      <c r="I297" s="569">
        <v>0</v>
      </c>
      <c r="J297" s="569" t="s">
        <v>1040</v>
      </c>
      <c r="K297" s="569" t="s">
        <v>1041</v>
      </c>
      <c r="L297" s="571">
        <v>40.172799999999995</v>
      </c>
      <c r="M297" s="571">
        <v>10</v>
      </c>
      <c r="N297" s="572">
        <v>399.76479999999998</v>
      </c>
    </row>
    <row r="298" spans="1:14" ht="14.4" customHeight="1" x14ac:dyDescent="0.3">
      <c r="A298" s="567" t="s">
        <v>515</v>
      </c>
      <c r="B298" s="568" t="s">
        <v>517</v>
      </c>
      <c r="C298" s="569" t="s">
        <v>535</v>
      </c>
      <c r="D298" s="570" t="s">
        <v>536</v>
      </c>
      <c r="E298" s="569" t="s">
        <v>518</v>
      </c>
      <c r="F298" s="570" t="s">
        <v>519</v>
      </c>
      <c r="G298" s="569" t="s">
        <v>545</v>
      </c>
      <c r="H298" s="569">
        <v>847559</v>
      </c>
      <c r="I298" s="569">
        <v>0</v>
      </c>
      <c r="J298" s="569" t="s">
        <v>1042</v>
      </c>
      <c r="K298" s="569"/>
      <c r="L298" s="571">
        <v>123.19537243851069</v>
      </c>
      <c r="M298" s="571">
        <v>23</v>
      </c>
      <c r="N298" s="572">
        <v>2835.2508798664903</v>
      </c>
    </row>
    <row r="299" spans="1:14" ht="14.4" customHeight="1" x14ac:dyDescent="0.3">
      <c r="A299" s="567" t="s">
        <v>515</v>
      </c>
      <c r="B299" s="568" t="s">
        <v>517</v>
      </c>
      <c r="C299" s="569" t="s">
        <v>535</v>
      </c>
      <c r="D299" s="570" t="s">
        <v>536</v>
      </c>
      <c r="E299" s="569" t="s">
        <v>518</v>
      </c>
      <c r="F299" s="570" t="s">
        <v>519</v>
      </c>
      <c r="G299" s="569" t="s">
        <v>545</v>
      </c>
      <c r="H299" s="569">
        <v>847713</v>
      </c>
      <c r="I299" s="569">
        <v>125526</v>
      </c>
      <c r="J299" s="569" t="s">
        <v>1043</v>
      </c>
      <c r="K299" s="569" t="s">
        <v>1044</v>
      </c>
      <c r="L299" s="571">
        <v>71.059288591447398</v>
      </c>
      <c r="M299" s="571">
        <v>1</v>
      </c>
      <c r="N299" s="572">
        <v>71.059288591447398</v>
      </c>
    </row>
    <row r="300" spans="1:14" ht="14.4" customHeight="1" x14ac:dyDescent="0.3">
      <c r="A300" s="567" t="s">
        <v>515</v>
      </c>
      <c r="B300" s="568" t="s">
        <v>517</v>
      </c>
      <c r="C300" s="569" t="s">
        <v>535</v>
      </c>
      <c r="D300" s="570" t="s">
        <v>536</v>
      </c>
      <c r="E300" s="569" t="s">
        <v>518</v>
      </c>
      <c r="F300" s="570" t="s">
        <v>519</v>
      </c>
      <c r="G300" s="569" t="s">
        <v>545</v>
      </c>
      <c r="H300" s="569">
        <v>847974</v>
      </c>
      <c r="I300" s="569">
        <v>125525</v>
      </c>
      <c r="J300" s="569" t="s">
        <v>1043</v>
      </c>
      <c r="K300" s="569" t="s">
        <v>1045</v>
      </c>
      <c r="L300" s="571">
        <v>29.8264696427388</v>
      </c>
      <c r="M300" s="571">
        <v>4</v>
      </c>
      <c r="N300" s="572">
        <v>119.9194089282164</v>
      </c>
    </row>
    <row r="301" spans="1:14" ht="14.4" customHeight="1" x14ac:dyDescent="0.3">
      <c r="A301" s="567" t="s">
        <v>515</v>
      </c>
      <c r="B301" s="568" t="s">
        <v>517</v>
      </c>
      <c r="C301" s="569" t="s">
        <v>535</v>
      </c>
      <c r="D301" s="570" t="s">
        <v>536</v>
      </c>
      <c r="E301" s="569" t="s">
        <v>518</v>
      </c>
      <c r="F301" s="570" t="s">
        <v>519</v>
      </c>
      <c r="G301" s="569" t="s">
        <v>545</v>
      </c>
      <c r="H301" s="569">
        <v>848172</v>
      </c>
      <c r="I301" s="569">
        <v>0</v>
      </c>
      <c r="J301" s="569" t="s">
        <v>1046</v>
      </c>
      <c r="K301" s="569"/>
      <c r="L301" s="571">
        <v>99.669919015012383</v>
      </c>
      <c r="M301" s="571">
        <v>7</v>
      </c>
      <c r="N301" s="572">
        <v>697.68954894161584</v>
      </c>
    </row>
    <row r="302" spans="1:14" ht="14.4" customHeight="1" x14ac:dyDescent="0.3">
      <c r="A302" s="567" t="s">
        <v>515</v>
      </c>
      <c r="B302" s="568" t="s">
        <v>517</v>
      </c>
      <c r="C302" s="569" t="s">
        <v>535</v>
      </c>
      <c r="D302" s="570" t="s">
        <v>536</v>
      </c>
      <c r="E302" s="569" t="s">
        <v>518</v>
      </c>
      <c r="F302" s="570" t="s">
        <v>519</v>
      </c>
      <c r="G302" s="569" t="s">
        <v>545</v>
      </c>
      <c r="H302" s="569">
        <v>848335</v>
      </c>
      <c r="I302" s="569">
        <v>155782</v>
      </c>
      <c r="J302" s="569" t="s">
        <v>1047</v>
      </c>
      <c r="K302" s="569" t="s">
        <v>1048</v>
      </c>
      <c r="L302" s="571">
        <v>56.35</v>
      </c>
      <c r="M302" s="571">
        <v>1</v>
      </c>
      <c r="N302" s="572">
        <v>56.35</v>
      </c>
    </row>
    <row r="303" spans="1:14" ht="14.4" customHeight="1" x14ac:dyDescent="0.3">
      <c r="A303" s="567" t="s">
        <v>515</v>
      </c>
      <c r="B303" s="568" t="s">
        <v>517</v>
      </c>
      <c r="C303" s="569" t="s">
        <v>535</v>
      </c>
      <c r="D303" s="570" t="s">
        <v>536</v>
      </c>
      <c r="E303" s="569" t="s">
        <v>518</v>
      </c>
      <c r="F303" s="570" t="s">
        <v>519</v>
      </c>
      <c r="G303" s="569" t="s">
        <v>545</v>
      </c>
      <c r="H303" s="569">
        <v>848473</v>
      </c>
      <c r="I303" s="569">
        <v>128300</v>
      </c>
      <c r="J303" s="569" t="s">
        <v>1049</v>
      </c>
      <c r="K303" s="569" t="s">
        <v>1050</v>
      </c>
      <c r="L303" s="571">
        <v>113.0996911497075</v>
      </c>
      <c r="M303" s="571">
        <v>2</v>
      </c>
      <c r="N303" s="572">
        <v>226.19938229941499</v>
      </c>
    </row>
    <row r="304" spans="1:14" ht="14.4" customHeight="1" x14ac:dyDescent="0.3">
      <c r="A304" s="567" t="s">
        <v>515</v>
      </c>
      <c r="B304" s="568" t="s">
        <v>517</v>
      </c>
      <c r="C304" s="569" t="s">
        <v>535</v>
      </c>
      <c r="D304" s="570" t="s">
        <v>536</v>
      </c>
      <c r="E304" s="569" t="s">
        <v>518</v>
      </c>
      <c r="F304" s="570" t="s">
        <v>519</v>
      </c>
      <c r="G304" s="569" t="s">
        <v>545</v>
      </c>
      <c r="H304" s="569">
        <v>848632</v>
      </c>
      <c r="I304" s="569">
        <v>125315</v>
      </c>
      <c r="J304" s="569" t="s">
        <v>809</v>
      </c>
      <c r="K304" s="569" t="s">
        <v>1051</v>
      </c>
      <c r="L304" s="571">
        <v>61.379968908442358</v>
      </c>
      <c r="M304" s="571">
        <v>239</v>
      </c>
      <c r="N304" s="572">
        <v>14669.81423386719</v>
      </c>
    </row>
    <row r="305" spans="1:14" ht="14.4" customHeight="1" x14ac:dyDescent="0.3">
      <c r="A305" s="567" t="s">
        <v>515</v>
      </c>
      <c r="B305" s="568" t="s">
        <v>517</v>
      </c>
      <c r="C305" s="569" t="s">
        <v>535</v>
      </c>
      <c r="D305" s="570" t="s">
        <v>536</v>
      </c>
      <c r="E305" s="569" t="s">
        <v>518</v>
      </c>
      <c r="F305" s="570" t="s">
        <v>519</v>
      </c>
      <c r="G305" s="569" t="s">
        <v>545</v>
      </c>
      <c r="H305" s="569">
        <v>848725</v>
      </c>
      <c r="I305" s="569">
        <v>107677</v>
      </c>
      <c r="J305" s="569" t="s">
        <v>1052</v>
      </c>
      <c r="K305" s="569" t="s">
        <v>1053</v>
      </c>
      <c r="L305" s="571">
        <v>399.2871704261272</v>
      </c>
      <c r="M305" s="571">
        <v>87</v>
      </c>
      <c r="N305" s="572">
        <v>34737.395963179973</v>
      </c>
    </row>
    <row r="306" spans="1:14" ht="14.4" customHeight="1" x14ac:dyDescent="0.3">
      <c r="A306" s="567" t="s">
        <v>515</v>
      </c>
      <c r="B306" s="568" t="s">
        <v>517</v>
      </c>
      <c r="C306" s="569" t="s">
        <v>535</v>
      </c>
      <c r="D306" s="570" t="s">
        <v>536</v>
      </c>
      <c r="E306" s="569" t="s">
        <v>518</v>
      </c>
      <c r="F306" s="570" t="s">
        <v>519</v>
      </c>
      <c r="G306" s="569" t="s">
        <v>545</v>
      </c>
      <c r="H306" s="569">
        <v>848930</v>
      </c>
      <c r="I306" s="569">
        <v>155781</v>
      </c>
      <c r="J306" s="569" t="s">
        <v>1047</v>
      </c>
      <c r="K306" s="569" t="s">
        <v>1054</v>
      </c>
      <c r="L306" s="571">
        <v>26.829966798184198</v>
      </c>
      <c r="M306" s="571">
        <v>2</v>
      </c>
      <c r="N306" s="572">
        <v>53.659933596368397</v>
      </c>
    </row>
    <row r="307" spans="1:14" ht="14.4" customHeight="1" x14ac:dyDescent="0.3">
      <c r="A307" s="567" t="s">
        <v>515</v>
      </c>
      <c r="B307" s="568" t="s">
        <v>517</v>
      </c>
      <c r="C307" s="569" t="s">
        <v>535</v>
      </c>
      <c r="D307" s="570" t="s">
        <v>536</v>
      </c>
      <c r="E307" s="569" t="s">
        <v>518</v>
      </c>
      <c r="F307" s="570" t="s">
        <v>519</v>
      </c>
      <c r="G307" s="569" t="s">
        <v>545</v>
      </c>
      <c r="H307" s="569">
        <v>848950</v>
      </c>
      <c r="I307" s="569">
        <v>155148</v>
      </c>
      <c r="J307" s="569" t="s">
        <v>1055</v>
      </c>
      <c r="K307" s="569" t="s">
        <v>1056</v>
      </c>
      <c r="L307" s="571">
        <v>19.079998104282851</v>
      </c>
      <c r="M307" s="571">
        <v>3</v>
      </c>
      <c r="N307" s="572">
        <v>57.239992417131397</v>
      </c>
    </row>
    <row r="308" spans="1:14" ht="14.4" customHeight="1" x14ac:dyDescent="0.3">
      <c r="A308" s="567" t="s">
        <v>515</v>
      </c>
      <c r="B308" s="568" t="s">
        <v>517</v>
      </c>
      <c r="C308" s="569" t="s">
        <v>535</v>
      </c>
      <c r="D308" s="570" t="s">
        <v>536</v>
      </c>
      <c r="E308" s="569" t="s">
        <v>518</v>
      </c>
      <c r="F308" s="570" t="s">
        <v>519</v>
      </c>
      <c r="G308" s="569" t="s">
        <v>545</v>
      </c>
      <c r="H308" s="569">
        <v>848992</v>
      </c>
      <c r="I308" s="569">
        <v>119658</v>
      </c>
      <c r="J308" s="569" t="s">
        <v>1057</v>
      </c>
      <c r="K308" s="569" t="s">
        <v>1058</v>
      </c>
      <c r="L308" s="571">
        <v>50.43</v>
      </c>
      <c r="M308" s="571">
        <v>1</v>
      </c>
      <c r="N308" s="572">
        <v>50.43</v>
      </c>
    </row>
    <row r="309" spans="1:14" ht="14.4" customHeight="1" x14ac:dyDescent="0.3">
      <c r="A309" s="567" t="s">
        <v>515</v>
      </c>
      <c r="B309" s="568" t="s">
        <v>517</v>
      </c>
      <c r="C309" s="569" t="s">
        <v>535</v>
      </c>
      <c r="D309" s="570" t="s">
        <v>536</v>
      </c>
      <c r="E309" s="569" t="s">
        <v>518</v>
      </c>
      <c r="F309" s="570" t="s">
        <v>519</v>
      </c>
      <c r="G309" s="569" t="s">
        <v>545</v>
      </c>
      <c r="H309" s="569">
        <v>849941</v>
      </c>
      <c r="I309" s="569">
        <v>162142</v>
      </c>
      <c r="J309" s="569" t="s">
        <v>1055</v>
      </c>
      <c r="K309" s="569" t="s">
        <v>1059</v>
      </c>
      <c r="L309" s="571">
        <v>28.220084625155099</v>
      </c>
      <c r="M309" s="571">
        <v>2</v>
      </c>
      <c r="N309" s="572">
        <v>56.440169250310198</v>
      </c>
    </row>
    <row r="310" spans="1:14" ht="14.4" customHeight="1" x14ac:dyDescent="0.3">
      <c r="A310" s="567" t="s">
        <v>515</v>
      </c>
      <c r="B310" s="568" t="s">
        <v>517</v>
      </c>
      <c r="C310" s="569" t="s">
        <v>535</v>
      </c>
      <c r="D310" s="570" t="s">
        <v>536</v>
      </c>
      <c r="E310" s="569" t="s">
        <v>518</v>
      </c>
      <c r="F310" s="570" t="s">
        <v>519</v>
      </c>
      <c r="G310" s="569" t="s">
        <v>545</v>
      </c>
      <c r="H310" s="569">
        <v>849971</v>
      </c>
      <c r="I310" s="569">
        <v>137494</v>
      </c>
      <c r="J310" s="569" t="s">
        <v>1060</v>
      </c>
      <c r="K310" s="569"/>
      <c r="L310" s="571">
        <v>603.27615411451575</v>
      </c>
      <c r="M310" s="571">
        <v>6</v>
      </c>
      <c r="N310" s="572">
        <v>3618.7207705725791</v>
      </c>
    </row>
    <row r="311" spans="1:14" ht="14.4" customHeight="1" x14ac:dyDescent="0.3">
      <c r="A311" s="567" t="s">
        <v>515</v>
      </c>
      <c r="B311" s="568" t="s">
        <v>517</v>
      </c>
      <c r="C311" s="569" t="s">
        <v>535</v>
      </c>
      <c r="D311" s="570" t="s">
        <v>536</v>
      </c>
      <c r="E311" s="569" t="s">
        <v>518</v>
      </c>
      <c r="F311" s="570" t="s">
        <v>519</v>
      </c>
      <c r="G311" s="569" t="s">
        <v>545</v>
      </c>
      <c r="H311" s="569">
        <v>850053</v>
      </c>
      <c r="I311" s="569">
        <v>162694</v>
      </c>
      <c r="J311" s="569" t="s">
        <v>1061</v>
      </c>
      <c r="K311" s="569" t="s">
        <v>1062</v>
      </c>
      <c r="L311" s="571">
        <v>59.64</v>
      </c>
      <c r="M311" s="571">
        <v>1</v>
      </c>
      <c r="N311" s="572">
        <v>59.64</v>
      </c>
    </row>
    <row r="312" spans="1:14" ht="14.4" customHeight="1" x14ac:dyDescent="0.3">
      <c r="A312" s="567" t="s">
        <v>515</v>
      </c>
      <c r="B312" s="568" t="s">
        <v>517</v>
      </c>
      <c r="C312" s="569" t="s">
        <v>535</v>
      </c>
      <c r="D312" s="570" t="s">
        <v>536</v>
      </c>
      <c r="E312" s="569" t="s">
        <v>518</v>
      </c>
      <c r="F312" s="570" t="s">
        <v>519</v>
      </c>
      <c r="G312" s="569" t="s">
        <v>545</v>
      </c>
      <c r="H312" s="569">
        <v>850095</v>
      </c>
      <c r="I312" s="569">
        <v>120406</v>
      </c>
      <c r="J312" s="569" t="s">
        <v>1063</v>
      </c>
      <c r="K312" s="569" t="s">
        <v>1064</v>
      </c>
      <c r="L312" s="571">
        <v>61.300000000000004</v>
      </c>
      <c r="M312" s="571">
        <v>24</v>
      </c>
      <c r="N312" s="572">
        <v>1469.2800000000002</v>
      </c>
    </row>
    <row r="313" spans="1:14" ht="14.4" customHeight="1" x14ac:dyDescent="0.3">
      <c r="A313" s="567" t="s">
        <v>515</v>
      </c>
      <c r="B313" s="568" t="s">
        <v>517</v>
      </c>
      <c r="C313" s="569" t="s">
        <v>535</v>
      </c>
      <c r="D313" s="570" t="s">
        <v>536</v>
      </c>
      <c r="E313" s="569" t="s">
        <v>518</v>
      </c>
      <c r="F313" s="570" t="s">
        <v>519</v>
      </c>
      <c r="G313" s="569" t="s">
        <v>545</v>
      </c>
      <c r="H313" s="569">
        <v>850233</v>
      </c>
      <c r="I313" s="569">
        <v>156897</v>
      </c>
      <c r="J313" s="569" t="s">
        <v>1065</v>
      </c>
      <c r="K313" s="569" t="s">
        <v>1066</v>
      </c>
      <c r="L313" s="571">
        <v>134.12017404854799</v>
      </c>
      <c r="M313" s="571">
        <v>1</v>
      </c>
      <c r="N313" s="572">
        <v>134.12017404854799</v>
      </c>
    </row>
    <row r="314" spans="1:14" ht="14.4" customHeight="1" x14ac:dyDescent="0.3">
      <c r="A314" s="567" t="s">
        <v>515</v>
      </c>
      <c r="B314" s="568" t="s">
        <v>517</v>
      </c>
      <c r="C314" s="569" t="s">
        <v>535</v>
      </c>
      <c r="D314" s="570" t="s">
        <v>536</v>
      </c>
      <c r="E314" s="569" t="s">
        <v>518</v>
      </c>
      <c r="F314" s="570" t="s">
        <v>519</v>
      </c>
      <c r="G314" s="569" t="s">
        <v>545</v>
      </c>
      <c r="H314" s="569">
        <v>850305</v>
      </c>
      <c r="I314" s="569">
        <v>0</v>
      </c>
      <c r="J314" s="569" t="s">
        <v>1067</v>
      </c>
      <c r="K314" s="569"/>
      <c r="L314" s="571">
        <v>199.35018399621401</v>
      </c>
      <c r="M314" s="571">
        <v>1</v>
      </c>
      <c r="N314" s="572">
        <v>199.35018399621401</v>
      </c>
    </row>
    <row r="315" spans="1:14" ht="14.4" customHeight="1" x14ac:dyDescent="0.3">
      <c r="A315" s="567" t="s">
        <v>515</v>
      </c>
      <c r="B315" s="568" t="s">
        <v>517</v>
      </c>
      <c r="C315" s="569" t="s">
        <v>535</v>
      </c>
      <c r="D315" s="570" t="s">
        <v>536</v>
      </c>
      <c r="E315" s="569" t="s">
        <v>518</v>
      </c>
      <c r="F315" s="570" t="s">
        <v>519</v>
      </c>
      <c r="G315" s="569" t="s">
        <v>545</v>
      </c>
      <c r="H315" s="569">
        <v>850655</v>
      </c>
      <c r="I315" s="569">
        <v>0</v>
      </c>
      <c r="J315" s="569" t="s">
        <v>1068</v>
      </c>
      <c r="K315" s="569"/>
      <c r="L315" s="571">
        <v>36.941249999999997</v>
      </c>
      <c r="M315" s="571">
        <v>100</v>
      </c>
      <c r="N315" s="572">
        <v>3693.4</v>
      </c>
    </row>
    <row r="316" spans="1:14" ht="14.4" customHeight="1" x14ac:dyDescent="0.3">
      <c r="A316" s="567" t="s">
        <v>515</v>
      </c>
      <c r="B316" s="568" t="s">
        <v>517</v>
      </c>
      <c r="C316" s="569" t="s">
        <v>535</v>
      </c>
      <c r="D316" s="570" t="s">
        <v>536</v>
      </c>
      <c r="E316" s="569" t="s">
        <v>518</v>
      </c>
      <c r="F316" s="570" t="s">
        <v>519</v>
      </c>
      <c r="G316" s="569" t="s">
        <v>545</v>
      </c>
      <c r="H316" s="569">
        <v>850675</v>
      </c>
      <c r="I316" s="569">
        <v>0</v>
      </c>
      <c r="J316" s="569" t="s">
        <v>1069</v>
      </c>
      <c r="K316" s="569"/>
      <c r="L316" s="571">
        <v>167.11460783676492</v>
      </c>
      <c r="M316" s="571">
        <v>47</v>
      </c>
      <c r="N316" s="572">
        <v>7856.94558775737</v>
      </c>
    </row>
    <row r="317" spans="1:14" ht="14.4" customHeight="1" x14ac:dyDescent="0.3">
      <c r="A317" s="567" t="s">
        <v>515</v>
      </c>
      <c r="B317" s="568" t="s">
        <v>517</v>
      </c>
      <c r="C317" s="569" t="s">
        <v>535</v>
      </c>
      <c r="D317" s="570" t="s">
        <v>536</v>
      </c>
      <c r="E317" s="569" t="s">
        <v>518</v>
      </c>
      <c r="F317" s="570" t="s">
        <v>519</v>
      </c>
      <c r="G317" s="569" t="s">
        <v>545</v>
      </c>
      <c r="H317" s="569">
        <v>850680</v>
      </c>
      <c r="I317" s="569">
        <v>120407</v>
      </c>
      <c r="J317" s="569" t="s">
        <v>1070</v>
      </c>
      <c r="K317" s="569" t="s">
        <v>795</v>
      </c>
      <c r="L317" s="571">
        <v>71.262320419619357</v>
      </c>
      <c r="M317" s="571">
        <v>110</v>
      </c>
      <c r="N317" s="572">
        <v>7833.8021732900461</v>
      </c>
    </row>
    <row r="318" spans="1:14" ht="14.4" customHeight="1" x14ac:dyDescent="0.3">
      <c r="A318" s="567" t="s">
        <v>515</v>
      </c>
      <c r="B318" s="568" t="s">
        <v>517</v>
      </c>
      <c r="C318" s="569" t="s">
        <v>535</v>
      </c>
      <c r="D318" s="570" t="s">
        <v>536</v>
      </c>
      <c r="E318" s="569" t="s">
        <v>518</v>
      </c>
      <c r="F318" s="570" t="s">
        <v>519</v>
      </c>
      <c r="G318" s="569" t="s">
        <v>545</v>
      </c>
      <c r="H318" s="569">
        <v>850729</v>
      </c>
      <c r="I318" s="569">
        <v>157875</v>
      </c>
      <c r="J318" s="569" t="s">
        <v>1071</v>
      </c>
      <c r="K318" s="569" t="s">
        <v>1072</v>
      </c>
      <c r="L318" s="571">
        <v>385.47949999999997</v>
      </c>
      <c r="M318" s="571">
        <v>6</v>
      </c>
      <c r="N318" s="572">
        <v>2314.5639999999999</v>
      </c>
    </row>
    <row r="319" spans="1:14" ht="14.4" customHeight="1" x14ac:dyDescent="0.3">
      <c r="A319" s="567" t="s">
        <v>515</v>
      </c>
      <c r="B319" s="568" t="s">
        <v>517</v>
      </c>
      <c r="C319" s="569" t="s">
        <v>535</v>
      </c>
      <c r="D319" s="570" t="s">
        <v>536</v>
      </c>
      <c r="E319" s="569" t="s">
        <v>518</v>
      </c>
      <c r="F319" s="570" t="s">
        <v>519</v>
      </c>
      <c r="G319" s="569" t="s">
        <v>545</v>
      </c>
      <c r="H319" s="569">
        <v>900240</v>
      </c>
      <c r="I319" s="569">
        <v>0</v>
      </c>
      <c r="J319" s="569" t="s">
        <v>1073</v>
      </c>
      <c r="K319" s="569"/>
      <c r="L319" s="571">
        <v>71.435696939267402</v>
      </c>
      <c r="M319" s="571">
        <v>19</v>
      </c>
      <c r="N319" s="572">
        <v>1357.1303491469148</v>
      </c>
    </row>
    <row r="320" spans="1:14" ht="14.4" customHeight="1" x14ac:dyDescent="0.3">
      <c r="A320" s="567" t="s">
        <v>515</v>
      </c>
      <c r="B320" s="568" t="s">
        <v>517</v>
      </c>
      <c r="C320" s="569" t="s">
        <v>535</v>
      </c>
      <c r="D320" s="570" t="s">
        <v>536</v>
      </c>
      <c r="E320" s="569" t="s">
        <v>518</v>
      </c>
      <c r="F320" s="570" t="s">
        <v>519</v>
      </c>
      <c r="G320" s="569" t="s">
        <v>545</v>
      </c>
      <c r="H320" s="569">
        <v>900441</v>
      </c>
      <c r="I320" s="569">
        <v>0</v>
      </c>
      <c r="J320" s="569" t="s">
        <v>1074</v>
      </c>
      <c r="K320" s="569" t="s">
        <v>1075</v>
      </c>
      <c r="L320" s="571">
        <v>162.12312337692393</v>
      </c>
      <c r="M320" s="571">
        <v>51</v>
      </c>
      <c r="N320" s="572">
        <v>8269.2397807237576</v>
      </c>
    </row>
    <row r="321" spans="1:14" ht="14.4" customHeight="1" x14ac:dyDescent="0.3">
      <c r="A321" s="567" t="s">
        <v>515</v>
      </c>
      <c r="B321" s="568" t="s">
        <v>517</v>
      </c>
      <c r="C321" s="569" t="s">
        <v>535</v>
      </c>
      <c r="D321" s="570" t="s">
        <v>536</v>
      </c>
      <c r="E321" s="569" t="s">
        <v>518</v>
      </c>
      <c r="F321" s="570" t="s">
        <v>519</v>
      </c>
      <c r="G321" s="569" t="s">
        <v>545</v>
      </c>
      <c r="H321" s="569">
        <v>900518</v>
      </c>
      <c r="I321" s="569">
        <v>0</v>
      </c>
      <c r="J321" s="569" t="s">
        <v>1076</v>
      </c>
      <c r="K321" s="569"/>
      <c r="L321" s="571">
        <v>260.1225330462745</v>
      </c>
      <c r="M321" s="571">
        <v>2</v>
      </c>
      <c r="N321" s="572">
        <v>520.245066092549</v>
      </c>
    </row>
    <row r="322" spans="1:14" ht="14.4" customHeight="1" x14ac:dyDescent="0.3">
      <c r="A322" s="567" t="s">
        <v>515</v>
      </c>
      <c r="B322" s="568" t="s">
        <v>517</v>
      </c>
      <c r="C322" s="569" t="s">
        <v>535</v>
      </c>
      <c r="D322" s="570" t="s">
        <v>536</v>
      </c>
      <c r="E322" s="569" t="s">
        <v>518</v>
      </c>
      <c r="F322" s="570" t="s">
        <v>519</v>
      </c>
      <c r="G322" s="569" t="s">
        <v>545</v>
      </c>
      <c r="H322" s="569">
        <v>902074</v>
      </c>
      <c r="I322" s="569">
        <v>85278</v>
      </c>
      <c r="J322" s="569" t="s">
        <v>1077</v>
      </c>
      <c r="K322" s="569" t="s">
        <v>1022</v>
      </c>
      <c r="L322" s="571">
        <v>2967</v>
      </c>
      <c r="M322" s="571">
        <v>6</v>
      </c>
      <c r="N322" s="572">
        <v>17802</v>
      </c>
    </row>
    <row r="323" spans="1:14" ht="14.4" customHeight="1" x14ac:dyDescent="0.3">
      <c r="A323" s="567" t="s">
        <v>515</v>
      </c>
      <c r="B323" s="568" t="s">
        <v>517</v>
      </c>
      <c r="C323" s="569" t="s">
        <v>535</v>
      </c>
      <c r="D323" s="570" t="s">
        <v>536</v>
      </c>
      <c r="E323" s="569" t="s">
        <v>518</v>
      </c>
      <c r="F323" s="570" t="s">
        <v>519</v>
      </c>
      <c r="G323" s="569" t="s">
        <v>545</v>
      </c>
      <c r="H323" s="569">
        <v>902082</v>
      </c>
      <c r="I323" s="569">
        <v>0</v>
      </c>
      <c r="J323" s="569" t="s">
        <v>1078</v>
      </c>
      <c r="K323" s="569" t="s">
        <v>980</v>
      </c>
      <c r="L323" s="571">
        <v>396.72</v>
      </c>
      <c r="M323" s="571">
        <v>52</v>
      </c>
      <c r="N323" s="572">
        <v>20629.440000000002</v>
      </c>
    </row>
    <row r="324" spans="1:14" ht="14.4" customHeight="1" x14ac:dyDescent="0.3">
      <c r="A324" s="567" t="s">
        <v>515</v>
      </c>
      <c r="B324" s="568" t="s">
        <v>517</v>
      </c>
      <c r="C324" s="569" t="s">
        <v>535</v>
      </c>
      <c r="D324" s="570" t="s">
        <v>536</v>
      </c>
      <c r="E324" s="569" t="s">
        <v>518</v>
      </c>
      <c r="F324" s="570" t="s">
        <v>519</v>
      </c>
      <c r="G324" s="569" t="s">
        <v>545</v>
      </c>
      <c r="H324" s="569">
        <v>902087</v>
      </c>
      <c r="I324" s="569">
        <v>0</v>
      </c>
      <c r="J324" s="569" t="s">
        <v>1079</v>
      </c>
      <c r="K324" s="569" t="s">
        <v>1080</v>
      </c>
      <c r="L324" s="571">
        <v>471.5</v>
      </c>
      <c r="M324" s="571">
        <v>190</v>
      </c>
      <c r="N324" s="572">
        <v>89585</v>
      </c>
    </row>
    <row r="325" spans="1:14" ht="14.4" customHeight="1" x14ac:dyDescent="0.3">
      <c r="A325" s="567" t="s">
        <v>515</v>
      </c>
      <c r="B325" s="568" t="s">
        <v>517</v>
      </c>
      <c r="C325" s="569" t="s">
        <v>535</v>
      </c>
      <c r="D325" s="570" t="s">
        <v>536</v>
      </c>
      <c r="E325" s="569" t="s">
        <v>518</v>
      </c>
      <c r="F325" s="570" t="s">
        <v>519</v>
      </c>
      <c r="G325" s="569" t="s">
        <v>545</v>
      </c>
      <c r="H325" s="569">
        <v>905097</v>
      </c>
      <c r="I325" s="569">
        <v>23987</v>
      </c>
      <c r="J325" s="569" t="s">
        <v>1081</v>
      </c>
      <c r="K325" s="569" t="s">
        <v>1082</v>
      </c>
      <c r="L325" s="571">
        <v>216.25988387495994</v>
      </c>
      <c r="M325" s="571">
        <v>125</v>
      </c>
      <c r="N325" s="572">
        <v>27063.559057488765</v>
      </c>
    </row>
    <row r="326" spans="1:14" ht="14.4" customHeight="1" x14ac:dyDescent="0.3">
      <c r="A326" s="567" t="s">
        <v>515</v>
      </c>
      <c r="B326" s="568" t="s">
        <v>517</v>
      </c>
      <c r="C326" s="569" t="s">
        <v>535</v>
      </c>
      <c r="D326" s="570" t="s">
        <v>536</v>
      </c>
      <c r="E326" s="569" t="s">
        <v>518</v>
      </c>
      <c r="F326" s="570" t="s">
        <v>519</v>
      </c>
      <c r="G326" s="569" t="s">
        <v>545</v>
      </c>
      <c r="H326" s="569">
        <v>911930</v>
      </c>
      <c r="I326" s="569">
        <v>0</v>
      </c>
      <c r="J326" s="569" t="s">
        <v>1083</v>
      </c>
      <c r="K326" s="569"/>
      <c r="L326" s="571">
        <v>55.017957514767602</v>
      </c>
      <c r="M326" s="571">
        <v>1</v>
      </c>
      <c r="N326" s="572">
        <v>55.017957514767602</v>
      </c>
    </row>
    <row r="327" spans="1:14" ht="14.4" customHeight="1" x14ac:dyDescent="0.3">
      <c r="A327" s="567" t="s">
        <v>515</v>
      </c>
      <c r="B327" s="568" t="s">
        <v>517</v>
      </c>
      <c r="C327" s="569" t="s">
        <v>535</v>
      </c>
      <c r="D327" s="570" t="s">
        <v>536</v>
      </c>
      <c r="E327" s="569" t="s">
        <v>518</v>
      </c>
      <c r="F327" s="570" t="s">
        <v>519</v>
      </c>
      <c r="G327" s="569" t="s">
        <v>545</v>
      </c>
      <c r="H327" s="569">
        <v>920154</v>
      </c>
      <c r="I327" s="569">
        <v>0</v>
      </c>
      <c r="J327" s="569" t="s">
        <v>1084</v>
      </c>
      <c r="K327" s="569"/>
      <c r="L327" s="571">
        <v>291.89289355003802</v>
      </c>
      <c r="M327" s="571">
        <v>1</v>
      </c>
      <c r="N327" s="572">
        <v>291.89289355003802</v>
      </c>
    </row>
    <row r="328" spans="1:14" ht="14.4" customHeight="1" x14ac:dyDescent="0.3">
      <c r="A328" s="567" t="s">
        <v>515</v>
      </c>
      <c r="B328" s="568" t="s">
        <v>517</v>
      </c>
      <c r="C328" s="569" t="s">
        <v>535</v>
      </c>
      <c r="D328" s="570" t="s">
        <v>536</v>
      </c>
      <c r="E328" s="569" t="s">
        <v>518</v>
      </c>
      <c r="F328" s="570" t="s">
        <v>519</v>
      </c>
      <c r="G328" s="569" t="s">
        <v>545</v>
      </c>
      <c r="H328" s="569">
        <v>920170</v>
      </c>
      <c r="I328" s="569">
        <v>0</v>
      </c>
      <c r="J328" s="569" t="s">
        <v>1085</v>
      </c>
      <c r="K328" s="569"/>
      <c r="L328" s="571">
        <v>70.992000000000004</v>
      </c>
      <c r="M328" s="571">
        <v>10</v>
      </c>
      <c r="N328" s="572">
        <v>709.92000000000007</v>
      </c>
    </row>
    <row r="329" spans="1:14" ht="14.4" customHeight="1" x14ac:dyDescent="0.3">
      <c r="A329" s="567" t="s">
        <v>515</v>
      </c>
      <c r="B329" s="568" t="s">
        <v>517</v>
      </c>
      <c r="C329" s="569" t="s">
        <v>535</v>
      </c>
      <c r="D329" s="570" t="s">
        <v>536</v>
      </c>
      <c r="E329" s="569" t="s">
        <v>518</v>
      </c>
      <c r="F329" s="570" t="s">
        <v>519</v>
      </c>
      <c r="G329" s="569" t="s">
        <v>545</v>
      </c>
      <c r="H329" s="569">
        <v>920359</v>
      </c>
      <c r="I329" s="569">
        <v>0</v>
      </c>
      <c r="J329" s="569" t="s">
        <v>1086</v>
      </c>
      <c r="K329" s="569"/>
      <c r="L329" s="571">
        <v>127.894428845747</v>
      </c>
      <c r="M329" s="571">
        <v>1</v>
      </c>
      <c r="N329" s="572">
        <v>127.894428845747</v>
      </c>
    </row>
    <row r="330" spans="1:14" ht="14.4" customHeight="1" x14ac:dyDescent="0.3">
      <c r="A330" s="567" t="s">
        <v>515</v>
      </c>
      <c r="B330" s="568" t="s">
        <v>517</v>
      </c>
      <c r="C330" s="569" t="s">
        <v>535</v>
      </c>
      <c r="D330" s="570" t="s">
        <v>536</v>
      </c>
      <c r="E330" s="569" t="s">
        <v>518</v>
      </c>
      <c r="F330" s="570" t="s">
        <v>519</v>
      </c>
      <c r="G330" s="569" t="s">
        <v>545</v>
      </c>
      <c r="H330" s="569">
        <v>921027</v>
      </c>
      <c r="I330" s="569">
        <v>0</v>
      </c>
      <c r="J330" s="569" t="s">
        <v>1087</v>
      </c>
      <c r="K330" s="569"/>
      <c r="L330" s="571">
        <v>118.90508925802401</v>
      </c>
      <c r="M330" s="571">
        <v>1</v>
      </c>
      <c r="N330" s="572">
        <v>118.90508925802401</v>
      </c>
    </row>
    <row r="331" spans="1:14" ht="14.4" customHeight="1" x14ac:dyDescent="0.3">
      <c r="A331" s="567" t="s">
        <v>515</v>
      </c>
      <c r="B331" s="568" t="s">
        <v>517</v>
      </c>
      <c r="C331" s="569" t="s">
        <v>535</v>
      </c>
      <c r="D331" s="570" t="s">
        <v>536</v>
      </c>
      <c r="E331" s="569" t="s">
        <v>518</v>
      </c>
      <c r="F331" s="570" t="s">
        <v>519</v>
      </c>
      <c r="G331" s="569" t="s">
        <v>545</v>
      </c>
      <c r="H331" s="569">
        <v>921034</v>
      </c>
      <c r="I331" s="569">
        <v>0</v>
      </c>
      <c r="J331" s="569" t="s">
        <v>1088</v>
      </c>
      <c r="K331" s="569"/>
      <c r="L331" s="571">
        <v>116.69967011042699</v>
      </c>
      <c r="M331" s="571">
        <v>1</v>
      </c>
      <c r="N331" s="572">
        <v>116.69967011042699</v>
      </c>
    </row>
    <row r="332" spans="1:14" ht="14.4" customHeight="1" x14ac:dyDescent="0.3">
      <c r="A332" s="567" t="s">
        <v>515</v>
      </c>
      <c r="B332" s="568" t="s">
        <v>517</v>
      </c>
      <c r="C332" s="569" t="s">
        <v>535</v>
      </c>
      <c r="D332" s="570" t="s">
        <v>536</v>
      </c>
      <c r="E332" s="569" t="s">
        <v>518</v>
      </c>
      <c r="F332" s="570" t="s">
        <v>519</v>
      </c>
      <c r="G332" s="569" t="s">
        <v>545</v>
      </c>
      <c r="H332" s="569">
        <v>921476</v>
      </c>
      <c r="I332" s="569">
        <v>0</v>
      </c>
      <c r="J332" s="569" t="s">
        <v>1089</v>
      </c>
      <c r="K332" s="569"/>
      <c r="L332" s="571">
        <v>153.46350000000001</v>
      </c>
      <c r="M332" s="571">
        <v>1</v>
      </c>
      <c r="N332" s="572">
        <v>153.46350000000001</v>
      </c>
    </row>
    <row r="333" spans="1:14" ht="14.4" customHeight="1" x14ac:dyDescent="0.3">
      <c r="A333" s="567" t="s">
        <v>515</v>
      </c>
      <c r="B333" s="568" t="s">
        <v>517</v>
      </c>
      <c r="C333" s="569" t="s">
        <v>535</v>
      </c>
      <c r="D333" s="570" t="s">
        <v>536</v>
      </c>
      <c r="E333" s="569" t="s">
        <v>518</v>
      </c>
      <c r="F333" s="570" t="s">
        <v>519</v>
      </c>
      <c r="G333" s="569" t="s">
        <v>545</v>
      </c>
      <c r="H333" s="569">
        <v>921485</v>
      </c>
      <c r="I333" s="569">
        <v>0</v>
      </c>
      <c r="J333" s="569" t="s">
        <v>1090</v>
      </c>
      <c r="K333" s="569"/>
      <c r="L333" s="571">
        <v>135.19147561393399</v>
      </c>
      <c r="M333" s="571">
        <v>4</v>
      </c>
      <c r="N333" s="572">
        <v>540.76590245573595</v>
      </c>
    </row>
    <row r="334" spans="1:14" ht="14.4" customHeight="1" x14ac:dyDescent="0.3">
      <c r="A334" s="567" t="s">
        <v>515</v>
      </c>
      <c r="B334" s="568" t="s">
        <v>517</v>
      </c>
      <c r="C334" s="569" t="s">
        <v>535</v>
      </c>
      <c r="D334" s="570" t="s">
        <v>536</v>
      </c>
      <c r="E334" s="569" t="s">
        <v>518</v>
      </c>
      <c r="F334" s="570" t="s">
        <v>519</v>
      </c>
      <c r="G334" s="569" t="s">
        <v>545</v>
      </c>
      <c r="H334" s="569">
        <v>930255</v>
      </c>
      <c r="I334" s="569">
        <v>0</v>
      </c>
      <c r="J334" s="569" t="s">
        <v>1091</v>
      </c>
      <c r="K334" s="569" t="s">
        <v>1092</v>
      </c>
      <c r="L334" s="571">
        <v>82.013877472442502</v>
      </c>
      <c r="M334" s="571">
        <v>1</v>
      </c>
      <c r="N334" s="572">
        <v>82.013877472442502</v>
      </c>
    </row>
    <row r="335" spans="1:14" ht="14.4" customHeight="1" x14ac:dyDescent="0.3">
      <c r="A335" s="567" t="s">
        <v>515</v>
      </c>
      <c r="B335" s="568" t="s">
        <v>517</v>
      </c>
      <c r="C335" s="569" t="s">
        <v>535</v>
      </c>
      <c r="D335" s="570" t="s">
        <v>536</v>
      </c>
      <c r="E335" s="569" t="s">
        <v>518</v>
      </c>
      <c r="F335" s="570" t="s">
        <v>519</v>
      </c>
      <c r="G335" s="569" t="s">
        <v>545</v>
      </c>
      <c r="H335" s="569">
        <v>987464</v>
      </c>
      <c r="I335" s="569">
        <v>0</v>
      </c>
      <c r="J335" s="569" t="s">
        <v>1093</v>
      </c>
      <c r="K335" s="569"/>
      <c r="L335" s="571">
        <v>163.83904963892908</v>
      </c>
      <c r="M335" s="571">
        <v>38</v>
      </c>
      <c r="N335" s="572">
        <v>6269.1084059935802</v>
      </c>
    </row>
    <row r="336" spans="1:14" ht="14.4" customHeight="1" x14ac:dyDescent="0.3">
      <c r="A336" s="567" t="s">
        <v>515</v>
      </c>
      <c r="B336" s="568" t="s">
        <v>517</v>
      </c>
      <c r="C336" s="569" t="s">
        <v>535</v>
      </c>
      <c r="D336" s="570" t="s">
        <v>536</v>
      </c>
      <c r="E336" s="569" t="s">
        <v>518</v>
      </c>
      <c r="F336" s="570" t="s">
        <v>519</v>
      </c>
      <c r="G336" s="569" t="s">
        <v>545</v>
      </c>
      <c r="H336" s="569">
        <v>987465</v>
      </c>
      <c r="I336" s="569">
        <v>0</v>
      </c>
      <c r="J336" s="569" t="s">
        <v>1094</v>
      </c>
      <c r="K336" s="569"/>
      <c r="L336" s="571">
        <v>96.989996734862345</v>
      </c>
      <c r="M336" s="571">
        <v>10</v>
      </c>
      <c r="N336" s="572">
        <v>969.89996734862348</v>
      </c>
    </row>
    <row r="337" spans="1:14" ht="14.4" customHeight="1" x14ac:dyDescent="0.3">
      <c r="A337" s="567" t="s">
        <v>515</v>
      </c>
      <c r="B337" s="568" t="s">
        <v>517</v>
      </c>
      <c r="C337" s="569" t="s">
        <v>535</v>
      </c>
      <c r="D337" s="570" t="s">
        <v>536</v>
      </c>
      <c r="E337" s="569" t="s">
        <v>518</v>
      </c>
      <c r="F337" s="570" t="s">
        <v>519</v>
      </c>
      <c r="G337" s="569" t="s">
        <v>586</v>
      </c>
      <c r="H337" s="569">
        <v>109709</v>
      </c>
      <c r="I337" s="569">
        <v>9709</v>
      </c>
      <c r="J337" s="569" t="s">
        <v>587</v>
      </c>
      <c r="K337" s="569" t="s">
        <v>588</v>
      </c>
      <c r="L337" s="571">
        <v>36.520864598694445</v>
      </c>
      <c r="M337" s="571">
        <v>390</v>
      </c>
      <c r="N337" s="572">
        <v>14222.945425758156</v>
      </c>
    </row>
    <row r="338" spans="1:14" ht="14.4" customHeight="1" x14ac:dyDescent="0.3">
      <c r="A338" s="567" t="s">
        <v>515</v>
      </c>
      <c r="B338" s="568" t="s">
        <v>517</v>
      </c>
      <c r="C338" s="569" t="s">
        <v>535</v>
      </c>
      <c r="D338" s="570" t="s">
        <v>536</v>
      </c>
      <c r="E338" s="569" t="s">
        <v>518</v>
      </c>
      <c r="F338" s="570" t="s">
        <v>519</v>
      </c>
      <c r="G338" s="569" t="s">
        <v>586</v>
      </c>
      <c r="H338" s="569">
        <v>109711</v>
      </c>
      <c r="I338" s="569">
        <v>9711</v>
      </c>
      <c r="J338" s="569" t="s">
        <v>587</v>
      </c>
      <c r="K338" s="569" t="s">
        <v>1095</v>
      </c>
      <c r="L338" s="571">
        <v>224.89</v>
      </c>
      <c r="M338" s="571">
        <v>8</v>
      </c>
      <c r="N338" s="572">
        <v>1799.12</v>
      </c>
    </row>
    <row r="339" spans="1:14" ht="14.4" customHeight="1" x14ac:dyDescent="0.3">
      <c r="A339" s="567" t="s">
        <v>515</v>
      </c>
      <c r="B339" s="568" t="s">
        <v>517</v>
      </c>
      <c r="C339" s="569" t="s">
        <v>535</v>
      </c>
      <c r="D339" s="570" t="s">
        <v>536</v>
      </c>
      <c r="E339" s="569" t="s">
        <v>518</v>
      </c>
      <c r="F339" s="570" t="s">
        <v>519</v>
      </c>
      <c r="G339" s="569" t="s">
        <v>586</v>
      </c>
      <c r="H339" s="569">
        <v>112319</v>
      </c>
      <c r="I339" s="569">
        <v>12319</v>
      </c>
      <c r="J339" s="569" t="s">
        <v>1096</v>
      </c>
      <c r="K339" s="569" t="s">
        <v>1097</v>
      </c>
      <c r="L339" s="571">
        <v>389.14401593690906</v>
      </c>
      <c r="M339" s="571">
        <v>101</v>
      </c>
      <c r="N339" s="572">
        <v>39340.526513619065</v>
      </c>
    </row>
    <row r="340" spans="1:14" ht="14.4" customHeight="1" x14ac:dyDescent="0.3">
      <c r="A340" s="567" t="s">
        <v>515</v>
      </c>
      <c r="B340" s="568" t="s">
        <v>517</v>
      </c>
      <c r="C340" s="569" t="s">
        <v>535</v>
      </c>
      <c r="D340" s="570" t="s">
        <v>536</v>
      </c>
      <c r="E340" s="569" t="s">
        <v>518</v>
      </c>
      <c r="F340" s="570" t="s">
        <v>519</v>
      </c>
      <c r="G340" s="569" t="s">
        <v>586</v>
      </c>
      <c r="H340" s="569">
        <v>113281</v>
      </c>
      <c r="I340" s="569">
        <v>13281</v>
      </c>
      <c r="J340" s="569" t="s">
        <v>1098</v>
      </c>
      <c r="K340" s="569" t="s">
        <v>1099</v>
      </c>
      <c r="L340" s="571">
        <v>88.76</v>
      </c>
      <c r="M340" s="571">
        <v>1</v>
      </c>
      <c r="N340" s="572">
        <v>88.76</v>
      </c>
    </row>
    <row r="341" spans="1:14" ht="14.4" customHeight="1" x14ac:dyDescent="0.3">
      <c r="A341" s="567" t="s">
        <v>515</v>
      </c>
      <c r="B341" s="568" t="s">
        <v>517</v>
      </c>
      <c r="C341" s="569" t="s">
        <v>535</v>
      </c>
      <c r="D341" s="570" t="s">
        <v>536</v>
      </c>
      <c r="E341" s="569" t="s">
        <v>518</v>
      </c>
      <c r="F341" s="570" t="s">
        <v>519</v>
      </c>
      <c r="G341" s="569" t="s">
        <v>586</v>
      </c>
      <c r="H341" s="569">
        <v>113767</v>
      </c>
      <c r="I341" s="569">
        <v>13767</v>
      </c>
      <c r="J341" s="569" t="s">
        <v>1100</v>
      </c>
      <c r="K341" s="569" t="s">
        <v>1101</v>
      </c>
      <c r="L341" s="571">
        <v>47.29999999999999</v>
      </c>
      <c r="M341" s="571">
        <v>3</v>
      </c>
      <c r="N341" s="572">
        <v>141.89999999999998</v>
      </c>
    </row>
    <row r="342" spans="1:14" ht="14.4" customHeight="1" x14ac:dyDescent="0.3">
      <c r="A342" s="567" t="s">
        <v>515</v>
      </c>
      <c r="B342" s="568" t="s">
        <v>517</v>
      </c>
      <c r="C342" s="569" t="s">
        <v>535</v>
      </c>
      <c r="D342" s="570" t="s">
        <v>536</v>
      </c>
      <c r="E342" s="569" t="s">
        <v>518</v>
      </c>
      <c r="F342" s="570" t="s">
        <v>519</v>
      </c>
      <c r="G342" s="569" t="s">
        <v>586</v>
      </c>
      <c r="H342" s="569">
        <v>113768</v>
      </c>
      <c r="I342" s="569">
        <v>13768</v>
      </c>
      <c r="J342" s="569" t="s">
        <v>1100</v>
      </c>
      <c r="K342" s="569" t="s">
        <v>1102</v>
      </c>
      <c r="L342" s="571">
        <v>94.479960714537995</v>
      </c>
      <c r="M342" s="571">
        <v>1</v>
      </c>
      <c r="N342" s="572">
        <v>94.479960714537995</v>
      </c>
    </row>
    <row r="343" spans="1:14" ht="14.4" customHeight="1" x14ac:dyDescent="0.3">
      <c r="A343" s="567" t="s">
        <v>515</v>
      </c>
      <c r="B343" s="568" t="s">
        <v>517</v>
      </c>
      <c r="C343" s="569" t="s">
        <v>535</v>
      </c>
      <c r="D343" s="570" t="s">
        <v>536</v>
      </c>
      <c r="E343" s="569" t="s">
        <v>518</v>
      </c>
      <c r="F343" s="570" t="s">
        <v>519</v>
      </c>
      <c r="G343" s="569" t="s">
        <v>586</v>
      </c>
      <c r="H343" s="569">
        <v>115245</v>
      </c>
      <c r="I343" s="569">
        <v>15245</v>
      </c>
      <c r="J343" s="569" t="s">
        <v>1103</v>
      </c>
      <c r="K343" s="569" t="s">
        <v>1104</v>
      </c>
      <c r="L343" s="571">
        <v>675.72012833504846</v>
      </c>
      <c r="M343" s="571">
        <v>2</v>
      </c>
      <c r="N343" s="572">
        <v>1351.4402566700969</v>
      </c>
    </row>
    <row r="344" spans="1:14" ht="14.4" customHeight="1" x14ac:dyDescent="0.3">
      <c r="A344" s="567" t="s">
        <v>515</v>
      </c>
      <c r="B344" s="568" t="s">
        <v>517</v>
      </c>
      <c r="C344" s="569" t="s">
        <v>535</v>
      </c>
      <c r="D344" s="570" t="s">
        <v>536</v>
      </c>
      <c r="E344" s="569" t="s">
        <v>518</v>
      </c>
      <c r="F344" s="570" t="s">
        <v>519</v>
      </c>
      <c r="G344" s="569" t="s">
        <v>586</v>
      </c>
      <c r="H344" s="569">
        <v>116913</v>
      </c>
      <c r="I344" s="569">
        <v>16913</v>
      </c>
      <c r="J344" s="569" t="s">
        <v>1105</v>
      </c>
      <c r="K344" s="569" t="s">
        <v>1106</v>
      </c>
      <c r="L344" s="571">
        <v>101.92</v>
      </c>
      <c r="M344" s="571">
        <v>1</v>
      </c>
      <c r="N344" s="572">
        <v>101.92</v>
      </c>
    </row>
    <row r="345" spans="1:14" ht="14.4" customHeight="1" x14ac:dyDescent="0.3">
      <c r="A345" s="567" t="s">
        <v>515</v>
      </c>
      <c r="B345" s="568" t="s">
        <v>517</v>
      </c>
      <c r="C345" s="569" t="s">
        <v>535</v>
      </c>
      <c r="D345" s="570" t="s">
        <v>536</v>
      </c>
      <c r="E345" s="569" t="s">
        <v>518</v>
      </c>
      <c r="F345" s="570" t="s">
        <v>519</v>
      </c>
      <c r="G345" s="569" t="s">
        <v>586</v>
      </c>
      <c r="H345" s="569">
        <v>117121</v>
      </c>
      <c r="I345" s="569">
        <v>17121</v>
      </c>
      <c r="J345" s="569" t="s">
        <v>1107</v>
      </c>
      <c r="K345" s="569" t="s">
        <v>1108</v>
      </c>
      <c r="L345" s="571">
        <v>120.92</v>
      </c>
      <c r="M345" s="571">
        <v>1</v>
      </c>
      <c r="N345" s="572">
        <v>120.92</v>
      </c>
    </row>
    <row r="346" spans="1:14" ht="14.4" customHeight="1" x14ac:dyDescent="0.3">
      <c r="A346" s="567" t="s">
        <v>515</v>
      </c>
      <c r="B346" s="568" t="s">
        <v>517</v>
      </c>
      <c r="C346" s="569" t="s">
        <v>535</v>
      </c>
      <c r="D346" s="570" t="s">
        <v>536</v>
      </c>
      <c r="E346" s="569" t="s">
        <v>518</v>
      </c>
      <c r="F346" s="570" t="s">
        <v>519</v>
      </c>
      <c r="G346" s="569" t="s">
        <v>586</v>
      </c>
      <c r="H346" s="569">
        <v>118175</v>
      </c>
      <c r="I346" s="569">
        <v>18175</v>
      </c>
      <c r="J346" s="569" t="s">
        <v>1109</v>
      </c>
      <c r="K346" s="569" t="s">
        <v>1110</v>
      </c>
      <c r="L346" s="571">
        <v>1137.9204644064391</v>
      </c>
      <c r="M346" s="571">
        <v>133</v>
      </c>
      <c r="N346" s="572">
        <v>152218.21659818233</v>
      </c>
    </row>
    <row r="347" spans="1:14" ht="14.4" customHeight="1" x14ac:dyDescent="0.3">
      <c r="A347" s="567" t="s">
        <v>515</v>
      </c>
      <c r="B347" s="568" t="s">
        <v>517</v>
      </c>
      <c r="C347" s="569" t="s">
        <v>535</v>
      </c>
      <c r="D347" s="570" t="s">
        <v>536</v>
      </c>
      <c r="E347" s="569" t="s">
        <v>518</v>
      </c>
      <c r="F347" s="570" t="s">
        <v>519</v>
      </c>
      <c r="G347" s="569" t="s">
        <v>586</v>
      </c>
      <c r="H347" s="569">
        <v>121088</v>
      </c>
      <c r="I347" s="569">
        <v>21088</v>
      </c>
      <c r="J347" s="569" t="s">
        <v>1111</v>
      </c>
      <c r="K347" s="569" t="s">
        <v>1112</v>
      </c>
      <c r="L347" s="571">
        <v>764.16836026284864</v>
      </c>
      <c r="M347" s="571">
        <v>290</v>
      </c>
      <c r="N347" s="572">
        <v>224102.42649221866</v>
      </c>
    </row>
    <row r="348" spans="1:14" ht="14.4" customHeight="1" x14ac:dyDescent="0.3">
      <c r="A348" s="567" t="s">
        <v>515</v>
      </c>
      <c r="B348" s="568" t="s">
        <v>517</v>
      </c>
      <c r="C348" s="569" t="s">
        <v>535</v>
      </c>
      <c r="D348" s="570" t="s">
        <v>536</v>
      </c>
      <c r="E348" s="569" t="s">
        <v>518</v>
      </c>
      <c r="F348" s="570" t="s">
        <v>519</v>
      </c>
      <c r="G348" s="569" t="s">
        <v>586</v>
      </c>
      <c r="H348" s="569">
        <v>126786</v>
      </c>
      <c r="I348" s="569">
        <v>26786</v>
      </c>
      <c r="J348" s="569" t="s">
        <v>1113</v>
      </c>
      <c r="K348" s="569" t="s">
        <v>1000</v>
      </c>
      <c r="L348" s="571">
        <v>473.48117872816607</v>
      </c>
      <c r="M348" s="571">
        <v>96</v>
      </c>
      <c r="N348" s="572">
        <v>45418.336359188223</v>
      </c>
    </row>
    <row r="349" spans="1:14" ht="14.4" customHeight="1" x14ac:dyDescent="0.3">
      <c r="A349" s="567" t="s">
        <v>515</v>
      </c>
      <c r="B349" s="568" t="s">
        <v>517</v>
      </c>
      <c r="C349" s="569" t="s">
        <v>535</v>
      </c>
      <c r="D349" s="570" t="s">
        <v>536</v>
      </c>
      <c r="E349" s="569" t="s">
        <v>518</v>
      </c>
      <c r="F349" s="570" t="s">
        <v>519</v>
      </c>
      <c r="G349" s="569" t="s">
        <v>586</v>
      </c>
      <c r="H349" s="569">
        <v>126789</v>
      </c>
      <c r="I349" s="569">
        <v>26789</v>
      </c>
      <c r="J349" s="569" t="s">
        <v>1114</v>
      </c>
      <c r="K349" s="569" t="s">
        <v>1115</v>
      </c>
      <c r="L349" s="571">
        <v>799.86</v>
      </c>
      <c r="M349" s="571">
        <v>0</v>
      </c>
      <c r="N349" s="572">
        <v>0</v>
      </c>
    </row>
    <row r="350" spans="1:14" ht="14.4" customHeight="1" x14ac:dyDescent="0.3">
      <c r="A350" s="567" t="s">
        <v>515</v>
      </c>
      <c r="B350" s="568" t="s">
        <v>517</v>
      </c>
      <c r="C350" s="569" t="s">
        <v>535</v>
      </c>
      <c r="D350" s="570" t="s">
        <v>536</v>
      </c>
      <c r="E350" s="569" t="s">
        <v>518</v>
      </c>
      <c r="F350" s="570" t="s">
        <v>519</v>
      </c>
      <c r="G350" s="569" t="s">
        <v>586</v>
      </c>
      <c r="H350" s="569">
        <v>129448</v>
      </c>
      <c r="I350" s="569">
        <v>29448</v>
      </c>
      <c r="J350" s="569" t="s">
        <v>1116</v>
      </c>
      <c r="K350" s="569" t="s">
        <v>1117</v>
      </c>
      <c r="L350" s="571">
        <v>16626.900000000001</v>
      </c>
      <c r="M350" s="571">
        <v>1</v>
      </c>
      <c r="N350" s="572">
        <v>16626.900000000001</v>
      </c>
    </row>
    <row r="351" spans="1:14" ht="14.4" customHeight="1" x14ac:dyDescent="0.3">
      <c r="A351" s="567" t="s">
        <v>515</v>
      </c>
      <c r="B351" s="568" t="s">
        <v>517</v>
      </c>
      <c r="C351" s="569" t="s">
        <v>535</v>
      </c>
      <c r="D351" s="570" t="s">
        <v>536</v>
      </c>
      <c r="E351" s="569" t="s">
        <v>518</v>
      </c>
      <c r="F351" s="570" t="s">
        <v>519</v>
      </c>
      <c r="G351" s="569" t="s">
        <v>586</v>
      </c>
      <c r="H351" s="569">
        <v>129767</v>
      </c>
      <c r="I351" s="569">
        <v>129767</v>
      </c>
      <c r="J351" s="569" t="s">
        <v>1118</v>
      </c>
      <c r="K351" s="569" t="s">
        <v>1119</v>
      </c>
      <c r="L351" s="571">
        <v>2149.1608636571191</v>
      </c>
      <c r="M351" s="571">
        <v>59</v>
      </c>
      <c r="N351" s="572">
        <v>126934.37471493489</v>
      </c>
    </row>
    <row r="352" spans="1:14" ht="14.4" customHeight="1" x14ac:dyDescent="0.3">
      <c r="A352" s="567" t="s">
        <v>515</v>
      </c>
      <c r="B352" s="568" t="s">
        <v>517</v>
      </c>
      <c r="C352" s="569" t="s">
        <v>535</v>
      </c>
      <c r="D352" s="570" t="s">
        <v>536</v>
      </c>
      <c r="E352" s="569" t="s">
        <v>518</v>
      </c>
      <c r="F352" s="570" t="s">
        <v>519</v>
      </c>
      <c r="G352" s="569" t="s">
        <v>586</v>
      </c>
      <c r="H352" s="569">
        <v>130018</v>
      </c>
      <c r="I352" s="569">
        <v>30018</v>
      </c>
      <c r="J352" s="569" t="s">
        <v>1120</v>
      </c>
      <c r="K352" s="569" t="s">
        <v>1121</v>
      </c>
      <c r="L352" s="571">
        <v>64.844007166054723</v>
      </c>
      <c r="M352" s="571">
        <v>6</v>
      </c>
      <c r="N352" s="572">
        <v>388.95003583027363</v>
      </c>
    </row>
    <row r="353" spans="1:14" ht="14.4" customHeight="1" x14ac:dyDescent="0.3">
      <c r="A353" s="567" t="s">
        <v>515</v>
      </c>
      <c r="B353" s="568" t="s">
        <v>517</v>
      </c>
      <c r="C353" s="569" t="s">
        <v>535</v>
      </c>
      <c r="D353" s="570" t="s">
        <v>536</v>
      </c>
      <c r="E353" s="569" t="s">
        <v>518</v>
      </c>
      <c r="F353" s="570" t="s">
        <v>519</v>
      </c>
      <c r="G353" s="569" t="s">
        <v>586</v>
      </c>
      <c r="H353" s="569">
        <v>130164</v>
      </c>
      <c r="I353" s="569">
        <v>30164</v>
      </c>
      <c r="J353" s="569" t="s">
        <v>589</v>
      </c>
      <c r="K353" s="569" t="s">
        <v>1122</v>
      </c>
      <c r="L353" s="571">
        <v>177.97</v>
      </c>
      <c r="M353" s="571">
        <v>2</v>
      </c>
      <c r="N353" s="572">
        <v>355.94</v>
      </c>
    </row>
    <row r="354" spans="1:14" ht="14.4" customHeight="1" x14ac:dyDescent="0.3">
      <c r="A354" s="567" t="s">
        <v>515</v>
      </c>
      <c r="B354" s="568" t="s">
        <v>517</v>
      </c>
      <c r="C354" s="569" t="s">
        <v>535</v>
      </c>
      <c r="D354" s="570" t="s">
        <v>536</v>
      </c>
      <c r="E354" s="569" t="s">
        <v>518</v>
      </c>
      <c r="F354" s="570" t="s">
        <v>519</v>
      </c>
      <c r="G354" s="569" t="s">
        <v>586</v>
      </c>
      <c r="H354" s="569">
        <v>130215</v>
      </c>
      <c r="I354" s="569">
        <v>30215</v>
      </c>
      <c r="J354" s="569" t="s">
        <v>1123</v>
      </c>
      <c r="K354" s="569" t="s">
        <v>1124</v>
      </c>
      <c r="L354" s="571">
        <v>1039.2989383948475</v>
      </c>
      <c r="M354" s="571">
        <v>77</v>
      </c>
      <c r="N354" s="572">
        <v>80029.028531459029</v>
      </c>
    </row>
    <row r="355" spans="1:14" ht="14.4" customHeight="1" x14ac:dyDescent="0.3">
      <c r="A355" s="567" t="s">
        <v>515</v>
      </c>
      <c r="B355" s="568" t="s">
        <v>517</v>
      </c>
      <c r="C355" s="569" t="s">
        <v>535</v>
      </c>
      <c r="D355" s="570" t="s">
        <v>536</v>
      </c>
      <c r="E355" s="569" t="s">
        <v>518</v>
      </c>
      <c r="F355" s="570" t="s">
        <v>519</v>
      </c>
      <c r="G355" s="569" t="s">
        <v>586</v>
      </c>
      <c r="H355" s="569">
        <v>140361</v>
      </c>
      <c r="I355" s="569">
        <v>40361</v>
      </c>
      <c r="J355" s="569" t="s">
        <v>1125</v>
      </c>
      <c r="K355" s="569" t="s">
        <v>1126</v>
      </c>
      <c r="L355" s="571">
        <v>230.22</v>
      </c>
      <c r="M355" s="571">
        <v>1</v>
      </c>
      <c r="N355" s="572">
        <v>230.22</v>
      </c>
    </row>
    <row r="356" spans="1:14" ht="14.4" customHeight="1" x14ac:dyDescent="0.3">
      <c r="A356" s="567" t="s">
        <v>515</v>
      </c>
      <c r="B356" s="568" t="s">
        <v>517</v>
      </c>
      <c r="C356" s="569" t="s">
        <v>535</v>
      </c>
      <c r="D356" s="570" t="s">
        <v>536</v>
      </c>
      <c r="E356" s="569" t="s">
        <v>518</v>
      </c>
      <c r="F356" s="570" t="s">
        <v>519</v>
      </c>
      <c r="G356" s="569" t="s">
        <v>586</v>
      </c>
      <c r="H356" s="569">
        <v>140362</v>
      </c>
      <c r="I356" s="569">
        <v>40362</v>
      </c>
      <c r="J356" s="569" t="s">
        <v>1125</v>
      </c>
      <c r="K356" s="569" t="s">
        <v>1127</v>
      </c>
      <c r="L356" s="571">
        <v>903.37995820328194</v>
      </c>
      <c r="M356" s="571">
        <v>2</v>
      </c>
      <c r="N356" s="572">
        <v>1806.7599164065639</v>
      </c>
    </row>
    <row r="357" spans="1:14" ht="14.4" customHeight="1" x14ac:dyDescent="0.3">
      <c r="A357" s="567" t="s">
        <v>515</v>
      </c>
      <c r="B357" s="568" t="s">
        <v>517</v>
      </c>
      <c r="C357" s="569" t="s">
        <v>535</v>
      </c>
      <c r="D357" s="570" t="s">
        <v>536</v>
      </c>
      <c r="E357" s="569" t="s">
        <v>518</v>
      </c>
      <c r="F357" s="570" t="s">
        <v>519</v>
      </c>
      <c r="G357" s="569" t="s">
        <v>586</v>
      </c>
      <c r="H357" s="569">
        <v>142392</v>
      </c>
      <c r="I357" s="569">
        <v>42392</v>
      </c>
      <c r="J357" s="569" t="s">
        <v>1128</v>
      </c>
      <c r="K357" s="569" t="s">
        <v>1129</v>
      </c>
      <c r="L357" s="571">
        <v>337.42933366625402</v>
      </c>
      <c r="M357" s="571">
        <v>1</v>
      </c>
      <c r="N357" s="572">
        <v>337.42933366625402</v>
      </c>
    </row>
    <row r="358" spans="1:14" ht="14.4" customHeight="1" x14ac:dyDescent="0.3">
      <c r="A358" s="567" t="s">
        <v>515</v>
      </c>
      <c r="B358" s="568" t="s">
        <v>517</v>
      </c>
      <c r="C358" s="569" t="s">
        <v>535</v>
      </c>
      <c r="D358" s="570" t="s">
        <v>536</v>
      </c>
      <c r="E358" s="569" t="s">
        <v>518</v>
      </c>
      <c r="F358" s="570" t="s">
        <v>519</v>
      </c>
      <c r="G358" s="569" t="s">
        <v>586</v>
      </c>
      <c r="H358" s="569">
        <v>142546</v>
      </c>
      <c r="I358" s="569">
        <v>42546</v>
      </c>
      <c r="J358" s="569" t="s">
        <v>1130</v>
      </c>
      <c r="K358" s="569" t="s">
        <v>1131</v>
      </c>
      <c r="L358" s="571">
        <v>77.277948222868943</v>
      </c>
      <c r="M358" s="571">
        <v>8</v>
      </c>
      <c r="N358" s="572">
        <v>616.21960706749678</v>
      </c>
    </row>
    <row r="359" spans="1:14" ht="14.4" customHeight="1" x14ac:dyDescent="0.3">
      <c r="A359" s="567" t="s">
        <v>515</v>
      </c>
      <c r="B359" s="568" t="s">
        <v>517</v>
      </c>
      <c r="C359" s="569" t="s">
        <v>535</v>
      </c>
      <c r="D359" s="570" t="s">
        <v>536</v>
      </c>
      <c r="E359" s="569" t="s">
        <v>518</v>
      </c>
      <c r="F359" s="570" t="s">
        <v>519</v>
      </c>
      <c r="G359" s="569" t="s">
        <v>586</v>
      </c>
      <c r="H359" s="569">
        <v>149123</v>
      </c>
      <c r="I359" s="569">
        <v>49123</v>
      </c>
      <c r="J359" s="569" t="s">
        <v>1132</v>
      </c>
      <c r="K359" s="569" t="s">
        <v>1133</v>
      </c>
      <c r="L359" s="571">
        <v>143.12</v>
      </c>
      <c r="M359" s="571">
        <v>1</v>
      </c>
      <c r="N359" s="572">
        <v>143.12</v>
      </c>
    </row>
    <row r="360" spans="1:14" ht="14.4" customHeight="1" x14ac:dyDescent="0.3">
      <c r="A360" s="567" t="s">
        <v>515</v>
      </c>
      <c r="B360" s="568" t="s">
        <v>517</v>
      </c>
      <c r="C360" s="569" t="s">
        <v>535</v>
      </c>
      <c r="D360" s="570" t="s">
        <v>536</v>
      </c>
      <c r="E360" s="569" t="s">
        <v>518</v>
      </c>
      <c r="F360" s="570" t="s">
        <v>519</v>
      </c>
      <c r="G360" s="569" t="s">
        <v>586</v>
      </c>
      <c r="H360" s="569">
        <v>149531</v>
      </c>
      <c r="I360" s="569">
        <v>49531</v>
      </c>
      <c r="J360" s="569" t="s">
        <v>1134</v>
      </c>
      <c r="K360" s="569" t="s">
        <v>1135</v>
      </c>
      <c r="L360" s="571">
        <v>71.032477984573802</v>
      </c>
      <c r="M360" s="571">
        <v>220</v>
      </c>
      <c r="N360" s="572">
        <v>15628.056477531811</v>
      </c>
    </row>
    <row r="361" spans="1:14" ht="14.4" customHeight="1" x14ac:dyDescent="0.3">
      <c r="A361" s="567" t="s">
        <v>515</v>
      </c>
      <c r="B361" s="568" t="s">
        <v>517</v>
      </c>
      <c r="C361" s="569" t="s">
        <v>535</v>
      </c>
      <c r="D361" s="570" t="s">
        <v>536</v>
      </c>
      <c r="E361" s="569" t="s">
        <v>518</v>
      </c>
      <c r="F361" s="570" t="s">
        <v>519</v>
      </c>
      <c r="G361" s="569" t="s">
        <v>586</v>
      </c>
      <c r="H361" s="569">
        <v>149909</v>
      </c>
      <c r="I361" s="569">
        <v>49909</v>
      </c>
      <c r="J361" s="569" t="s">
        <v>1136</v>
      </c>
      <c r="K361" s="569" t="s">
        <v>1137</v>
      </c>
      <c r="L361" s="571">
        <v>79.830006479309404</v>
      </c>
      <c r="M361" s="571">
        <v>1</v>
      </c>
      <c r="N361" s="572">
        <v>79.830006479309404</v>
      </c>
    </row>
    <row r="362" spans="1:14" ht="14.4" customHeight="1" x14ac:dyDescent="0.3">
      <c r="A362" s="567" t="s">
        <v>515</v>
      </c>
      <c r="B362" s="568" t="s">
        <v>517</v>
      </c>
      <c r="C362" s="569" t="s">
        <v>535</v>
      </c>
      <c r="D362" s="570" t="s">
        <v>536</v>
      </c>
      <c r="E362" s="569" t="s">
        <v>518</v>
      </c>
      <c r="F362" s="570" t="s">
        <v>519</v>
      </c>
      <c r="G362" s="569" t="s">
        <v>586</v>
      </c>
      <c r="H362" s="569">
        <v>154316</v>
      </c>
      <c r="I362" s="569">
        <v>54316</v>
      </c>
      <c r="J362" s="569" t="s">
        <v>1138</v>
      </c>
      <c r="K362" s="569" t="s">
        <v>1139</v>
      </c>
      <c r="L362" s="571">
        <v>3448.1243053163435</v>
      </c>
      <c r="M362" s="571">
        <v>19</v>
      </c>
      <c r="N362" s="572">
        <v>65519.96000978013</v>
      </c>
    </row>
    <row r="363" spans="1:14" ht="14.4" customHeight="1" x14ac:dyDescent="0.3">
      <c r="A363" s="567" t="s">
        <v>515</v>
      </c>
      <c r="B363" s="568" t="s">
        <v>517</v>
      </c>
      <c r="C363" s="569" t="s">
        <v>535</v>
      </c>
      <c r="D363" s="570" t="s">
        <v>536</v>
      </c>
      <c r="E363" s="569" t="s">
        <v>518</v>
      </c>
      <c r="F363" s="570" t="s">
        <v>519</v>
      </c>
      <c r="G363" s="569" t="s">
        <v>586</v>
      </c>
      <c r="H363" s="569">
        <v>156102</v>
      </c>
      <c r="I363" s="569">
        <v>56102</v>
      </c>
      <c r="J363" s="569" t="s">
        <v>1107</v>
      </c>
      <c r="K363" s="569" t="s">
        <v>1140</v>
      </c>
      <c r="L363" s="571">
        <v>71.39</v>
      </c>
      <c r="M363" s="571">
        <v>1</v>
      </c>
      <c r="N363" s="572">
        <v>71.39</v>
      </c>
    </row>
    <row r="364" spans="1:14" ht="14.4" customHeight="1" x14ac:dyDescent="0.3">
      <c r="A364" s="567" t="s">
        <v>515</v>
      </c>
      <c r="B364" s="568" t="s">
        <v>517</v>
      </c>
      <c r="C364" s="569" t="s">
        <v>535</v>
      </c>
      <c r="D364" s="570" t="s">
        <v>536</v>
      </c>
      <c r="E364" s="569" t="s">
        <v>518</v>
      </c>
      <c r="F364" s="570" t="s">
        <v>519</v>
      </c>
      <c r="G364" s="569" t="s">
        <v>586</v>
      </c>
      <c r="H364" s="569">
        <v>158380</v>
      </c>
      <c r="I364" s="569">
        <v>58380</v>
      </c>
      <c r="J364" s="569" t="s">
        <v>1141</v>
      </c>
      <c r="K364" s="569" t="s">
        <v>1142</v>
      </c>
      <c r="L364" s="571">
        <v>85.48000027744331</v>
      </c>
      <c r="M364" s="571">
        <v>30</v>
      </c>
      <c r="N364" s="572">
        <v>2564.4000083232991</v>
      </c>
    </row>
    <row r="365" spans="1:14" ht="14.4" customHeight="1" x14ac:dyDescent="0.3">
      <c r="A365" s="567" t="s">
        <v>515</v>
      </c>
      <c r="B365" s="568" t="s">
        <v>517</v>
      </c>
      <c r="C365" s="569" t="s">
        <v>535</v>
      </c>
      <c r="D365" s="570" t="s">
        <v>536</v>
      </c>
      <c r="E365" s="569" t="s">
        <v>518</v>
      </c>
      <c r="F365" s="570" t="s">
        <v>519</v>
      </c>
      <c r="G365" s="569" t="s">
        <v>586</v>
      </c>
      <c r="H365" s="569">
        <v>162597</v>
      </c>
      <c r="I365" s="569">
        <v>62597</v>
      </c>
      <c r="J365" s="569" t="s">
        <v>1143</v>
      </c>
      <c r="K365" s="569" t="s">
        <v>1144</v>
      </c>
      <c r="L365" s="571">
        <v>94.631314098676071</v>
      </c>
      <c r="M365" s="571">
        <v>23</v>
      </c>
      <c r="N365" s="572">
        <v>2172.0973930621731</v>
      </c>
    </row>
    <row r="366" spans="1:14" ht="14.4" customHeight="1" x14ac:dyDescent="0.3">
      <c r="A366" s="567" t="s">
        <v>515</v>
      </c>
      <c r="B366" s="568" t="s">
        <v>517</v>
      </c>
      <c r="C366" s="569" t="s">
        <v>535</v>
      </c>
      <c r="D366" s="570" t="s">
        <v>536</v>
      </c>
      <c r="E366" s="569" t="s">
        <v>518</v>
      </c>
      <c r="F366" s="570" t="s">
        <v>519</v>
      </c>
      <c r="G366" s="569" t="s">
        <v>586</v>
      </c>
      <c r="H366" s="569">
        <v>166030</v>
      </c>
      <c r="I366" s="569">
        <v>66030</v>
      </c>
      <c r="J366" s="569" t="s">
        <v>1145</v>
      </c>
      <c r="K366" s="569" t="s">
        <v>1146</v>
      </c>
      <c r="L366" s="571">
        <v>109.120962157222</v>
      </c>
      <c r="M366" s="571">
        <v>1</v>
      </c>
      <c r="N366" s="572">
        <v>109.120962157222</v>
      </c>
    </row>
    <row r="367" spans="1:14" ht="14.4" customHeight="1" x14ac:dyDescent="0.3">
      <c r="A367" s="567" t="s">
        <v>515</v>
      </c>
      <c r="B367" s="568" t="s">
        <v>517</v>
      </c>
      <c r="C367" s="569" t="s">
        <v>535</v>
      </c>
      <c r="D367" s="570" t="s">
        <v>536</v>
      </c>
      <c r="E367" s="569" t="s">
        <v>518</v>
      </c>
      <c r="F367" s="570" t="s">
        <v>519</v>
      </c>
      <c r="G367" s="569" t="s">
        <v>586</v>
      </c>
      <c r="H367" s="569">
        <v>166759</v>
      </c>
      <c r="I367" s="569">
        <v>166759</v>
      </c>
      <c r="J367" s="569" t="s">
        <v>1147</v>
      </c>
      <c r="K367" s="569" t="s">
        <v>1148</v>
      </c>
      <c r="L367" s="571">
        <v>63.932300205715954</v>
      </c>
      <c r="M367" s="571">
        <v>6</v>
      </c>
      <c r="N367" s="572">
        <v>386.18887282058824</v>
      </c>
    </row>
    <row r="368" spans="1:14" ht="14.4" customHeight="1" x14ac:dyDescent="0.3">
      <c r="A368" s="567" t="s">
        <v>515</v>
      </c>
      <c r="B368" s="568" t="s">
        <v>517</v>
      </c>
      <c r="C368" s="569" t="s">
        <v>535</v>
      </c>
      <c r="D368" s="570" t="s">
        <v>536</v>
      </c>
      <c r="E368" s="569" t="s">
        <v>518</v>
      </c>
      <c r="F368" s="570" t="s">
        <v>519</v>
      </c>
      <c r="G368" s="569" t="s">
        <v>586</v>
      </c>
      <c r="H368" s="569">
        <v>182952</v>
      </c>
      <c r="I368" s="569">
        <v>82952</v>
      </c>
      <c r="J368" s="569" t="s">
        <v>1149</v>
      </c>
      <c r="K368" s="569" t="s">
        <v>1150</v>
      </c>
      <c r="L368" s="571">
        <v>167.68158880877286</v>
      </c>
      <c r="M368" s="571">
        <v>120</v>
      </c>
      <c r="N368" s="572">
        <v>20142.629337307266</v>
      </c>
    </row>
    <row r="369" spans="1:14" ht="14.4" customHeight="1" x14ac:dyDescent="0.3">
      <c r="A369" s="567" t="s">
        <v>515</v>
      </c>
      <c r="B369" s="568" t="s">
        <v>517</v>
      </c>
      <c r="C369" s="569" t="s">
        <v>535</v>
      </c>
      <c r="D369" s="570" t="s">
        <v>536</v>
      </c>
      <c r="E369" s="569" t="s">
        <v>518</v>
      </c>
      <c r="F369" s="570" t="s">
        <v>519</v>
      </c>
      <c r="G369" s="569" t="s">
        <v>586</v>
      </c>
      <c r="H369" s="569">
        <v>184400</v>
      </c>
      <c r="I369" s="569">
        <v>84400</v>
      </c>
      <c r="J369" s="569" t="s">
        <v>1151</v>
      </c>
      <c r="K369" s="569" t="s">
        <v>1152</v>
      </c>
      <c r="L369" s="571">
        <v>710.755</v>
      </c>
      <c r="M369" s="571">
        <v>2</v>
      </c>
      <c r="N369" s="572">
        <v>1421.51</v>
      </c>
    </row>
    <row r="370" spans="1:14" ht="14.4" customHeight="1" x14ac:dyDescent="0.3">
      <c r="A370" s="567" t="s">
        <v>515</v>
      </c>
      <c r="B370" s="568" t="s">
        <v>517</v>
      </c>
      <c r="C370" s="569" t="s">
        <v>535</v>
      </c>
      <c r="D370" s="570" t="s">
        <v>536</v>
      </c>
      <c r="E370" s="569" t="s">
        <v>518</v>
      </c>
      <c r="F370" s="570" t="s">
        <v>519</v>
      </c>
      <c r="G370" s="569" t="s">
        <v>586</v>
      </c>
      <c r="H370" s="569">
        <v>190959</v>
      </c>
      <c r="I370" s="569">
        <v>90959</v>
      </c>
      <c r="J370" s="569" t="s">
        <v>1153</v>
      </c>
      <c r="K370" s="569" t="s">
        <v>1154</v>
      </c>
      <c r="L370" s="571">
        <v>56.610167656490098</v>
      </c>
      <c r="M370" s="571">
        <v>1</v>
      </c>
      <c r="N370" s="572">
        <v>56.610167656490098</v>
      </c>
    </row>
    <row r="371" spans="1:14" ht="14.4" customHeight="1" x14ac:dyDescent="0.3">
      <c r="A371" s="567" t="s">
        <v>515</v>
      </c>
      <c r="B371" s="568" t="s">
        <v>517</v>
      </c>
      <c r="C371" s="569" t="s">
        <v>535</v>
      </c>
      <c r="D371" s="570" t="s">
        <v>536</v>
      </c>
      <c r="E371" s="569" t="s">
        <v>518</v>
      </c>
      <c r="F371" s="570" t="s">
        <v>519</v>
      </c>
      <c r="G371" s="569" t="s">
        <v>586</v>
      </c>
      <c r="H371" s="569">
        <v>193016</v>
      </c>
      <c r="I371" s="569">
        <v>93016</v>
      </c>
      <c r="J371" s="569" t="s">
        <v>1155</v>
      </c>
      <c r="K371" s="569" t="s">
        <v>1156</v>
      </c>
      <c r="L371" s="571">
        <v>197.629776233684</v>
      </c>
      <c r="M371" s="571">
        <v>2</v>
      </c>
      <c r="N371" s="572">
        <v>395.259552467368</v>
      </c>
    </row>
    <row r="372" spans="1:14" ht="14.4" customHeight="1" x14ac:dyDescent="0.3">
      <c r="A372" s="567" t="s">
        <v>515</v>
      </c>
      <c r="B372" s="568" t="s">
        <v>517</v>
      </c>
      <c r="C372" s="569" t="s">
        <v>535</v>
      </c>
      <c r="D372" s="570" t="s">
        <v>536</v>
      </c>
      <c r="E372" s="569" t="s">
        <v>518</v>
      </c>
      <c r="F372" s="570" t="s">
        <v>519</v>
      </c>
      <c r="G372" s="569" t="s">
        <v>586</v>
      </c>
      <c r="H372" s="569">
        <v>193018</v>
      </c>
      <c r="I372" s="569">
        <v>93018</v>
      </c>
      <c r="J372" s="569" t="s">
        <v>1157</v>
      </c>
      <c r="K372" s="569" t="s">
        <v>1158</v>
      </c>
      <c r="L372" s="571">
        <v>630.34</v>
      </c>
      <c r="M372" s="571">
        <v>1</v>
      </c>
      <c r="N372" s="572">
        <v>630.34</v>
      </c>
    </row>
    <row r="373" spans="1:14" ht="14.4" customHeight="1" x14ac:dyDescent="0.3">
      <c r="A373" s="567" t="s">
        <v>515</v>
      </c>
      <c r="B373" s="568" t="s">
        <v>517</v>
      </c>
      <c r="C373" s="569" t="s">
        <v>535</v>
      </c>
      <c r="D373" s="570" t="s">
        <v>536</v>
      </c>
      <c r="E373" s="569" t="s">
        <v>518</v>
      </c>
      <c r="F373" s="570" t="s">
        <v>519</v>
      </c>
      <c r="G373" s="569" t="s">
        <v>586</v>
      </c>
      <c r="H373" s="569">
        <v>196977</v>
      </c>
      <c r="I373" s="569">
        <v>96977</v>
      </c>
      <c r="J373" s="569" t="s">
        <v>1153</v>
      </c>
      <c r="K373" s="569" t="s">
        <v>1159</v>
      </c>
      <c r="L373" s="571">
        <v>88.314921212909098</v>
      </c>
      <c r="M373" s="571">
        <v>2</v>
      </c>
      <c r="N373" s="572">
        <v>176.6298424258182</v>
      </c>
    </row>
    <row r="374" spans="1:14" ht="14.4" customHeight="1" x14ac:dyDescent="0.3">
      <c r="A374" s="567" t="s">
        <v>515</v>
      </c>
      <c r="B374" s="568" t="s">
        <v>517</v>
      </c>
      <c r="C374" s="569" t="s">
        <v>535</v>
      </c>
      <c r="D374" s="570" t="s">
        <v>536</v>
      </c>
      <c r="E374" s="569" t="s">
        <v>518</v>
      </c>
      <c r="F374" s="570" t="s">
        <v>519</v>
      </c>
      <c r="G374" s="569" t="s">
        <v>586</v>
      </c>
      <c r="H374" s="569">
        <v>199600</v>
      </c>
      <c r="I374" s="569">
        <v>99600</v>
      </c>
      <c r="J374" s="569" t="s">
        <v>1145</v>
      </c>
      <c r="K374" s="569" t="s">
        <v>1160</v>
      </c>
      <c r="L374" s="571">
        <v>313.74</v>
      </c>
      <c r="M374" s="571">
        <v>1</v>
      </c>
      <c r="N374" s="572">
        <v>313.74</v>
      </c>
    </row>
    <row r="375" spans="1:14" ht="14.4" customHeight="1" x14ac:dyDescent="0.3">
      <c r="A375" s="567" t="s">
        <v>515</v>
      </c>
      <c r="B375" s="568" t="s">
        <v>517</v>
      </c>
      <c r="C375" s="569" t="s">
        <v>535</v>
      </c>
      <c r="D375" s="570" t="s">
        <v>536</v>
      </c>
      <c r="E375" s="569" t="s">
        <v>518</v>
      </c>
      <c r="F375" s="570" t="s">
        <v>519</v>
      </c>
      <c r="G375" s="569" t="s">
        <v>586</v>
      </c>
      <c r="H375" s="569">
        <v>844554</v>
      </c>
      <c r="I375" s="569">
        <v>114065</v>
      </c>
      <c r="J375" s="569" t="s">
        <v>1161</v>
      </c>
      <c r="K375" s="569" t="s">
        <v>1162</v>
      </c>
      <c r="L375" s="571">
        <v>102.75</v>
      </c>
      <c r="M375" s="571">
        <v>3</v>
      </c>
      <c r="N375" s="572">
        <v>308.25</v>
      </c>
    </row>
    <row r="376" spans="1:14" ht="14.4" customHeight="1" x14ac:dyDescent="0.3">
      <c r="A376" s="567" t="s">
        <v>515</v>
      </c>
      <c r="B376" s="568" t="s">
        <v>517</v>
      </c>
      <c r="C376" s="569" t="s">
        <v>535</v>
      </c>
      <c r="D376" s="570" t="s">
        <v>536</v>
      </c>
      <c r="E376" s="569" t="s">
        <v>518</v>
      </c>
      <c r="F376" s="570" t="s">
        <v>519</v>
      </c>
      <c r="G376" s="569" t="s">
        <v>586</v>
      </c>
      <c r="H376" s="569">
        <v>845796</v>
      </c>
      <c r="I376" s="569">
        <v>126031</v>
      </c>
      <c r="J376" s="569" t="s">
        <v>1163</v>
      </c>
      <c r="K376" s="569" t="s">
        <v>1164</v>
      </c>
      <c r="L376" s="571">
        <v>83.87</v>
      </c>
      <c r="M376" s="571">
        <v>2</v>
      </c>
      <c r="N376" s="572">
        <v>167.74</v>
      </c>
    </row>
    <row r="377" spans="1:14" ht="14.4" customHeight="1" x14ac:dyDescent="0.3">
      <c r="A377" s="567" t="s">
        <v>515</v>
      </c>
      <c r="B377" s="568" t="s">
        <v>517</v>
      </c>
      <c r="C377" s="569" t="s">
        <v>535</v>
      </c>
      <c r="D377" s="570" t="s">
        <v>536</v>
      </c>
      <c r="E377" s="569" t="s">
        <v>518</v>
      </c>
      <c r="F377" s="570" t="s">
        <v>519</v>
      </c>
      <c r="G377" s="569" t="s">
        <v>586</v>
      </c>
      <c r="H377" s="569">
        <v>847134</v>
      </c>
      <c r="I377" s="569">
        <v>151050</v>
      </c>
      <c r="J377" s="569" t="s">
        <v>1165</v>
      </c>
      <c r="K377" s="569" t="s">
        <v>1166</v>
      </c>
      <c r="L377" s="571">
        <v>1004.5566148079531</v>
      </c>
      <c r="M377" s="571">
        <v>100</v>
      </c>
      <c r="N377" s="572">
        <v>100439.90887048586</v>
      </c>
    </row>
    <row r="378" spans="1:14" ht="14.4" customHeight="1" x14ac:dyDescent="0.3">
      <c r="A378" s="567" t="s">
        <v>515</v>
      </c>
      <c r="B378" s="568" t="s">
        <v>517</v>
      </c>
      <c r="C378" s="569" t="s">
        <v>535</v>
      </c>
      <c r="D378" s="570" t="s">
        <v>536</v>
      </c>
      <c r="E378" s="569" t="s">
        <v>518</v>
      </c>
      <c r="F378" s="570" t="s">
        <v>519</v>
      </c>
      <c r="G378" s="569" t="s">
        <v>586</v>
      </c>
      <c r="H378" s="569">
        <v>848765</v>
      </c>
      <c r="I378" s="569">
        <v>107938</v>
      </c>
      <c r="J378" s="569" t="s">
        <v>1100</v>
      </c>
      <c r="K378" s="569" t="s">
        <v>1167</v>
      </c>
      <c r="L378" s="571">
        <v>135.80063816401614</v>
      </c>
      <c r="M378" s="571">
        <v>336</v>
      </c>
      <c r="N378" s="572">
        <v>45705.201680236583</v>
      </c>
    </row>
    <row r="379" spans="1:14" ht="14.4" customHeight="1" x14ac:dyDescent="0.3">
      <c r="A379" s="567" t="s">
        <v>515</v>
      </c>
      <c r="B379" s="568" t="s">
        <v>517</v>
      </c>
      <c r="C379" s="569" t="s">
        <v>535</v>
      </c>
      <c r="D379" s="570" t="s">
        <v>536</v>
      </c>
      <c r="E379" s="569" t="s">
        <v>518</v>
      </c>
      <c r="F379" s="570" t="s">
        <v>519</v>
      </c>
      <c r="G379" s="569" t="s">
        <v>586</v>
      </c>
      <c r="H379" s="569">
        <v>848947</v>
      </c>
      <c r="I379" s="569">
        <v>135928</v>
      </c>
      <c r="J379" s="569" t="s">
        <v>1168</v>
      </c>
      <c r="K379" s="569" t="s">
        <v>1169</v>
      </c>
      <c r="L379" s="571">
        <v>174.240003393195</v>
      </c>
      <c r="M379" s="571">
        <v>1</v>
      </c>
      <c r="N379" s="572">
        <v>174.240003393195</v>
      </c>
    </row>
    <row r="380" spans="1:14" ht="14.4" customHeight="1" x14ac:dyDescent="0.3">
      <c r="A380" s="567" t="s">
        <v>515</v>
      </c>
      <c r="B380" s="568" t="s">
        <v>517</v>
      </c>
      <c r="C380" s="569" t="s">
        <v>535</v>
      </c>
      <c r="D380" s="570" t="s">
        <v>536</v>
      </c>
      <c r="E380" s="569" t="s">
        <v>518</v>
      </c>
      <c r="F380" s="570" t="s">
        <v>519</v>
      </c>
      <c r="G380" s="569" t="s">
        <v>586</v>
      </c>
      <c r="H380" s="569">
        <v>849570</v>
      </c>
      <c r="I380" s="569">
        <v>151827</v>
      </c>
      <c r="J380" s="569" t="s">
        <v>1170</v>
      </c>
      <c r="K380" s="569" t="s">
        <v>1171</v>
      </c>
      <c r="L380" s="571">
        <v>229.94033055077966</v>
      </c>
      <c r="M380" s="571">
        <v>3</v>
      </c>
      <c r="N380" s="572">
        <v>689.82099165233899</v>
      </c>
    </row>
    <row r="381" spans="1:14" ht="14.4" customHeight="1" x14ac:dyDescent="0.3">
      <c r="A381" s="567" t="s">
        <v>515</v>
      </c>
      <c r="B381" s="568" t="s">
        <v>517</v>
      </c>
      <c r="C381" s="569" t="s">
        <v>535</v>
      </c>
      <c r="D381" s="570" t="s">
        <v>536</v>
      </c>
      <c r="E381" s="569" t="s">
        <v>518</v>
      </c>
      <c r="F381" s="570" t="s">
        <v>519</v>
      </c>
      <c r="G381" s="569" t="s">
        <v>586</v>
      </c>
      <c r="H381" s="569">
        <v>850010</v>
      </c>
      <c r="I381" s="569">
        <v>149543</v>
      </c>
      <c r="J381" s="569" t="s">
        <v>1172</v>
      </c>
      <c r="K381" s="569" t="s">
        <v>1173</v>
      </c>
      <c r="L381" s="571">
        <v>314.40920873139152</v>
      </c>
      <c r="M381" s="571">
        <v>3</v>
      </c>
      <c r="N381" s="572">
        <v>944.45894798896404</v>
      </c>
    </row>
    <row r="382" spans="1:14" ht="14.4" customHeight="1" x14ac:dyDescent="0.3">
      <c r="A382" s="567" t="s">
        <v>515</v>
      </c>
      <c r="B382" s="568" t="s">
        <v>517</v>
      </c>
      <c r="C382" s="569" t="s">
        <v>535</v>
      </c>
      <c r="D382" s="570" t="s">
        <v>536</v>
      </c>
      <c r="E382" s="569" t="s">
        <v>518</v>
      </c>
      <c r="F382" s="570" t="s">
        <v>519</v>
      </c>
      <c r="G382" s="569" t="s">
        <v>586</v>
      </c>
      <c r="H382" s="569">
        <v>850124</v>
      </c>
      <c r="I382" s="569">
        <v>125082</v>
      </c>
      <c r="J382" s="569" t="s">
        <v>1174</v>
      </c>
      <c r="K382" s="569" t="s">
        <v>1030</v>
      </c>
      <c r="L382" s="571">
        <v>143.04</v>
      </c>
      <c r="M382" s="571">
        <v>3</v>
      </c>
      <c r="N382" s="572">
        <v>429.12</v>
      </c>
    </row>
    <row r="383" spans="1:14" ht="14.4" customHeight="1" x14ac:dyDescent="0.3">
      <c r="A383" s="567" t="s">
        <v>515</v>
      </c>
      <c r="B383" s="568" t="s">
        <v>517</v>
      </c>
      <c r="C383" s="569" t="s">
        <v>535</v>
      </c>
      <c r="D383" s="570" t="s">
        <v>536</v>
      </c>
      <c r="E383" s="569" t="s">
        <v>520</v>
      </c>
      <c r="F383" s="570" t="s">
        <v>521</v>
      </c>
      <c r="G383" s="569"/>
      <c r="H383" s="569">
        <v>33036</v>
      </c>
      <c r="I383" s="569">
        <v>33036</v>
      </c>
      <c r="J383" s="569" t="s">
        <v>1175</v>
      </c>
      <c r="K383" s="569" t="s">
        <v>1176</v>
      </c>
      <c r="L383" s="571">
        <v>2189.5483333333336</v>
      </c>
      <c r="M383" s="571">
        <v>4</v>
      </c>
      <c r="N383" s="572">
        <v>8764.56</v>
      </c>
    </row>
    <row r="384" spans="1:14" ht="14.4" customHeight="1" x14ac:dyDescent="0.3">
      <c r="A384" s="567" t="s">
        <v>515</v>
      </c>
      <c r="B384" s="568" t="s">
        <v>517</v>
      </c>
      <c r="C384" s="569" t="s">
        <v>535</v>
      </c>
      <c r="D384" s="570" t="s">
        <v>536</v>
      </c>
      <c r="E384" s="569" t="s">
        <v>520</v>
      </c>
      <c r="F384" s="570" t="s">
        <v>521</v>
      </c>
      <c r="G384" s="569"/>
      <c r="H384" s="569">
        <v>33084</v>
      </c>
      <c r="I384" s="569">
        <v>33084</v>
      </c>
      <c r="J384" s="569" t="s">
        <v>1177</v>
      </c>
      <c r="K384" s="569" t="s">
        <v>596</v>
      </c>
      <c r="L384" s="571">
        <v>239.14707808776291</v>
      </c>
      <c r="M384" s="571">
        <v>37</v>
      </c>
      <c r="N384" s="572">
        <v>8853.9072494042193</v>
      </c>
    </row>
    <row r="385" spans="1:14" ht="14.4" customHeight="1" x14ac:dyDescent="0.3">
      <c r="A385" s="567" t="s">
        <v>515</v>
      </c>
      <c r="B385" s="568" t="s">
        <v>517</v>
      </c>
      <c r="C385" s="569" t="s">
        <v>535</v>
      </c>
      <c r="D385" s="570" t="s">
        <v>536</v>
      </c>
      <c r="E385" s="569" t="s">
        <v>520</v>
      </c>
      <c r="F385" s="570" t="s">
        <v>521</v>
      </c>
      <c r="G385" s="569"/>
      <c r="H385" s="569">
        <v>33428</v>
      </c>
      <c r="I385" s="569">
        <v>33428</v>
      </c>
      <c r="J385" s="569" t="s">
        <v>1178</v>
      </c>
      <c r="K385" s="569" t="s">
        <v>1179</v>
      </c>
      <c r="L385" s="571">
        <v>151.46656250000001</v>
      </c>
      <c r="M385" s="571">
        <v>24</v>
      </c>
      <c r="N385" s="572">
        <v>3635.1975000000002</v>
      </c>
    </row>
    <row r="386" spans="1:14" ht="14.4" customHeight="1" x14ac:dyDescent="0.3">
      <c r="A386" s="567" t="s">
        <v>515</v>
      </c>
      <c r="B386" s="568" t="s">
        <v>517</v>
      </c>
      <c r="C386" s="569" t="s">
        <v>535</v>
      </c>
      <c r="D386" s="570" t="s">
        <v>536</v>
      </c>
      <c r="E386" s="569" t="s">
        <v>520</v>
      </c>
      <c r="F386" s="570" t="s">
        <v>521</v>
      </c>
      <c r="G386" s="569"/>
      <c r="H386" s="569">
        <v>33525</v>
      </c>
      <c r="I386" s="569">
        <v>33525</v>
      </c>
      <c r="J386" s="569" t="s">
        <v>1180</v>
      </c>
      <c r="K386" s="569" t="s">
        <v>596</v>
      </c>
      <c r="L386" s="571">
        <v>112.58962962962966</v>
      </c>
      <c r="M386" s="571">
        <v>245</v>
      </c>
      <c r="N386" s="572">
        <v>27584.500000000004</v>
      </c>
    </row>
    <row r="387" spans="1:14" ht="14.4" customHeight="1" x14ac:dyDescent="0.3">
      <c r="A387" s="567" t="s">
        <v>515</v>
      </c>
      <c r="B387" s="568" t="s">
        <v>517</v>
      </c>
      <c r="C387" s="569" t="s">
        <v>535</v>
      </c>
      <c r="D387" s="570" t="s">
        <v>536</v>
      </c>
      <c r="E387" s="569" t="s">
        <v>520</v>
      </c>
      <c r="F387" s="570" t="s">
        <v>521</v>
      </c>
      <c r="G387" s="569"/>
      <c r="H387" s="569">
        <v>33601</v>
      </c>
      <c r="I387" s="569">
        <v>33601</v>
      </c>
      <c r="J387" s="569" t="s">
        <v>1181</v>
      </c>
      <c r="K387" s="569" t="s">
        <v>596</v>
      </c>
      <c r="L387" s="571">
        <v>157.52000000000001</v>
      </c>
      <c r="M387" s="571">
        <v>30</v>
      </c>
      <c r="N387" s="572">
        <v>4725.6000000000004</v>
      </c>
    </row>
    <row r="388" spans="1:14" ht="14.4" customHeight="1" x14ac:dyDescent="0.3">
      <c r="A388" s="567" t="s">
        <v>515</v>
      </c>
      <c r="B388" s="568" t="s">
        <v>517</v>
      </c>
      <c r="C388" s="569" t="s">
        <v>535</v>
      </c>
      <c r="D388" s="570" t="s">
        <v>536</v>
      </c>
      <c r="E388" s="569" t="s">
        <v>520</v>
      </c>
      <c r="F388" s="570" t="s">
        <v>521</v>
      </c>
      <c r="G388" s="569"/>
      <c r="H388" s="569">
        <v>133381</v>
      </c>
      <c r="I388" s="569">
        <v>33381</v>
      </c>
      <c r="J388" s="569" t="s">
        <v>1182</v>
      </c>
      <c r="K388" s="569" t="s">
        <v>596</v>
      </c>
      <c r="L388" s="571">
        <v>1133.5205000000024</v>
      </c>
      <c r="M388" s="571">
        <v>23</v>
      </c>
      <c r="N388" s="572">
        <v>26070.970000000048</v>
      </c>
    </row>
    <row r="389" spans="1:14" ht="14.4" customHeight="1" x14ac:dyDescent="0.3">
      <c r="A389" s="567" t="s">
        <v>515</v>
      </c>
      <c r="B389" s="568" t="s">
        <v>517</v>
      </c>
      <c r="C389" s="569" t="s">
        <v>535</v>
      </c>
      <c r="D389" s="570" t="s">
        <v>536</v>
      </c>
      <c r="E389" s="569" t="s">
        <v>520</v>
      </c>
      <c r="F389" s="570" t="s">
        <v>521</v>
      </c>
      <c r="G389" s="569"/>
      <c r="H389" s="569">
        <v>153980</v>
      </c>
      <c r="I389" s="569">
        <v>153980</v>
      </c>
      <c r="J389" s="569" t="s">
        <v>1183</v>
      </c>
      <c r="K389" s="569" t="s">
        <v>596</v>
      </c>
      <c r="L389" s="571">
        <v>442.7799999999998</v>
      </c>
      <c r="M389" s="571">
        <v>95</v>
      </c>
      <c r="N389" s="572">
        <v>42064.099999999991</v>
      </c>
    </row>
    <row r="390" spans="1:14" ht="14.4" customHeight="1" x14ac:dyDescent="0.3">
      <c r="A390" s="567" t="s">
        <v>515</v>
      </c>
      <c r="B390" s="568" t="s">
        <v>517</v>
      </c>
      <c r="C390" s="569" t="s">
        <v>535</v>
      </c>
      <c r="D390" s="570" t="s">
        <v>536</v>
      </c>
      <c r="E390" s="569" t="s">
        <v>520</v>
      </c>
      <c r="F390" s="570" t="s">
        <v>521</v>
      </c>
      <c r="G390" s="569" t="s">
        <v>545</v>
      </c>
      <c r="H390" s="569">
        <v>103414</v>
      </c>
      <c r="I390" s="569">
        <v>3414</v>
      </c>
      <c r="J390" s="569" t="s">
        <v>1184</v>
      </c>
      <c r="K390" s="569" t="s">
        <v>1185</v>
      </c>
      <c r="L390" s="571">
        <v>2332.29</v>
      </c>
      <c r="M390" s="571">
        <v>2</v>
      </c>
      <c r="N390" s="572">
        <v>4664.58</v>
      </c>
    </row>
    <row r="391" spans="1:14" ht="14.4" customHeight="1" x14ac:dyDescent="0.3">
      <c r="A391" s="567" t="s">
        <v>515</v>
      </c>
      <c r="B391" s="568" t="s">
        <v>517</v>
      </c>
      <c r="C391" s="569" t="s">
        <v>535</v>
      </c>
      <c r="D391" s="570" t="s">
        <v>536</v>
      </c>
      <c r="E391" s="569" t="s">
        <v>520</v>
      </c>
      <c r="F391" s="570" t="s">
        <v>521</v>
      </c>
      <c r="G391" s="569" t="s">
        <v>545</v>
      </c>
      <c r="H391" s="569">
        <v>103513</v>
      </c>
      <c r="I391" s="569">
        <v>3513</v>
      </c>
      <c r="J391" s="569" t="s">
        <v>1186</v>
      </c>
      <c r="K391" s="569" t="s">
        <v>1185</v>
      </c>
      <c r="L391" s="571">
        <v>2222.0513284985163</v>
      </c>
      <c r="M391" s="571">
        <v>65.599999999999994</v>
      </c>
      <c r="N391" s="572">
        <v>145758.31964464101</v>
      </c>
    </row>
    <row r="392" spans="1:14" ht="14.4" customHeight="1" x14ac:dyDescent="0.3">
      <c r="A392" s="567" t="s">
        <v>515</v>
      </c>
      <c r="B392" s="568" t="s">
        <v>517</v>
      </c>
      <c r="C392" s="569" t="s">
        <v>535</v>
      </c>
      <c r="D392" s="570" t="s">
        <v>536</v>
      </c>
      <c r="E392" s="569" t="s">
        <v>520</v>
      </c>
      <c r="F392" s="570" t="s">
        <v>521</v>
      </c>
      <c r="G392" s="569" t="s">
        <v>545</v>
      </c>
      <c r="H392" s="569">
        <v>110996</v>
      </c>
      <c r="I392" s="569">
        <v>10996</v>
      </c>
      <c r="J392" s="569" t="s">
        <v>1187</v>
      </c>
      <c r="K392" s="569" t="s">
        <v>1185</v>
      </c>
      <c r="L392" s="571">
        <v>2412.2758548733359</v>
      </c>
      <c r="M392" s="571">
        <v>36</v>
      </c>
      <c r="N392" s="572">
        <v>86785.918598540069</v>
      </c>
    </row>
    <row r="393" spans="1:14" ht="14.4" customHeight="1" x14ac:dyDescent="0.3">
      <c r="A393" s="567" t="s">
        <v>515</v>
      </c>
      <c r="B393" s="568" t="s">
        <v>517</v>
      </c>
      <c r="C393" s="569" t="s">
        <v>535</v>
      </c>
      <c r="D393" s="570" t="s">
        <v>536</v>
      </c>
      <c r="E393" s="569" t="s">
        <v>520</v>
      </c>
      <c r="F393" s="570" t="s">
        <v>521</v>
      </c>
      <c r="G393" s="569" t="s">
        <v>545</v>
      </c>
      <c r="H393" s="569">
        <v>115293</v>
      </c>
      <c r="I393" s="569">
        <v>15293</v>
      </c>
      <c r="J393" s="569" t="s">
        <v>1188</v>
      </c>
      <c r="K393" s="569" t="s">
        <v>1189</v>
      </c>
      <c r="L393" s="571">
        <v>2496.4899999999998</v>
      </c>
      <c r="M393" s="571">
        <v>1</v>
      </c>
      <c r="N393" s="572">
        <v>2496.4899999999998</v>
      </c>
    </row>
    <row r="394" spans="1:14" ht="14.4" customHeight="1" x14ac:dyDescent="0.3">
      <c r="A394" s="567" t="s">
        <v>515</v>
      </c>
      <c r="B394" s="568" t="s">
        <v>517</v>
      </c>
      <c r="C394" s="569" t="s">
        <v>535</v>
      </c>
      <c r="D394" s="570" t="s">
        <v>536</v>
      </c>
      <c r="E394" s="569" t="s">
        <v>520</v>
      </c>
      <c r="F394" s="570" t="s">
        <v>521</v>
      </c>
      <c r="G394" s="569" t="s">
        <v>545</v>
      </c>
      <c r="H394" s="569">
        <v>118735</v>
      </c>
      <c r="I394" s="569">
        <v>18735</v>
      </c>
      <c r="J394" s="569" t="s">
        <v>1190</v>
      </c>
      <c r="K394" s="569" t="s">
        <v>1191</v>
      </c>
      <c r="L394" s="571">
        <v>3959.3103110070028</v>
      </c>
      <c r="M394" s="571">
        <v>12</v>
      </c>
      <c r="N394" s="572">
        <v>47511.725613001487</v>
      </c>
    </row>
    <row r="395" spans="1:14" ht="14.4" customHeight="1" x14ac:dyDescent="0.3">
      <c r="A395" s="567" t="s">
        <v>515</v>
      </c>
      <c r="B395" s="568" t="s">
        <v>517</v>
      </c>
      <c r="C395" s="569" t="s">
        <v>535</v>
      </c>
      <c r="D395" s="570" t="s">
        <v>536</v>
      </c>
      <c r="E395" s="569" t="s">
        <v>520</v>
      </c>
      <c r="F395" s="570" t="s">
        <v>521</v>
      </c>
      <c r="G395" s="569" t="s">
        <v>545</v>
      </c>
      <c r="H395" s="569">
        <v>120908</v>
      </c>
      <c r="I395" s="569">
        <v>20908</v>
      </c>
      <c r="J395" s="569" t="s">
        <v>1192</v>
      </c>
      <c r="K395" s="569" t="s">
        <v>1193</v>
      </c>
      <c r="L395" s="571">
        <v>3679.7790849821022</v>
      </c>
      <c r="M395" s="571">
        <v>47.2</v>
      </c>
      <c r="N395" s="572">
        <v>173679.65945144164</v>
      </c>
    </row>
    <row r="396" spans="1:14" ht="14.4" customHeight="1" x14ac:dyDescent="0.3">
      <c r="A396" s="567" t="s">
        <v>515</v>
      </c>
      <c r="B396" s="568" t="s">
        <v>517</v>
      </c>
      <c r="C396" s="569" t="s">
        <v>535</v>
      </c>
      <c r="D396" s="570" t="s">
        <v>536</v>
      </c>
      <c r="E396" s="569" t="s">
        <v>520</v>
      </c>
      <c r="F396" s="570" t="s">
        <v>521</v>
      </c>
      <c r="G396" s="569" t="s">
        <v>545</v>
      </c>
      <c r="H396" s="569">
        <v>149415</v>
      </c>
      <c r="I396" s="569">
        <v>49415</v>
      </c>
      <c r="J396" s="569" t="s">
        <v>1194</v>
      </c>
      <c r="K396" s="569" t="s">
        <v>1195</v>
      </c>
      <c r="L396" s="571">
        <v>1735.66</v>
      </c>
      <c r="M396" s="571">
        <v>1</v>
      </c>
      <c r="N396" s="572">
        <v>1735.66</v>
      </c>
    </row>
    <row r="397" spans="1:14" ht="14.4" customHeight="1" x14ac:dyDescent="0.3">
      <c r="A397" s="567" t="s">
        <v>515</v>
      </c>
      <c r="B397" s="568" t="s">
        <v>517</v>
      </c>
      <c r="C397" s="569" t="s">
        <v>535</v>
      </c>
      <c r="D397" s="570" t="s">
        <v>536</v>
      </c>
      <c r="E397" s="569" t="s">
        <v>520</v>
      </c>
      <c r="F397" s="570" t="s">
        <v>521</v>
      </c>
      <c r="G397" s="569" t="s">
        <v>545</v>
      </c>
      <c r="H397" s="569">
        <v>158628</v>
      </c>
      <c r="I397" s="569">
        <v>58628</v>
      </c>
      <c r="J397" s="569" t="s">
        <v>1196</v>
      </c>
      <c r="K397" s="569" t="s">
        <v>873</v>
      </c>
      <c r="L397" s="571">
        <v>323.97998864497049</v>
      </c>
      <c r="M397" s="571">
        <v>30</v>
      </c>
      <c r="N397" s="572">
        <v>9719.3997047692337</v>
      </c>
    </row>
    <row r="398" spans="1:14" ht="14.4" customHeight="1" x14ac:dyDescent="0.3">
      <c r="A398" s="567" t="s">
        <v>515</v>
      </c>
      <c r="B398" s="568" t="s">
        <v>517</v>
      </c>
      <c r="C398" s="569" t="s">
        <v>535</v>
      </c>
      <c r="D398" s="570" t="s">
        <v>536</v>
      </c>
      <c r="E398" s="569" t="s">
        <v>520</v>
      </c>
      <c r="F398" s="570" t="s">
        <v>521</v>
      </c>
      <c r="G398" s="569" t="s">
        <v>545</v>
      </c>
      <c r="H398" s="569">
        <v>165317</v>
      </c>
      <c r="I398" s="569">
        <v>65317</v>
      </c>
      <c r="J398" s="569" t="s">
        <v>1197</v>
      </c>
      <c r="K398" s="569" t="s">
        <v>1198</v>
      </c>
      <c r="L398" s="571">
        <v>2264.974285714286</v>
      </c>
      <c r="M398" s="571">
        <v>9</v>
      </c>
      <c r="N398" s="572">
        <v>20349.57</v>
      </c>
    </row>
    <row r="399" spans="1:14" ht="14.4" customHeight="1" x14ac:dyDescent="0.3">
      <c r="A399" s="567" t="s">
        <v>515</v>
      </c>
      <c r="B399" s="568" t="s">
        <v>517</v>
      </c>
      <c r="C399" s="569" t="s">
        <v>535</v>
      </c>
      <c r="D399" s="570" t="s">
        <v>536</v>
      </c>
      <c r="E399" s="569" t="s">
        <v>520</v>
      </c>
      <c r="F399" s="570" t="s">
        <v>521</v>
      </c>
      <c r="G399" s="569" t="s">
        <v>545</v>
      </c>
      <c r="H399" s="569">
        <v>195947</v>
      </c>
      <c r="I399" s="569">
        <v>95947</v>
      </c>
      <c r="J399" s="569" t="s">
        <v>1199</v>
      </c>
      <c r="K399" s="569" t="s">
        <v>1200</v>
      </c>
      <c r="L399" s="571">
        <v>2175.799652240843</v>
      </c>
      <c r="M399" s="571">
        <v>35</v>
      </c>
      <c r="N399" s="572">
        <v>76152.989558702582</v>
      </c>
    </row>
    <row r="400" spans="1:14" ht="14.4" customHeight="1" x14ac:dyDescent="0.3">
      <c r="A400" s="567" t="s">
        <v>515</v>
      </c>
      <c r="B400" s="568" t="s">
        <v>517</v>
      </c>
      <c r="C400" s="569" t="s">
        <v>535</v>
      </c>
      <c r="D400" s="570" t="s">
        <v>536</v>
      </c>
      <c r="E400" s="569" t="s">
        <v>520</v>
      </c>
      <c r="F400" s="570" t="s">
        <v>521</v>
      </c>
      <c r="G400" s="569" t="s">
        <v>545</v>
      </c>
      <c r="H400" s="569">
        <v>196890</v>
      </c>
      <c r="I400" s="569">
        <v>96890</v>
      </c>
      <c r="J400" s="569" t="s">
        <v>1201</v>
      </c>
      <c r="K400" s="569" t="s">
        <v>873</v>
      </c>
      <c r="L400" s="571">
        <v>232.02721881130728</v>
      </c>
      <c r="M400" s="571">
        <v>135</v>
      </c>
      <c r="N400" s="572">
        <v>31310.493762261456</v>
      </c>
    </row>
    <row r="401" spans="1:14" ht="14.4" customHeight="1" x14ac:dyDescent="0.3">
      <c r="A401" s="567" t="s">
        <v>515</v>
      </c>
      <c r="B401" s="568" t="s">
        <v>517</v>
      </c>
      <c r="C401" s="569" t="s">
        <v>535</v>
      </c>
      <c r="D401" s="570" t="s">
        <v>536</v>
      </c>
      <c r="E401" s="569" t="s">
        <v>520</v>
      </c>
      <c r="F401" s="570" t="s">
        <v>521</v>
      </c>
      <c r="G401" s="569" t="s">
        <v>545</v>
      </c>
      <c r="H401" s="569">
        <v>394774</v>
      </c>
      <c r="I401" s="569">
        <v>157118</v>
      </c>
      <c r="J401" s="569" t="s">
        <v>1202</v>
      </c>
      <c r="K401" s="569" t="s">
        <v>1203</v>
      </c>
      <c r="L401" s="571">
        <v>3910</v>
      </c>
      <c r="M401" s="571">
        <v>2</v>
      </c>
      <c r="N401" s="572">
        <v>7820</v>
      </c>
    </row>
    <row r="402" spans="1:14" ht="14.4" customHeight="1" x14ac:dyDescent="0.3">
      <c r="A402" s="567" t="s">
        <v>515</v>
      </c>
      <c r="B402" s="568" t="s">
        <v>517</v>
      </c>
      <c r="C402" s="569" t="s">
        <v>535</v>
      </c>
      <c r="D402" s="570" t="s">
        <v>536</v>
      </c>
      <c r="E402" s="569" t="s">
        <v>520</v>
      </c>
      <c r="F402" s="570" t="s">
        <v>521</v>
      </c>
      <c r="G402" s="569" t="s">
        <v>545</v>
      </c>
      <c r="H402" s="569">
        <v>500716</v>
      </c>
      <c r="I402" s="569">
        <v>157112</v>
      </c>
      <c r="J402" s="569" t="s">
        <v>1204</v>
      </c>
      <c r="K402" s="569" t="s">
        <v>1203</v>
      </c>
      <c r="L402" s="571">
        <v>4002</v>
      </c>
      <c r="M402" s="571">
        <v>1</v>
      </c>
      <c r="N402" s="572">
        <v>4002</v>
      </c>
    </row>
    <row r="403" spans="1:14" ht="14.4" customHeight="1" x14ac:dyDescent="0.3">
      <c r="A403" s="567" t="s">
        <v>515</v>
      </c>
      <c r="B403" s="568" t="s">
        <v>517</v>
      </c>
      <c r="C403" s="569" t="s">
        <v>535</v>
      </c>
      <c r="D403" s="570" t="s">
        <v>536</v>
      </c>
      <c r="E403" s="569" t="s">
        <v>520</v>
      </c>
      <c r="F403" s="570" t="s">
        <v>521</v>
      </c>
      <c r="G403" s="569" t="s">
        <v>545</v>
      </c>
      <c r="H403" s="569">
        <v>841569</v>
      </c>
      <c r="I403" s="569">
        <v>0</v>
      </c>
      <c r="J403" s="569" t="s">
        <v>1205</v>
      </c>
      <c r="K403" s="569"/>
      <c r="L403" s="571">
        <v>1161.1658333333332</v>
      </c>
      <c r="M403" s="571">
        <v>4.8666999999999998</v>
      </c>
      <c r="N403" s="572">
        <v>5651.0460554999991</v>
      </c>
    </row>
    <row r="404" spans="1:14" ht="14.4" customHeight="1" x14ac:dyDescent="0.3">
      <c r="A404" s="567" t="s">
        <v>515</v>
      </c>
      <c r="B404" s="568" t="s">
        <v>517</v>
      </c>
      <c r="C404" s="569" t="s">
        <v>535</v>
      </c>
      <c r="D404" s="570" t="s">
        <v>536</v>
      </c>
      <c r="E404" s="569" t="s">
        <v>520</v>
      </c>
      <c r="F404" s="570" t="s">
        <v>521</v>
      </c>
      <c r="G404" s="569" t="s">
        <v>545</v>
      </c>
      <c r="H404" s="569">
        <v>846016</v>
      </c>
      <c r="I404" s="569">
        <v>0</v>
      </c>
      <c r="J404" s="569" t="s">
        <v>1206</v>
      </c>
      <c r="K404" s="569" t="s">
        <v>1207</v>
      </c>
      <c r="L404" s="571">
        <v>245.38147923415798</v>
      </c>
      <c r="M404" s="571">
        <v>60</v>
      </c>
      <c r="N404" s="572">
        <v>14729.312216520588</v>
      </c>
    </row>
    <row r="405" spans="1:14" ht="14.4" customHeight="1" x14ac:dyDescent="0.3">
      <c r="A405" s="567" t="s">
        <v>515</v>
      </c>
      <c r="B405" s="568" t="s">
        <v>517</v>
      </c>
      <c r="C405" s="569" t="s">
        <v>535</v>
      </c>
      <c r="D405" s="570" t="s">
        <v>536</v>
      </c>
      <c r="E405" s="569" t="s">
        <v>520</v>
      </c>
      <c r="F405" s="570" t="s">
        <v>521</v>
      </c>
      <c r="G405" s="569" t="s">
        <v>586</v>
      </c>
      <c r="H405" s="569">
        <v>33424</v>
      </c>
      <c r="I405" s="569">
        <v>33424</v>
      </c>
      <c r="J405" s="569" t="s">
        <v>1208</v>
      </c>
      <c r="K405" s="569" t="s">
        <v>1179</v>
      </c>
      <c r="L405" s="571">
        <v>424.98</v>
      </c>
      <c r="M405" s="571">
        <v>18</v>
      </c>
      <c r="N405" s="572">
        <v>7649.64</v>
      </c>
    </row>
    <row r="406" spans="1:14" ht="14.4" customHeight="1" x14ac:dyDescent="0.3">
      <c r="A406" s="567" t="s">
        <v>515</v>
      </c>
      <c r="B406" s="568" t="s">
        <v>517</v>
      </c>
      <c r="C406" s="569" t="s">
        <v>535</v>
      </c>
      <c r="D406" s="570" t="s">
        <v>536</v>
      </c>
      <c r="E406" s="569" t="s">
        <v>520</v>
      </c>
      <c r="F406" s="570" t="s">
        <v>521</v>
      </c>
      <c r="G406" s="569" t="s">
        <v>586</v>
      </c>
      <c r="H406" s="569">
        <v>33526</v>
      </c>
      <c r="I406" s="569">
        <v>33526</v>
      </c>
      <c r="J406" s="569" t="s">
        <v>1209</v>
      </c>
      <c r="K406" s="569" t="s">
        <v>1179</v>
      </c>
      <c r="L406" s="571">
        <v>183.37000973490913</v>
      </c>
      <c r="M406" s="571">
        <v>318</v>
      </c>
      <c r="N406" s="572">
        <v>58311.664663789212</v>
      </c>
    </row>
    <row r="407" spans="1:14" ht="14.4" customHeight="1" x14ac:dyDescent="0.3">
      <c r="A407" s="567" t="s">
        <v>515</v>
      </c>
      <c r="B407" s="568" t="s">
        <v>517</v>
      </c>
      <c r="C407" s="569" t="s">
        <v>535</v>
      </c>
      <c r="D407" s="570" t="s">
        <v>536</v>
      </c>
      <c r="E407" s="569" t="s">
        <v>520</v>
      </c>
      <c r="F407" s="570" t="s">
        <v>521</v>
      </c>
      <c r="G407" s="569" t="s">
        <v>586</v>
      </c>
      <c r="H407" s="569">
        <v>33531</v>
      </c>
      <c r="I407" s="569">
        <v>33531</v>
      </c>
      <c r="J407" s="569" t="s">
        <v>1210</v>
      </c>
      <c r="K407" s="569" t="s">
        <v>1179</v>
      </c>
      <c r="L407" s="571">
        <v>252.97</v>
      </c>
      <c r="M407" s="571">
        <v>44</v>
      </c>
      <c r="N407" s="572">
        <v>11130.68</v>
      </c>
    </row>
    <row r="408" spans="1:14" ht="14.4" customHeight="1" x14ac:dyDescent="0.3">
      <c r="A408" s="567" t="s">
        <v>515</v>
      </c>
      <c r="B408" s="568" t="s">
        <v>517</v>
      </c>
      <c r="C408" s="569" t="s">
        <v>535</v>
      </c>
      <c r="D408" s="570" t="s">
        <v>536</v>
      </c>
      <c r="E408" s="569" t="s">
        <v>520</v>
      </c>
      <c r="F408" s="570" t="s">
        <v>521</v>
      </c>
      <c r="G408" s="569" t="s">
        <v>586</v>
      </c>
      <c r="H408" s="569">
        <v>133146</v>
      </c>
      <c r="I408" s="569">
        <v>33146</v>
      </c>
      <c r="J408" s="569" t="s">
        <v>1211</v>
      </c>
      <c r="K408" s="569" t="s">
        <v>1212</v>
      </c>
      <c r="L408" s="571">
        <v>206.9999833721844</v>
      </c>
      <c r="M408" s="571">
        <v>78</v>
      </c>
      <c r="N408" s="572">
        <v>16145.995982501277</v>
      </c>
    </row>
    <row r="409" spans="1:14" ht="14.4" customHeight="1" x14ac:dyDescent="0.3">
      <c r="A409" s="567" t="s">
        <v>515</v>
      </c>
      <c r="B409" s="568" t="s">
        <v>517</v>
      </c>
      <c r="C409" s="569" t="s">
        <v>535</v>
      </c>
      <c r="D409" s="570" t="s">
        <v>536</v>
      </c>
      <c r="E409" s="569" t="s">
        <v>520</v>
      </c>
      <c r="F409" s="570" t="s">
        <v>521</v>
      </c>
      <c r="G409" s="569" t="s">
        <v>586</v>
      </c>
      <c r="H409" s="569">
        <v>133148</v>
      </c>
      <c r="I409" s="569">
        <v>33148</v>
      </c>
      <c r="J409" s="569" t="s">
        <v>1213</v>
      </c>
      <c r="K409" s="569" t="s">
        <v>1214</v>
      </c>
      <c r="L409" s="571">
        <v>216.22</v>
      </c>
      <c r="M409" s="571">
        <v>20</v>
      </c>
      <c r="N409" s="572">
        <v>4324.3999999999996</v>
      </c>
    </row>
    <row r="410" spans="1:14" ht="14.4" customHeight="1" x14ac:dyDescent="0.3">
      <c r="A410" s="567" t="s">
        <v>515</v>
      </c>
      <c r="B410" s="568" t="s">
        <v>517</v>
      </c>
      <c r="C410" s="569" t="s">
        <v>535</v>
      </c>
      <c r="D410" s="570" t="s">
        <v>536</v>
      </c>
      <c r="E410" s="569" t="s">
        <v>520</v>
      </c>
      <c r="F410" s="570" t="s">
        <v>521</v>
      </c>
      <c r="G410" s="569" t="s">
        <v>586</v>
      </c>
      <c r="H410" s="569">
        <v>848207</v>
      </c>
      <c r="I410" s="569">
        <v>33422</v>
      </c>
      <c r="J410" s="569" t="s">
        <v>1215</v>
      </c>
      <c r="K410" s="569" t="s">
        <v>1216</v>
      </c>
      <c r="L410" s="571">
        <v>217.17110617070912</v>
      </c>
      <c r="M410" s="571">
        <v>139</v>
      </c>
      <c r="N410" s="572">
        <v>30192.780172296887</v>
      </c>
    </row>
    <row r="411" spans="1:14" ht="14.4" customHeight="1" x14ac:dyDescent="0.3">
      <c r="A411" s="567" t="s">
        <v>515</v>
      </c>
      <c r="B411" s="568" t="s">
        <v>517</v>
      </c>
      <c r="C411" s="569" t="s">
        <v>535</v>
      </c>
      <c r="D411" s="570" t="s">
        <v>536</v>
      </c>
      <c r="E411" s="569" t="s">
        <v>520</v>
      </c>
      <c r="F411" s="570" t="s">
        <v>521</v>
      </c>
      <c r="G411" s="569" t="s">
        <v>586</v>
      </c>
      <c r="H411" s="569">
        <v>848250</v>
      </c>
      <c r="I411" s="569">
        <v>33423</v>
      </c>
      <c r="J411" s="569" t="s">
        <v>1217</v>
      </c>
      <c r="K411" s="569" t="s">
        <v>1218</v>
      </c>
      <c r="L411" s="571">
        <v>411.15994227509077</v>
      </c>
      <c r="M411" s="571">
        <v>72</v>
      </c>
      <c r="N411" s="572">
        <v>29603.512226114544</v>
      </c>
    </row>
    <row r="412" spans="1:14" ht="14.4" customHeight="1" x14ac:dyDescent="0.3">
      <c r="A412" s="567" t="s">
        <v>515</v>
      </c>
      <c r="B412" s="568" t="s">
        <v>517</v>
      </c>
      <c r="C412" s="569" t="s">
        <v>535</v>
      </c>
      <c r="D412" s="570" t="s">
        <v>536</v>
      </c>
      <c r="E412" s="569" t="s">
        <v>522</v>
      </c>
      <c r="F412" s="570" t="s">
        <v>523</v>
      </c>
      <c r="G412" s="569" t="s">
        <v>545</v>
      </c>
      <c r="H412" s="569">
        <v>126041</v>
      </c>
      <c r="I412" s="569">
        <v>26041</v>
      </c>
      <c r="J412" s="569" t="s">
        <v>1219</v>
      </c>
      <c r="K412" s="569" t="s">
        <v>1220</v>
      </c>
      <c r="L412" s="571">
        <v>6765.69</v>
      </c>
      <c r="M412" s="571">
        <v>3</v>
      </c>
      <c r="N412" s="572">
        <v>20297.07</v>
      </c>
    </row>
    <row r="413" spans="1:14" ht="14.4" customHeight="1" x14ac:dyDescent="0.3">
      <c r="A413" s="567" t="s">
        <v>515</v>
      </c>
      <c r="B413" s="568" t="s">
        <v>517</v>
      </c>
      <c r="C413" s="569" t="s">
        <v>535</v>
      </c>
      <c r="D413" s="570" t="s">
        <v>536</v>
      </c>
      <c r="E413" s="569" t="s">
        <v>524</v>
      </c>
      <c r="F413" s="570" t="s">
        <v>525</v>
      </c>
      <c r="G413" s="569"/>
      <c r="H413" s="569">
        <v>83050</v>
      </c>
      <c r="I413" s="569">
        <v>198192</v>
      </c>
      <c r="J413" s="569" t="s">
        <v>1221</v>
      </c>
      <c r="K413" s="569" t="s">
        <v>795</v>
      </c>
      <c r="L413" s="571">
        <v>32.426667841082121</v>
      </c>
      <c r="M413" s="571">
        <v>146</v>
      </c>
      <c r="N413" s="572">
        <v>4734.1002113947825</v>
      </c>
    </row>
    <row r="414" spans="1:14" ht="14.4" customHeight="1" x14ac:dyDescent="0.3">
      <c r="A414" s="567" t="s">
        <v>515</v>
      </c>
      <c r="B414" s="568" t="s">
        <v>517</v>
      </c>
      <c r="C414" s="569" t="s">
        <v>535</v>
      </c>
      <c r="D414" s="570" t="s">
        <v>536</v>
      </c>
      <c r="E414" s="569" t="s">
        <v>524</v>
      </c>
      <c r="F414" s="570" t="s">
        <v>525</v>
      </c>
      <c r="G414" s="569"/>
      <c r="H414" s="569">
        <v>114869</v>
      </c>
      <c r="I414" s="569">
        <v>14869</v>
      </c>
      <c r="J414" s="569" t="s">
        <v>1222</v>
      </c>
      <c r="K414" s="569" t="s">
        <v>1223</v>
      </c>
      <c r="L414" s="571">
        <v>119.470234830731</v>
      </c>
      <c r="M414" s="571">
        <v>2</v>
      </c>
      <c r="N414" s="572">
        <v>238.940469661462</v>
      </c>
    </row>
    <row r="415" spans="1:14" ht="14.4" customHeight="1" x14ac:dyDescent="0.3">
      <c r="A415" s="567" t="s">
        <v>515</v>
      </c>
      <c r="B415" s="568" t="s">
        <v>517</v>
      </c>
      <c r="C415" s="569" t="s">
        <v>535</v>
      </c>
      <c r="D415" s="570" t="s">
        <v>536</v>
      </c>
      <c r="E415" s="569" t="s">
        <v>524</v>
      </c>
      <c r="F415" s="570" t="s">
        <v>525</v>
      </c>
      <c r="G415" s="569"/>
      <c r="H415" s="569">
        <v>197654</v>
      </c>
      <c r="I415" s="569">
        <v>97654</v>
      </c>
      <c r="J415" s="569" t="s">
        <v>1224</v>
      </c>
      <c r="K415" s="569" t="s">
        <v>1225</v>
      </c>
      <c r="L415" s="571">
        <v>31.2</v>
      </c>
      <c r="M415" s="571">
        <v>2</v>
      </c>
      <c r="N415" s="572">
        <v>62.4</v>
      </c>
    </row>
    <row r="416" spans="1:14" ht="14.4" customHeight="1" x14ac:dyDescent="0.3">
      <c r="A416" s="567" t="s">
        <v>515</v>
      </c>
      <c r="B416" s="568" t="s">
        <v>517</v>
      </c>
      <c r="C416" s="569" t="s">
        <v>535</v>
      </c>
      <c r="D416" s="570" t="s">
        <v>536</v>
      </c>
      <c r="E416" s="569" t="s">
        <v>524</v>
      </c>
      <c r="F416" s="570" t="s">
        <v>525</v>
      </c>
      <c r="G416" s="569" t="s">
        <v>545</v>
      </c>
      <c r="H416" s="569">
        <v>101066</v>
      </c>
      <c r="I416" s="569">
        <v>1066</v>
      </c>
      <c r="J416" s="569" t="s">
        <v>1226</v>
      </c>
      <c r="K416" s="569" t="s">
        <v>1227</v>
      </c>
      <c r="L416" s="571">
        <v>37.821921104843696</v>
      </c>
      <c r="M416" s="571">
        <v>9</v>
      </c>
      <c r="N416" s="572">
        <v>340.85926997387321</v>
      </c>
    </row>
    <row r="417" spans="1:14" ht="14.4" customHeight="1" x14ac:dyDescent="0.3">
      <c r="A417" s="567" t="s">
        <v>515</v>
      </c>
      <c r="B417" s="568" t="s">
        <v>517</v>
      </c>
      <c r="C417" s="569" t="s">
        <v>535</v>
      </c>
      <c r="D417" s="570" t="s">
        <v>536</v>
      </c>
      <c r="E417" s="569" t="s">
        <v>524</v>
      </c>
      <c r="F417" s="570" t="s">
        <v>525</v>
      </c>
      <c r="G417" s="569" t="s">
        <v>545</v>
      </c>
      <c r="H417" s="569">
        <v>101076</v>
      </c>
      <c r="I417" s="569">
        <v>1076</v>
      </c>
      <c r="J417" s="569" t="s">
        <v>1228</v>
      </c>
      <c r="K417" s="569" t="s">
        <v>679</v>
      </c>
      <c r="L417" s="571">
        <v>64.209927857475662</v>
      </c>
      <c r="M417" s="571">
        <v>9</v>
      </c>
      <c r="N417" s="572">
        <v>578.30971634585353</v>
      </c>
    </row>
    <row r="418" spans="1:14" ht="14.4" customHeight="1" x14ac:dyDescent="0.3">
      <c r="A418" s="567" t="s">
        <v>515</v>
      </c>
      <c r="B418" s="568" t="s">
        <v>517</v>
      </c>
      <c r="C418" s="569" t="s">
        <v>535</v>
      </c>
      <c r="D418" s="570" t="s">
        <v>536</v>
      </c>
      <c r="E418" s="569" t="s">
        <v>524</v>
      </c>
      <c r="F418" s="570" t="s">
        <v>525</v>
      </c>
      <c r="G418" s="569" t="s">
        <v>545</v>
      </c>
      <c r="H418" s="569">
        <v>102427</v>
      </c>
      <c r="I418" s="569">
        <v>2427</v>
      </c>
      <c r="J418" s="569" t="s">
        <v>1229</v>
      </c>
      <c r="K418" s="569" t="s">
        <v>653</v>
      </c>
      <c r="L418" s="571">
        <v>26.7999549221229</v>
      </c>
      <c r="M418" s="571">
        <v>3</v>
      </c>
      <c r="N418" s="572">
        <v>80.399864766368694</v>
      </c>
    </row>
    <row r="419" spans="1:14" ht="14.4" customHeight="1" x14ac:dyDescent="0.3">
      <c r="A419" s="567" t="s">
        <v>515</v>
      </c>
      <c r="B419" s="568" t="s">
        <v>517</v>
      </c>
      <c r="C419" s="569" t="s">
        <v>535</v>
      </c>
      <c r="D419" s="570" t="s">
        <v>536</v>
      </c>
      <c r="E419" s="569" t="s">
        <v>524</v>
      </c>
      <c r="F419" s="570" t="s">
        <v>525</v>
      </c>
      <c r="G419" s="569" t="s">
        <v>545</v>
      </c>
      <c r="H419" s="569">
        <v>103377</v>
      </c>
      <c r="I419" s="569">
        <v>3377</v>
      </c>
      <c r="J419" s="569" t="s">
        <v>1230</v>
      </c>
      <c r="K419" s="569" t="s">
        <v>1231</v>
      </c>
      <c r="L419" s="571">
        <v>25.39</v>
      </c>
      <c r="M419" s="571">
        <v>1</v>
      </c>
      <c r="N419" s="572">
        <v>25.39</v>
      </c>
    </row>
    <row r="420" spans="1:14" ht="14.4" customHeight="1" x14ac:dyDescent="0.3">
      <c r="A420" s="567" t="s">
        <v>515</v>
      </c>
      <c r="B420" s="568" t="s">
        <v>517</v>
      </c>
      <c r="C420" s="569" t="s">
        <v>535</v>
      </c>
      <c r="D420" s="570" t="s">
        <v>536</v>
      </c>
      <c r="E420" s="569" t="s">
        <v>524</v>
      </c>
      <c r="F420" s="570" t="s">
        <v>525</v>
      </c>
      <c r="G420" s="569" t="s">
        <v>545</v>
      </c>
      <c r="H420" s="569">
        <v>103952</v>
      </c>
      <c r="I420" s="569">
        <v>3952</v>
      </c>
      <c r="J420" s="569" t="s">
        <v>1232</v>
      </c>
      <c r="K420" s="569" t="s">
        <v>1233</v>
      </c>
      <c r="L420" s="571">
        <v>82.82979640551801</v>
      </c>
      <c r="M420" s="571">
        <v>55</v>
      </c>
      <c r="N420" s="572">
        <v>4555.6377843310811</v>
      </c>
    </row>
    <row r="421" spans="1:14" ht="14.4" customHeight="1" x14ac:dyDescent="0.3">
      <c r="A421" s="567" t="s">
        <v>515</v>
      </c>
      <c r="B421" s="568" t="s">
        <v>517</v>
      </c>
      <c r="C421" s="569" t="s">
        <v>535</v>
      </c>
      <c r="D421" s="570" t="s">
        <v>536</v>
      </c>
      <c r="E421" s="569" t="s">
        <v>524</v>
      </c>
      <c r="F421" s="570" t="s">
        <v>525</v>
      </c>
      <c r="G421" s="569" t="s">
        <v>545</v>
      </c>
      <c r="H421" s="569">
        <v>106264</v>
      </c>
      <c r="I421" s="569">
        <v>6264</v>
      </c>
      <c r="J421" s="569" t="s">
        <v>1234</v>
      </c>
      <c r="K421" s="569" t="s">
        <v>1231</v>
      </c>
      <c r="L421" s="571">
        <v>33.409999999999997</v>
      </c>
      <c r="M421" s="571">
        <v>3</v>
      </c>
      <c r="N421" s="572">
        <v>100.22999999999999</v>
      </c>
    </row>
    <row r="422" spans="1:14" ht="14.4" customHeight="1" x14ac:dyDescent="0.3">
      <c r="A422" s="567" t="s">
        <v>515</v>
      </c>
      <c r="B422" s="568" t="s">
        <v>517</v>
      </c>
      <c r="C422" s="569" t="s">
        <v>535</v>
      </c>
      <c r="D422" s="570" t="s">
        <v>536</v>
      </c>
      <c r="E422" s="569" t="s">
        <v>524</v>
      </c>
      <c r="F422" s="570" t="s">
        <v>525</v>
      </c>
      <c r="G422" s="569" t="s">
        <v>545</v>
      </c>
      <c r="H422" s="569">
        <v>111592</v>
      </c>
      <c r="I422" s="569">
        <v>11592</v>
      </c>
      <c r="J422" s="569" t="s">
        <v>1235</v>
      </c>
      <c r="K422" s="569" t="s">
        <v>1236</v>
      </c>
      <c r="L422" s="571">
        <v>428.73149371291566</v>
      </c>
      <c r="M422" s="571">
        <v>24.200000000000003</v>
      </c>
      <c r="N422" s="572">
        <v>10375.301845807657</v>
      </c>
    </row>
    <row r="423" spans="1:14" ht="14.4" customHeight="1" x14ac:dyDescent="0.3">
      <c r="A423" s="567" t="s">
        <v>515</v>
      </c>
      <c r="B423" s="568" t="s">
        <v>517</v>
      </c>
      <c r="C423" s="569" t="s">
        <v>535</v>
      </c>
      <c r="D423" s="570" t="s">
        <v>536</v>
      </c>
      <c r="E423" s="569" t="s">
        <v>524</v>
      </c>
      <c r="F423" s="570" t="s">
        <v>525</v>
      </c>
      <c r="G423" s="569" t="s">
        <v>545</v>
      </c>
      <c r="H423" s="569">
        <v>111706</v>
      </c>
      <c r="I423" s="569">
        <v>11706</v>
      </c>
      <c r="J423" s="569" t="s">
        <v>1230</v>
      </c>
      <c r="K423" s="569" t="s">
        <v>1237</v>
      </c>
      <c r="L423" s="571">
        <v>273.91192198969713</v>
      </c>
      <c r="M423" s="571">
        <v>25</v>
      </c>
      <c r="N423" s="572">
        <v>6844.7054098808967</v>
      </c>
    </row>
    <row r="424" spans="1:14" ht="14.4" customHeight="1" x14ac:dyDescent="0.3">
      <c r="A424" s="567" t="s">
        <v>515</v>
      </c>
      <c r="B424" s="568" t="s">
        <v>517</v>
      </c>
      <c r="C424" s="569" t="s">
        <v>535</v>
      </c>
      <c r="D424" s="570" t="s">
        <v>536</v>
      </c>
      <c r="E424" s="569" t="s">
        <v>524</v>
      </c>
      <c r="F424" s="570" t="s">
        <v>525</v>
      </c>
      <c r="G424" s="569" t="s">
        <v>545</v>
      </c>
      <c r="H424" s="569">
        <v>111785</v>
      </c>
      <c r="I424" s="569">
        <v>11785</v>
      </c>
      <c r="J424" s="569" t="s">
        <v>1232</v>
      </c>
      <c r="K424" s="569" t="s">
        <v>1238</v>
      </c>
      <c r="L424" s="571">
        <v>89.242345417474013</v>
      </c>
      <c r="M424" s="571">
        <v>60</v>
      </c>
      <c r="N424" s="572">
        <v>4724.7447348263204</v>
      </c>
    </row>
    <row r="425" spans="1:14" ht="14.4" customHeight="1" x14ac:dyDescent="0.3">
      <c r="A425" s="567" t="s">
        <v>515</v>
      </c>
      <c r="B425" s="568" t="s">
        <v>517</v>
      </c>
      <c r="C425" s="569" t="s">
        <v>535</v>
      </c>
      <c r="D425" s="570" t="s">
        <v>536</v>
      </c>
      <c r="E425" s="569" t="s">
        <v>524</v>
      </c>
      <c r="F425" s="570" t="s">
        <v>525</v>
      </c>
      <c r="G425" s="569" t="s">
        <v>545</v>
      </c>
      <c r="H425" s="569">
        <v>120605</v>
      </c>
      <c r="I425" s="569">
        <v>20605</v>
      </c>
      <c r="J425" s="569" t="s">
        <v>1239</v>
      </c>
      <c r="K425" s="569" t="s">
        <v>1240</v>
      </c>
      <c r="L425" s="571">
        <v>727.53740840286855</v>
      </c>
      <c r="M425" s="571">
        <v>78.999999999999986</v>
      </c>
      <c r="N425" s="572">
        <v>57164.020689936697</v>
      </c>
    </row>
    <row r="426" spans="1:14" ht="14.4" customHeight="1" x14ac:dyDescent="0.3">
      <c r="A426" s="567" t="s">
        <v>515</v>
      </c>
      <c r="B426" s="568" t="s">
        <v>517</v>
      </c>
      <c r="C426" s="569" t="s">
        <v>535</v>
      </c>
      <c r="D426" s="570" t="s">
        <v>536</v>
      </c>
      <c r="E426" s="569" t="s">
        <v>524</v>
      </c>
      <c r="F426" s="570" t="s">
        <v>525</v>
      </c>
      <c r="G426" s="569" t="s">
        <v>545</v>
      </c>
      <c r="H426" s="569">
        <v>144285</v>
      </c>
      <c r="I426" s="569">
        <v>44285</v>
      </c>
      <c r="J426" s="569" t="s">
        <v>1241</v>
      </c>
      <c r="K426" s="569" t="s">
        <v>1242</v>
      </c>
      <c r="L426" s="571">
        <v>152.77000000000001</v>
      </c>
      <c r="M426" s="571">
        <v>1</v>
      </c>
      <c r="N426" s="572">
        <v>152.77000000000001</v>
      </c>
    </row>
    <row r="427" spans="1:14" ht="14.4" customHeight="1" x14ac:dyDescent="0.3">
      <c r="A427" s="567" t="s">
        <v>515</v>
      </c>
      <c r="B427" s="568" t="s">
        <v>517</v>
      </c>
      <c r="C427" s="569" t="s">
        <v>535</v>
      </c>
      <c r="D427" s="570" t="s">
        <v>536</v>
      </c>
      <c r="E427" s="569" t="s">
        <v>524</v>
      </c>
      <c r="F427" s="570" t="s">
        <v>525</v>
      </c>
      <c r="G427" s="569" t="s">
        <v>545</v>
      </c>
      <c r="H427" s="569">
        <v>147977</v>
      </c>
      <c r="I427" s="569">
        <v>147977</v>
      </c>
      <c r="J427" s="569" t="s">
        <v>1243</v>
      </c>
      <c r="K427" s="569" t="s">
        <v>1244</v>
      </c>
      <c r="L427" s="571">
        <v>3406.8233899876832</v>
      </c>
      <c r="M427" s="571">
        <v>41</v>
      </c>
      <c r="N427" s="572">
        <v>139673.52488618469</v>
      </c>
    </row>
    <row r="428" spans="1:14" ht="14.4" customHeight="1" x14ac:dyDescent="0.3">
      <c r="A428" s="567" t="s">
        <v>515</v>
      </c>
      <c r="B428" s="568" t="s">
        <v>517</v>
      </c>
      <c r="C428" s="569" t="s">
        <v>535</v>
      </c>
      <c r="D428" s="570" t="s">
        <v>536</v>
      </c>
      <c r="E428" s="569" t="s">
        <v>524</v>
      </c>
      <c r="F428" s="570" t="s">
        <v>525</v>
      </c>
      <c r="G428" s="569" t="s">
        <v>545</v>
      </c>
      <c r="H428" s="569">
        <v>168998</v>
      </c>
      <c r="I428" s="569">
        <v>68998</v>
      </c>
      <c r="J428" s="569" t="s">
        <v>1245</v>
      </c>
      <c r="K428" s="569" t="s">
        <v>1246</v>
      </c>
      <c r="L428" s="571">
        <v>228.13</v>
      </c>
      <c r="M428" s="571">
        <v>4</v>
      </c>
      <c r="N428" s="572">
        <v>912.52</v>
      </c>
    </row>
    <row r="429" spans="1:14" ht="14.4" customHeight="1" x14ac:dyDescent="0.3">
      <c r="A429" s="567" t="s">
        <v>515</v>
      </c>
      <c r="B429" s="568" t="s">
        <v>517</v>
      </c>
      <c r="C429" s="569" t="s">
        <v>535</v>
      </c>
      <c r="D429" s="570" t="s">
        <v>536</v>
      </c>
      <c r="E429" s="569" t="s">
        <v>524</v>
      </c>
      <c r="F429" s="570" t="s">
        <v>525</v>
      </c>
      <c r="G429" s="569" t="s">
        <v>545</v>
      </c>
      <c r="H429" s="569">
        <v>183417</v>
      </c>
      <c r="I429" s="569">
        <v>83417</v>
      </c>
      <c r="J429" s="569" t="s">
        <v>1247</v>
      </c>
      <c r="K429" s="569" t="s">
        <v>1248</v>
      </c>
      <c r="L429" s="571">
        <v>4254.5506489330546</v>
      </c>
      <c r="M429" s="571">
        <v>37</v>
      </c>
      <c r="N429" s="572">
        <v>157448.59891737718</v>
      </c>
    </row>
    <row r="430" spans="1:14" ht="14.4" customHeight="1" x14ac:dyDescent="0.3">
      <c r="A430" s="567" t="s">
        <v>515</v>
      </c>
      <c r="B430" s="568" t="s">
        <v>517</v>
      </c>
      <c r="C430" s="569" t="s">
        <v>535</v>
      </c>
      <c r="D430" s="570" t="s">
        <v>536</v>
      </c>
      <c r="E430" s="569" t="s">
        <v>524</v>
      </c>
      <c r="F430" s="570" t="s">
        <v>525</v>
      </c>
      <c r="G430" s="569" t="s">
        <v>545</v>
      </c>
      <c r="H430" s="569">
        <v>187200</v>
      </c>
      <c r="I430" s="569">
        <v>87200</v>
      </c>
      <c r="J430" s="569" t="s">
        <v>1249</v>
      </c>
      <c r="K430" s="569" t="s">
        <v>1250</v>
      </c>
      <c r="L430" s="571">
        <v>627.84175648323105</v>
      </c>
      <c r="M430" s="571">
        <v>2</v>
      </c>
      <c r="N430" s="572">
        <v>1255.6835129664621</v>
      </c>
    </row>
    <row r="431" spans="1:14" ht="14.4" customHeight="1" x14ac:dyDescent="0.3">
      <c r="A431" s="567" t="s">
        <v>515</v>
      </c>
      <c r="B431" s="568" t="s">
        <v>517</v>
      </c>
      <c r="C431" s="569" t="s">
        <v>535</v>
      </c>
      <c r="D431" s="570" t="s">
        <v>536</v>
      </c>
      <c r="E431" s="569" t="s">
        <v>524</v>
      </c>
      <c r="F431" s="570" t="s">
        <v>525</v>
      </c>
      <c r="G431" s="569" t="s">
        <v>545</v>
      </c>
      <c r="H431" s="569">
        <v>190778</v>
      </c>
      <c r="I431" s="569">
        <v>90778</v>
      </c>
      <c r="J431" s="569" t="s">
        <v>1251</v>
      </c>
      <c r="K431" s="569" t="s">
        <v>1252</v>
      </c>
      <c r="L431" s="571">
        <v>86.570166540220896</v>
      </c>
      <c r="M431" s="571">
        <v>4</v>
      </c>
      <c r="N431" s="572">
        <v>346.28066616088358</v>
      </c>
    </row>
    <row r="432" spans="1:14" ht="14.4" customHeight="1" x14ac:dyDescent="0.3">
      <c r="A432" s="567" t="s">
        <v>515</v>
      </c>
      <c r="B432" s="568" t="s">
        <v>517</v>
      </c>
      <c r="C432" s="569" t="s">
        <v>535</v>
      </c>
      <c r="D432" s="570" t="s">
        <v>536</v>
      </c>
      <c r="E432" s="569" t="s">
        <v>524</v>
      </c>
      <c r="F432" s="570" t="s">
        <v>525</v>
      </c>
      <c r="G432" s="569" t="s">
        <v>545</v>
      </c>
      <c r="H432" s="569">
        <v>194155</v>
      </c>
      <c r="I432" s="569">
        <v>94155</v>
      </c>
      <c r="J432" s="569" t="s">
        <v>1253</v>
      </c>
      <c r="K432" s="569" t="s">
        <v>1254</v>
      </c>
      <c r="L432" s="571">
        <v>676.15520942664034</v>
      </c>
      <c r="M432" s="571">
        <v>5</v>
      </c>
      <c r="N432" s="572">
        <v>3378.8112565598421</v>
      </c>
    </row>
    <row r="433" spans="1:14" ht="14.4" customHeight="1" x14ac:dyDescent="0.3">
      <c r="A433" s="567" t="s">
        <v>515</v>
      </c>
      <c r="B433" s="568" t="s">
        <v>517</v>
      </c>
      <c r="C433" s="569" t="s">
        <v>535</v>
      </c>
      <c r="D433" s="570" t="s">
        <v>536</v>
      </c>
      <c r="E433" s="569" t="s">
        <v>524</v>
      </c>
      <c r="F433" s="570" t="s">
        <v>525</v>
      </c>
      <c r="G433" s="569" t="s">
        <v>545</v>
      </c>
      <c r="H433" s="569">
        <v>197000</v>
      </c>
      <c r="I433" s="569">
        <v>97000</v>
      </c>
      <c r="J433" s="569" t="s">
        <v>1255</v>
      </c>
      <c r="K433" s="569" t="s">
        <v>1256</v>
      </c>
      <c r="L433" s="571">
        <v>33.909255990816817</v>
      </c>
      <c r="M433" s="571">
        <v>103</v>
      </c>
      <c r="N433" s="572">
        <v>3536.7442562003894</v>
      </c>
    </row>
    <row r="434" spans="1:14" ht="14.4" customHeight="1" x14ac:dyDescent="0.3">
      <c r="A434" s="567" t="s">
        <v>515</v>
      </c>
      <c r="B434" s="568" t="s">
        <v>517</v>
      </c>
      <c r="C434" s="569" t="s">
        <v>535</v>
      </c>
      <c r="D434" s="570" t="s">
        <v>536</v>
      </c>
      <c r="E434" s="569" t="s">
        <v>524</v>
      </c>
      <c r="F434" s="570" t="s">
        <v>525</v>
      </c>
      <c r="G434" s="569" t="s">
        <v>545</v>
      </c>
      <c r="H434" s="569">
        <v>846790</v>
      </c>
      <c r="I434" s="569">
        <v>121238</v>
      </c>
      <c r="J434" s="569" t="s">
        <v>1257</v>
      </c>
      <c r="K434" s="569" t="s">
        <v>1258</v>
      </c>
      <c r="L434" s="571">
        <v>969.98909655019895</v>
      </c>
      <c r="M434" s="571">
        <v>1</v>
      </c>
      <c r="N434" s="572">
        <v>969.98909655019895</v>
      </c>
    </row>
    <row r="435" spans="1:14" ht="14.4" customHeight="1" x14ac:dyDescent="0.3">
      <c r="A435" s="567" t="s">
        <v>515</v>
      </c>
      <c r="B435" s="568" t="s">
        <v>517</v>
      </c>
      <c r="C435" s="569" t="s">
        <v>535</v>
      </c>
      <c r="D435" s="570" t="s">
        <v>536</v>
      </c>
      <c r="E435" s="569" t="s">
        <v>524</v>
      </c>
      <c r="F435" s="570" t="s">
        <v>525</v>
      </c>
      <c r="G435" s="569" t="s">
        <v>545</v>
      </c>
      <c r="H435" s="569">
        <v>847476</v>
      </c>
      <c r="I435" s="569">
        <v>112782</v>
      </c>
      <c r="J435" s="569" t="s">
        <v>1259</v>
      </c>
      <c r="K435" s="569" t="s">
        <v>1260</v>
      </c>
      <c r="L435" s="571">
        <v>610.68717026326487</v>
      </c>
      <c r="M435" s="571">
        <v>11.6</v>
      </c>
      <c r="N435" s="572">
        <v>7057.6888710983731</v>
      </c>
    </row>
    <row r="436" spans="1:14" ht="14.4" customHeight="1" x14ac:dyDescent="0.3">
      <c r="A436" s="567" t="s">
        <v>515</v>
      </c>
      <c r="B436" s="568" t="s">
        <v>517</v>
      </c>
      <c r="C436" s="569" t="s">
        <v>535</v>
      </c>
      <c r="D436" s="570" t="s">
        <v>536</v>
      </c>
      <c r="E436" s="569" t="s">
        <v>524</v>
      </c>
      <c r="F436" s="570" t="s">
        <v>525</v>
      </c>
      <c r="G436" s="569" t="s">
        <v>545</v>
      </c>
      <c r="H436" s="569">
        <v>849206</v>
      </c>
      <c r="I436" s="569">
        <v>162809</v>
      </c>
      <c r="J436" s="569" t="s">
        <v>1261</v>
      </c>
      <c r="K436" s="569"/>
      <c r="L436" s="571">
        <v>730.62002831922518</v>
      </c>
      <c r="M436" s="571">
        <v>30</v>
      </c>
      <c r="N436" s="572">
        <v>21918.605533246198</v>
      </c>
    </row>
    <row r="437" spans="1:14" ht="14.4" customHeight="1" x14ac:dyDescent="0.3">
      <c r="A437" s="567" t="s">
        <v>515</v>
      </c>
      <c r="B437" s="568" t="s">
        <v>517</v>
      </c>
      <c r="C437" s="569" t="s">
        <v>535</v>
      </c>
      <c r="D437" s="570" t="s">
        <v>536</v>
      </c>
      <c r="E437" s="569" t="s">
        <v>524</v>
      </c>
      <c r="F437" s="570" t="s">
        <v>525</v>
      </c>
      <c r="G437" s="569" t="s">
        <v>545</v>
      </c>
      <c r="H437" s="569">
        <v>849567</v>
      </c>
      <c r="I437" s="569">
        <v>125249</v>
      </c>
      <c r="J437" s="569" t="s">
        <v>1262</v>
      </c>
      <c r="K437" s="569" t="s">
        <v>1263</v>
      </c>
      <c r="L437" s="571">
        <v>530.62022933948026</v>
      </c>
      <c r="M437" s="571">
        <v>35.799999999999997</v>
      </c>
      <c r="N437" s="572">
        <v>18972.588056060918</v>
      </c>
    </row>
    <row r="438" spans="1:14" ht="14.4" customHeight="1" x14ac:dyDescent="0.3">
      <c r="A438" s="567" t="s">
        <v>515</v>
      </c>
      <c r="B438" s="568" t="s">
        <v>517</v>
      </c>
      <c r="C438" s="569" t="s">
        <v>535</v>
      </c>
      <c r="D438" s="570" t="s">
        <v>536</v>
      </c>
      <c r="E438" s="569" t="s">
        <v>524</v>
      </c>
      <c r="F438" s="570" t="s">
        <v>525</v>
      </c>
      <c r="G438" s="569" t="s">
        <v>586</v>
      </c>
      <c r="H438" s="569">
        <v>104234</v>
      </c>
      <c r="I438" s="569">
        <v>4234</v>
      </c>
      <c r="J438" s="569" t="s">
        <v>1264</v>
      </c>
      <c r="K438" s="569" t="s">
        <v>1265</v>
      </c>
      <c r="L438" s="571">
        <v>74</v>
      </c>
      <c r="M438" s="571">
        <v>40</v>
      </c>
      <c r="N438" s="572">
        <v>2960</v>
      </c>
    </row>
    <row r="439" spans="1:14" ht="14.4" customHeight="1" x14ac:dyDescent="0.3">
      <c r="A439" s="567" t="s">
        <v>515</v>
      </c>
      <c r="B439" s="568" t="s">
        <v>517</v>
      </c>
      <c r="C439" s="569" t="s">
        <v>535</v>
      </c>
      <c r="D439" s="570" t="s">
        <v>536</v>
      </c>
      <c r="E439" s="569" t="s">
        <v>524</v>
      </c>
      <c r="F439" s="570" t="s">
        <v>525</v>
      </c>
      <c r="G439" s="569" t="s">
        <v>586</v>
      </c>
      <c r="H439" s="569">
        <v>105113</v>
      </c>
      <c r="I439" s="569">
        <v>5113</v>
      </c>
      <c r="J439" s="569" t="s">
        <v>1266</v>
      </c>
      <c r="K439" s="569" t="s">
        <v>1267</v>
      </c>
      <c r="L439" s="571">
        <v>887.27</v>
      </c>
      <c r="M439" s="571">
        <v>10</v>
      </c>
      <c r="N439" s="572">
        <v>8872.7000000000007</v>
      </c>
    </row>
    <row r="440" spans="1:14" ht="14.4" customHeight="1" x14ac:dyDescent="0.3">
      <c r="A440" s="567" t="s">
        <v>515</v>
      </c>
      <c r="B440" s="568" t="s">
        <v>517</v>
      </c>
      <c r="C440" s="569" t="s">
        <v>535</v>
      </c>
      <c r="D440" s="570" t="s">
        <v>536</v>
      </c>
      <c r="E440" s="569" t="s">
        <v>524</v>
      </c>
      <c r="F440" s="570" t="s">
        <v>525</v>
      </c>
      <c r="G440" s="569" t="s">
        <v>586</v>
      </c>
      <c r="H440" s="569">
        <v>108808</v>
      </c>
      <c r="I440" s="569">
        <v>8808</v>
      </c>
      <c r="J440" s="569" t="s">
        <v>1268</v>
      </c>
      <c r="K440" s="569" t="s">
        <v>1269</v>
      </c>
      <c r="L440" s="571">
        <v>59.78996571031135</v>
      </c>
      <c r="M440" s="571">
        <v>20</v>
      </c>
      <c r="N440" s="572">
        <v>1195.7993142062269</v>
      </c>
    </row>
    <row r="441" spans="1:14" ht="14.4" customHeight="1" x14ac:dyDescent="0.3">
      <c r="A441" s="567" t="s">
        <v>515</v>
      </c>
      <c r="B441" s="568" t="s">
        <v>517</v>
      </c>
      <c r="C441" s="569" t="s">
        <v>535</v>
      </c>
      <c r="D441" s="570" t="s">
        <v>536</v>
      </c>
      <c r="E441" s="569" t="s">
        <v>524</v>
      </c>
      <c r="F441" s="570" t="s">
        <v>525</v>
      </c>
      <c r="G441" s="569" t="s">
        <v>586</v>
      </c>
      <c r="H441" s="569">
        <v>116600</v>
      </c>
      <c r="I441" s="569">
        <v>16600</v>
      </c>
      <c r="J441" s="569" t="s">
        <v>1270</v>
      </c>
      <c r="K441" s="569" t="s">
        <v>1271</v>
      </c>
      <c r="L441" s="571">
        <v>48.068714546403207</v>
      </c>
      <c r="M441" s="571">
        <v>440</v>
      </c>
      <c r="N441" s="572">
        <v>20883.982284088026</v>
      </c>
    </row>
    <row r="442" spans="1:14" ht="14.4" customHeight="1" x14ac:dyDescent="0.3">
      <c r="A442" s="567" t="s">
        <v>515</v>
      </c>
      <c r="B442" s="568" t="s">
        <v>517</v>
      </c>
      <c r="C442" s="569" t="s">
        <v>535</v>
      </c>
      <c r="D442" s="570" t="s">
        <v>536</v>
      </c>
      <c r="E442" s="569" t="s">
        <v>524</v>
      </c>
      <c r="F442" s="570" t="s">
        <v>525</v>
      </c>
      <c r="G442" s="569" t="s">
        <v>586</v>
      </c>
      <c r="H442" s="569">
        <v>117810</v>
      </c>
      <c r="I442" s="569">
        <v>17810</v>
      </c>
      <c r="J442" s="569" t="s">
        <v>1272</v>
      </c>
      <c r="K442" s="569" t="s">
        <v>1273</v>
      </c>
      <c r="L442" s="571">
        <v>3859.0344288142378</v>
      </c>
      <c r="M442" s="571">
        <v>65.609666666666669</v>
      </c>
      <c r="N442" s="572">
        <v>252778.72031451945</v>
      </c>
    </row>
    <row r="443" spans="1:14" ht="14.4" customHeight="1" x14ac:dyDescent="0.3">
      <c r="A443" s="567" t="s">
        <v>515</v>
      </c>
      <c r="B443" s="568" t="s">
        <v>517</v>
      </c>
      <c r="C443" s="569" t="s">
        <v>535</v>
      </c>
      <c r="D443" s="570" t="s">
        <v>536</v>
      </c>
      <c r="E443" s="569" t="s">
        <v>524</v>
      </c>
      <c r="F443" s="570" t="s">
        <v>525</v>
      </c>
      <c r="G443" s="569" t="s">
        <v>586</v>
      </c>
      <c r="H443" s="569">
        <v>126127</v>
      </c>
      <c r="I443" s="569">
        <v>26127</v>
      </c>
      <c r="J443" s="569" t="s">
        <v>1274</v>
      </c>
      <c r="K443" s="569" t="s">
        <v>1275</v>
      </c>
      <c r="L443" s="571">
        <v>12592.483823582001</v>
      </c>
      <c r="M443" s="571">
        <v>8</v>
      </c>
      <c r="N443" s="572">
        <v>100739.89421999766</v>
      </c>
    </row>
    <row r="444" spans="1:14" ht="14.4" customHeight="1" x14ac:dyDescent="0.3">
      <c r="A444" s="567" t="s">
        <v>515</v>
      </c>
      <c r="B444" s="568" t="s">
        <v>517</v>
      </c>
      <c r="C444" s="569" t="s">
        <v>535</v>
      </c>
      <c r="D444" s="570" t="s">
        <v>536</v>
      </c>
      <c r="E444" s="569" t="s">
        <v>524</v>
      </c>
      <c r="F444" s="570" t="s">
        <v>525</v>
      </c>
      <c r="G444" s="569" t="s">
        <v>586</v>
      </c>
      <c r="H444" s="569">
        <v>153922</v>
      </c>
      <c r="I444" s="569">
        <v>53922</v>
      </c>
      <c r="J444" s="569" t="s">
        <v>1276</v>
      </c>
      <c r="K444" s="569" t="s">
        <v>1277</v>
      </c>
      <c r="L444" s="571">
        <v>96.360047525164191</v>
      </c>
      <c r="M444" s="571">
        <v>30</v>
      </c>
      <c r="N444" s="572">
        <v>2890.8019010065677</v>
      </c>
    </row>
    <row r="445" spans="1:14" ht="14.4" customHeight="1" x14ac:dyDescent="0.3">
      <c r="A445" s="567" t="s">
        <v>515</v>
      </c>
      <c r="B445" s="568" t="s">
        <v>517</v>
      </c>
      <c r="C445" s="569" t="s">
        <v>535</v>
      </c>
      <c r="D445" s="570" t="s">
        <v>536</v>
      </c>
      <c r="E445" s="569" t="s">
        <v>524</v>
      </c>
      <c r="F445" s="570" t="s">
        <v>525</v>
      </c>
      <c r="G445" s="569" t="s">
        <v>586</v>
      </c>
      <c r="H445" s="569">
        <v>156801</v>
      </c>
      <c r="I445" s="569">
        <v>56801</v>
      </c>
      <c r="J445" s="569" t="s">
        <v>1278</v>
      </c>
      <c r="K445" s="569" t="s">
        <v>1279</v>
      </c>
      <c r="L445" s="571">
        <v>267.45087375283629</v>
      </c>
      <c r="M445" s="571">
        <v>562</v>
      </c>
      <c r="N445" s="572">
        <v>151197.24817296691</v>
      </c>
    </row>
    <row r="446" spans="1:14" ht="14.4" customHeight="1" x14ac:dyDescent="0.3">
      <c r="A446" s="567" t="s">
        <v>515</v>
      </c>
      <c r="B446" s="568" t="s">
        <v>517</v>
      </c>
      <c r="C446" s="569" t="s">
        <v>535</v>
      </c>
      <c r="D446" s="570" t="s">
        <v>536</v>
      </c>
      <c r="E446" s="569" t="s">
        <v>524</v>
      </c>
      <c r="F446" s="570" t="s">
        <v>525</v>
      </c>
      <c r="G446" s="569" t="s">
        <v>586</v>
      </c>
      <c r="H446" s="569">
        <v>158092</v>
      </c>
      <c r="I446" s="569">
        <v>58092</v>
      </c>
      <c r="J446" s="569" t="s">
        <v>1280</v>
      </c>
      <c r="K446" s="569" t="s">
        <v>1248</v>
      </c>
      <c r="L446" s="571">
        <v>306.72887307140866</v>
      </c>
      <c r="M446" s="571">
        <v>9</v>
      </c>
      <c r="N446" s="572">
        <v>2761.4997656605146</v>
      </c>
    </row>
    <row r="447" spans="1:14" ht="14.4" customHeight="1" x14ac:dyDescent="0.3">
      <c r="A447" s="567" t="s">
        <v>515</v>
      </c>
      <c r="B447" s="568" t="s">
        <v>517</v>
      </c>
      <c r="C447" s="569" t="s">
        <v>535</v>
      </c>
      <c r="D447" s="570" t="s">
        <v>536</v>
      </c>
      <c r="E447" s="569" t="s">
        <v>524</v>
      </c>
      <c r="F447" s="570" t="s">
        <v>525</v>
      </c>
      <c r="G447" s="569" t="s">
        <v>586</v>
      </c>
      <c r="H447" s="569">
        <v>166137</v>
      </c>
      <c r="I447" s="569">
        <v>66137</v>
      </c>
      <c r="J447" s="569" t="s">
        <v>1281</v>
      </c>
      <c r="K447" s="569" t="s">
        <v>1277</v>
      </c>
      <c r="L447" s="571">
        <v>54.390786839466223</v>
      </c>
      <c r="M447" s="571">
        <v>146</v>
      </c>
      <c r="N447" s="572">
        <v>7937.36869539897</v>
      </c>
    </row>
    <row r="448" spans="1:14" ht="14.4" customHeight="1" x14ac:dyDescent="0.3">
      <c r="A448" s="567" t="s">
        <v>515</v>
      </c>
      <c r="B448" s="568" t="s">
        <v>517</v>
      </c>
      <c r="C448" s="569" t="s">
        <v>535</v>
      </c>
      <c r="D448" s="570" t="s">
        <v>536</v>
      </c>
      <c r="E448" s="569" t="s">
        <v>524</v>
      </c>
      <c r="F448" s="570" t="s">
        <v>525</v>
      </c>
      <c r="G448" s="569" t="s">
        <v>586</v>
      </c>
      <c r="H448" s="569">
        <v>172972</v>
      </c>
      <c r="I448" s="569">
        <v>72972</v>
      </c>
      <c r="J448" s="569" t="s">
        <v>1282</v>
      </c>
      <c r="K448" s="569" t="s">
        <v>1283</v>
      </c>
      <c r="L448" s="571">
        <v>226.36520248984499</v>
      </c>
      <c r="M448" s="571">
        <v>220</v>
      </c>
      <c r="N448" s="572">
        <v>49762.080819645023</v>
      </c>
    </row>
    <row r="449" spans="1:14" ht="14.4" customHeight="1" x14ac:dyDescent="0.3">
      <c r="A449" s="567" t="s">
        <v>515</v>
      </c>
      <c r="B449" s="568" t="s">
        <v>517</v>
      </c>
      <c r="C449" s="569" t="s">
        <v>535</v>
      </c>
      <c r="D449" s="570" t="s">
        <v>536</v>
      </c>
      <c r="E449" s="569" t="s">
        <v>524</v>
      </c>
      <c r="F449" s="570" t="s">
        <v>525</v>
      </c>
      <c r="G449" s="569" t="s">
        <v>586</v>
      </c>
      <c r="H449" s="569">
        <v>176360</v>
      </c>
      <c r="I449" s="569">
        <v>76360</v>
      </c>
      <c r="J449" s="569" t="s">
        <v>1284</v>
      </c>
      <c r="K449" s="569" t="s">
        <v>1285</v>
      </c>
      <c r="L449" s="571">
        <v>75.300218349885583</v>
      </c>
      <c r="M449" s="571">
        <v>70</v>
      </c>
      <c r="N449" s="572">
        <v>5271.0175909887439</v>
      </c>
    </row>
    <row r="450" spans="1:14" ht="14.4" customHeight="1" x14ac:dyDescent="0.3">
      <c r="A450" s="567" t="s">
        <v>515</v>
      </c>
      <c r="B450" s="568" t="s">
        <v>517</v>
      </c>
      <c r="C450" s="569" t="s">
        <v>535</v>
      </c>
      <c r="D450" s="570" t="s">
        <v>536</v>
      </c>
      <c r="E450" s="569" t="s">
        <v>524</v>
      </c>
      <c r="F450" s="570" t="s">
        <v>525</v>
      </c>
      <c r="G450" s="569" t="s">
        <v>586</v>
      </c>
      <c r="H450" s="569">
        <v>185525</v>
      </c>
      <c r="I450" s="569">
        <v>85525</v>
      </c>
      <c r="J450" s="569" t="s">
        <v>1286</v>
      </c>
      <c r="K450" s="569" t="s">
        <v>1287</v>
      </c>
      <c r="L450" s="571">
        <v>298.78088486850601</v>
      </c>
      <c r="M450" s="571">
        <v>1</v>
      </c>
      <c r="N450" s="572">
        <v>298.78088486850601</v>
      </c>
    </row>
    <row r="451" spans="1:14" ht="14.4" customHeight="1" x14ac:dyDescent="0.3">
      <c r="A451" s="567" t="s">
        <v>515</v>
      </c>
      <c r="B451" s="568" t="s">
        <v>517</v>
      </c>
      <c r="C451" s="569" t="s">
        <v>535</v>
      </c>
      <c r="D451" s="570" t="s">
        <v>536</v>
      </c>
      <c r="E451" s="569" t="s">
        <v>524</v>
      </c>
      <c r="F451" s="570" t="s">
        <v>525</v>
      </c>
      <c r="G451" s="569" t="s">
        <v>586</v>
      </c>
      <c r="H451" s="569">
        <v>192290</v>
      </c>
      <c r="I451" s="569">
        <v>92290</v>
      </c>
      <c r="J451" s="569" t="s">
        <v>1288</v>
      </c>
      <c r="K451" s="569" t="s">
        <v>1289</v>
      </c>
      <c r="L451" s="571">
        <v>323.60451714468559</v>
      </c>
      <c r="M451" s="571">
        <v>109</v>
      </c>
      <c r="N451" s="572">
        <v>35244.536885915411</v>
      </c>
    </row>
    <row r="452" spans="1:14" ht="14.4" customHeight="1" x14ac:dyDescent="0.3">
      <c r="A452" s="567" t="s">
        <v>515</v>
      </c>
      <c r="B452" s="568" t="s">
        <v>517</v>
      </c>
      <c r="C452" s="569" t="s">
        <v>535</v>
      </c>
      <c r="D452" s="570" t="s">
        <v>536</v>
      </c>
      <c r="E452" s="569" t="s">
        <v>526</v>
      </c>
      <c r="F452" s="570" t="s">
        <v>527</v>
      </c>
      <c r="G452" s="569" t="s">
        <v>545</v>
      </c>
      <c r="H452" s="569">
        <v>113798</v>
      </c>
      <c r="I452" s="569">
        <v>13798</v>
      </c>
      <c r="J452" s="569" t="s">
        <v>1290</v>
      </c>
      <c r="K452" s="569" t="s">
        <v>1291</v>
      </c>
      <c r="L452" s="571">
        <v>83.784999999999997</v>
      </c>
      <c r="M452" s="571">
        <v>2</v>
      </c>
      <c r="N452" s="572">
        <v>167.57</v>
      </c>
    </row>
    <row r="453" spans="1:14" ht="14.4" customHeight="1" x14ac:dyDescent="0.3">
      <c r="A453" s="567" t="s">
        <v>515</v>
      </c>
      <c r="B453" s="568" t="s">
        <v>517</v>
      </c>
      <c r="C453" s="569" t="s">
        <v>535</v>
      </c>
      <c r="D453" s="570" t="s">
        <v>536</v>
      </c>
      <c r="E453" s="569" t="s">
        <v>526</v>
      </c>
      <c r="F453" s="570" t="s">
        <v>527</v>
      </c>
      <c r="G453" s="569" t="s">
        <v>545</v>
      </c>
      <c r="H453" s="569">
        <v>117170</v>
      </c>
      <c r="I453" s="569">
        <v>17170</v>
      </c>
      <c r="J453" s="569" t="s">
        <v>1292</v>
      </c>
      <c r="K453" s="569" t="s">
        <v>1293</v>
      </c>
      <c r="L453" s="571">
        <v>76.329656502391998</v>
      </c>
      <c r="M453" s="571">
        <v>1</v>
      </c>
      <c r="N453" s="572">
        <v>76.329656502391998</v>
      </c>
    </row>
    <row r="454" spans="1:14" ht="14.4" customHeight="1" x14ac:dyDescent="0.3">
      <c r="A454" s="567" t="s">
        <v>515</v>
      </c>
      <c r="B454" s="568" t="s">
        <v>517</v>
      </c>
      <c r="C454" s="569" t="s">
        <v>535</v>
      </c>
      <c r="D454" s="570" t="s">
        <v>536</v>
      </c>
      <c r="E454" s="569" t="s">
        <v>526</v>
      </c>
      <c r="F454" s="570" t="s">
        <v>527</v>
      </c>
      <c r="G454" s="569" t="s">
        <v>545</v>
      </c>
      <c r="H454" s="569">
        <v>117171</v>
      </c>
      <c r="I454" s="569">
        <v>17171</v>
      </c>
      <c r="J454" s="569" t="s">
        <v>1294</v>
      </c>
      <c r="K454" s="569" t="s">
        <v>677</v>
      </c>
      <c r="L454" s="571">
        <v>76.625</v>
      </c>
      <c r="M454" s="571">
        <v>3</v>
      </c>
      <c r="N454" s="572">
        <v>229.57999999999998</v>
      </c>
    </row>
    <row r="455" spans="1:14" ht="14.4" customHeight="1" x14ac:dyDescent="0.3">
      <c r="A455" s="567" t="s">
        <v>515</v>
      </c>
      <c r="B455" s="568" t="s">
        <v>517</v>
      </c>
      <c r="C455" s="569" t="s">
        <v>535</v>
      </c>
      <c r="D455" s="570" t="s">
        <v>536</v>
      </c>
      <c r="E455" s="569" t="s">
        <v>526</v>
      </c>
      <c r="F455" s="570" t="s">
        <v>527</v>
      </c>
      <c r="G455" s="569" t="s">
        <v>545</v>
      </c>
      <c r="H455" s="569">
        <v>127429</v>
      </c>
      <c r="I455" s="569">
        <v>27429</v>
      </c>
      <c r="J455" s="569" t="s">
        <v>1295</v>
      </c>
      <c r="K455" s="569" t="s">
        <v>1296</v>
      </c>
      <c r="L455" s="571">
        <v>8046.78</v>
      </c>
      <c r="M455" s="571">
        <v>5</v>
      </c>
      <c r="N455" s="572">
        <v>40233.9</v>
      </c>
    </row>
    <row r="456" spans="1:14" ht="14.4" customHeight="1" x14ac:dyDescent="0.3">
      <c r="A456" s="567" t="s">
        <v>515</v>
      </c>
      <c r="B456" s="568" t="s">
        <v>517</v>
      </c>
      <c r="C456" s="569" t="s">
        <v>535</v>
      </c>
      <c r="D456" s="570" t="s">
        <v>536</v>
      </c>
      <c r="E456" s="569" t="s">
        <v>526</v>
      </c>
      <c r="F456" s="570" t="s">
        <v>527</v>
      </c>
      <c r="G456" s="569" t="s">
        <v>545</v>
      </c>
      <c r="H456" s="569">
        <v>129428</v>
      </c>
      <c r="I456" s="569">
        <v>500720</v>
      </c>
      <c r="J456" s="569" t="s">
        <v>1297</v>
      </c>
      <c r="K456" s="569" t="s">
        <v>1298</v>
      </c>
      <c r="L456" s="571">
        <v>8019.73</v>
      </c>
      <c r="M456" s="571">
        <v>11</v>
      </c>
      <c r="N456" s="572">
        <v>88217.03</v>
      </c>
    </row>
    <row r="457" spans="1:14" ht="14.4" customHeight="1" x14ac:dyDescent="0.3">
      <c r="A457" s="567" t="s">
        <v>515</v>
      </c>
      <c r="B457" s="568" t="s">
        <v>517</v>
      </c>
      <c r="C457" s="569" t="s">
        <v>535</v>
      </c>
      <c r="D457" s="570" t="s">
        <v>536</v>
      </c>
      <c r="E457" s="569" t="s">
        <v>526</v>
      </c>
      <c r="F457" s="570" t="s">
        <v>527</v>
      </c>
      <c r="G457" s="569" t="s">
        <v>545</v>
      </c>
      <c r="H457" s="569">
        <v>141515</v>
      </c>
      <c r="I457" s="569">
        <v>41515</v>
      </c>
      <c r="J457" s="569" t="s">
        <v>1299</v>
      </c>
      <c r="K457" s="569" t="s">
        <v>1300</v>
      </c>
      <c r="L457" s="571">
        <v>101.46666968742166</v>
      </c>
      <c r="M457" s="571">
        <v>3</v>
      </c>
      <c r="N457" s="572">
        <v>304.40000906226499</v>
      </c>
    </row>
    <row r="458" spans="1:14" ht="14.4" customHeight="1" x14ac:dyDescent="0.3">
      <c r="A458" s="567" t="s">
        <v>515</v>
      </c>
      <c r="B458" s="568" t="s">
        <v>517</v>
      </c>
      <c r="C458" s="569" t="s">
        <v>535</v>
      </c>
      <c r="D458" s="570" t="s">
        <v>536</v>
      </c>
      <c r="E458" s="569" t="s">
        <v>526</v>
      </c>
      <c r="F458" s="570" t="s">
        <v>527</v>
      </c>
      <c r="G458" s="569" t="s">
        <v>545</v>
      </c>
      <c r="H458" s="569">
        <v>176150</v>
      </c>
      <c r="I458" s="569">
        <v>76150</v>
      </c>
      <c r="J458" s="569" t="s">
        <v>1301</v>
      </c>
      <c r="K458" s="569" t="s">
        <v>1302</v>
      </c>
      <c r="L458" s="571">
        <v>80.67</v>
      </c>
      <c r="M458" s="571">
        <v>1</v>
      </c>
      <c r="N458" s="572">
        <v>80.67</v>
      </c>
    </row>
    <row r="459" spans="1:14" ht="14.4" customHeight="1" x14ac:dyDescent="0.3">
      <c r="A459" s="567" t="s">
        <v>515</v>
      </c>
      <c r="B459" s="568" t="s">
        <v>517</v>
      </c>
      <c r="C459" s="569" t="s">
        <v>535</v>
      </c>
      <c r="D459" s="570" t="s">
        <v>536</v>
      </c>
      <c r="E459" s="569" t="s">
        <v>526</v>
      </c>
      <c r="F459" s="570" t="s">
        <v>527</v>
      </c>
      <c r="G459" s="569" t="s">
        <v>586</v>
      </c>
      <c r="H459" s="569">
        <v>126902</v>
      </c>
      <c r="I459" s="569">
        <v>26902</v>
      </c>
      <c r="J459" s="569" t="s">
        <v>1303</v>
      </c>
      <c r="K459" s="569" t="s">
        <v>1304</v>
      </c>
      <c r="L459" s="571">
        <v>2989.2373917829746</v>
      </c>
      <c r="M459" s="571">
        <v>106</v>
      </c>
      <c r="N459" s="572">
        <v>316992.9214969154</v>
      </c>
    </row>
    <row r="460" spans="1:14" ht="14.4" customHeight="1" x14ac:dyDescent="0.3">
      <c r="A460" s="567" t="s">
        <v>515</v>
      </c>
      <c r="B460" s="568" t="s">
        <v>517</v>
      </c>
      <c r="C460" s="569" t="s">
        <v>535</v>
      </c>
      <c r="D460" s="570" t="s">
        <v>536</v>
      </c>
      <c r="E460" s="569" t="s">
        <v>526</v>
      </c>
      <c r="F460" s="570" t="s">
        <v>527</v>
      </c>
      <c r="G460" s="569" t="s">
        <v>586</v>
      </c>
      <c r="H460" s="569">
        <v>165989</v>
      </c>
      <c r="I460" s="569">
        <v>65989</v>
      </c>
      <c r="J460" s="569" t="s">
        <v>1305</v>
      </c>
      <c r="K460" s="569"/>
      <c r="L460" s="571">
        <v>91.699018044173258</v>
      </c>
      <c r="M460" s="571">
        <v>750</v>
      </c>
      <c r="N460" s="572">
        <v>68779.322762476746</v>
      </c>
    </row>
    <row r="461" spans="1:14" ht="14.4" customHeight="1" x14ac:dyDescent="0.3">
      <c r="A461" s="567" t="s">
        <v>515</v>
      </c>
      <c r="B461" s="568" t="s">
        <v>517</v>
      </c>
      <c r="C461" s="569" t="s">
        <v>535</v>
      </c>
      <c r="D461" s="570" t="s">
        <v>536</v>
      </c>
      <c r="E461" s="569" t="s">
        <v>526</v>
      </c>
      <c r="F461" s="570" t="s">
        <v>527</v>
      </c>
      <c r="G461" s="569" t="s">
        <v>586</v>
      </c>
      <c r="H461" s="569">
        <v>850734</v>
      </c>
      <c r="I461" s="569">
        <v>149384</v>
      </c>
      <c r="J461" s="569" t="s">
        <v>1306</v>
      </c>
      <c r="K461" s="569" t="s">
        <v>1307</v>
      </c>
      <c r="L461" s="571">
        <v>7821.4284786532289</v>
      </c>
      <c r="M461" s="571">
        <v>15</v>
      </c>
      <c r="N461" s="572">
        <v>117340.91935057261</v>
      </c>
    </row>
    <row r="462" spans="1:14" ht="14.4" customHeight="1" x14ac:dyDescent="0.3">
      <c r="A462" s="567" t="s">
        <v>515</v>
      </c>
      <c r="B462" s="568" t="s">
        <v>517</v>
      </c>
      <c r="C462" s="569" t="s">
        <v>537</v>
      </c>
      <c r="D462" s="570" t="s">
        <v>538</v>
      </c>
      <c r="E462" s="569" t="s">
        <v>518</v>
      </c>
      <c r="F462" s="570" t="s">
        <v>519</v>
      </c>
      <c r="G462" s="569"/>
      <c r="H462" s="569">
        <v>113024</v>
      </c>
      <c r="I462" s="569">
        <v>13024</v>
      </c>
      <c r="J462" s="569" t="s">
        <v>1308</v>
      </c>
      <c r="K462" s="569" t="s">
        <v>1309</v>
      </c>
      <c r="L462" s="571">
        <v>4439.6915986950598</v>
      </c>
      <c r="M462" s="571">
        <v>4</v>
      </c>
      <c r="N462" s="572">
        <v>17758.766394780239</v>
      </c>
    </row>
    <row r="463" spans="1:14" ht="14.4" customHeight="1" x14ac:dyDescent="0.3">
      <c r="A463" s="567" t="s">
        <v>515</v>
      </c>
      <c r="B463" s="568" t="s">
        <v>517</v>
      </c>
      <c r="C463" s="569" t="s">
        <v>537</v>
      </c>
      <c r="D463" s="570" t="s">
        <v>538</v>
      </c>
      <c r="E463" s="569" t="s">
        <v>518</v>
      </c>
      <c r="F463" s="570" t="s">
        <v>519</v>
      </c>
      <c r="G463" s="569"/>
      <c r="H463" s="569">
        <v>129027</v>
      </c>
      <c r="I463" s="569">
        <v>129027</v>
      </c>
      <c r="J463" s="569" t="s">
        <v>1310</v>
      </c>
      <c r="K463" s="569" t="s">
        <v>1311</v>
      </c>
      <c r="L463" s="571">
        <v>1408.00235514478</v>
      </c>
      <c r="M463" s="571">
        <v>2</v>
      </c>
      <c r="N463" s="572">
        <v>2816.0047102895601</v>
      </c>
    </row>
    <row r="464" spans="1:14" ht="14.4" customHeight="1" x14ac:dyDescent="0.3">
      <c r="A464" s="567" t="s">
        <v>515</v>
      </c>
      <c r="B464" s="568" t="s">
        <v>517</v>
      </c>
      <c r="C464" s="569" t="s">
        <v>537</v>
      </c>
      <c r="D464" s="570" t="s">
        <v>538</v>
      </c>
      <c r="E464" s="569" t="s">
        <v>518</v>
      </c>
      <c r="F464" s="570" t="s">
        <v>519</v>
      </c>
      <c r="G464" s="569"/>
      <c r="H464" s="569">
        <v>130187</v>
      </c>
      <c r="I464" s="569">
        <v>30187</v>
      </c>
      <c r="J464" s="569" t="s">
        <v>1123</v>
      </c>
      <c r="K464" s="569" t="s">
        <v>1312</v>
      </c>
      <c r="L464" s="571">
        <v>108.27000292920299</v>
      </c>
      <c r="M464" s="571">
        <v>6</v>
      </c>
      <c r="N464" s="572">
        <v>649.62001757521796</v>
      </c>
    </row>
    <row r="465" spans="1:14" ht="14.4" customHeight="1" x14ac:dyDescent="0.3">
      <c r="A465" s="567" t="s">
        <v>515</v>
      </c>
      <c r="B465" s="568" t="s">
        <v>517</v>
      </c>
      <c r="C465" s="569" t="s">
        <v>537</v>
      </c>
      <c r="D465" s="570" t="s">
        <v>538</v>
      </c>
      <c r="E465" s="569" t="s">
        <v>518</v>
      </c>
      <c r="F465" s="570" t="s">
        <v>519</v>
      </c>
      <c r="G465" s="569"/>
      <c r="H465" s="569">
        <v>196600</v>
      </c>
      <c r="I465" s="569">
        <v>96600</v>
      </c>
      <c r="J465" s="569" t="s">
        <v>1313</v>
      </c>
      <c r="K465" s="569" t="s">
        <v>1314</v>
      </c>
      <c r="L465" s="571">
        <v>52.67</v>
      </c>
      <c r="M465" s="571">
        <v>1</v>
      </c>
      <c r="N465" s="572">
        <v>52.67</v>
      </c>
    </row>
    <row r="466" spans="1:14" ht="14.4" customHeight="1" x14ac:dyDescent="0.3">
      <c r="A466" s="567" t="s">
        <v>515</v>
      </c>
      <c r="B466" s="568" t="s">
        <v>517</v>
      </c>
      <c r="C466" s="569" t="s">
        <v>537</v>
      </c>
      <c r="D466" s="570" t="s">
        <v>538</v>
      </c>
      <c r="E466" s="569" t="s">
        <v>518</v>
      </c>
      <c r="F466" s="570" t="s">
        <v>519</v>
      </c>
      <c r="G466" s="569"/>
      <c r="H466" s="569">
        <v>849310</v>
      </c>
      <c r="I466" s="569">
        <v>126689</v>
      </c>
      <c r="J466" s="569" t="s">
        <v>1315</v>
      </c>
      <c r="K466" s="569" t="s">
        <v>1316</v>
      </c>
      <c r="L466" s="571">
        <v>227.87296298462073</v>
      </c>
      <c r="M466" s="571">
        <v>13</v>
      </c>
      <c r="N466" s="572">
        <v>2962.347109791835</v>
      </c>
    </row>
    <row r="467" spans="1:14" ht="14.4" customHeight="1" x14ac:dyDescent="0.3">
      <c r="A467" s="567" t="s">
        <v>515</v>
      </c>
      <c r="B467" s="568" t="s">
        <v>517</v>
      </c>
      <c r="C467" s="569" t="s">
        <v>537</v>
      </c>
      <c r="D467" s="570" t="s">
        <v>538</v>
      </c>
      <c r="E467" s="569" t="s">
        <v>518</v>
      </c>
      <c r="F467" s="570" t="s">
        <v>519</v>
      </c>
      <c r="G467" s="569" t="s">
        <v>545</v>
      </c>
      <c r="H467" s="569">
        <v>447</v>
      </c>
      <c r="I467" s="569">
        <v>447</v>
      </c>
      <c r="J467" s="569" t="s">
        <v>1317</v>
      </c>
      <c r="K467" s="569" t="s">
        <v>1318</v>
      </c>
      <c r="L467" s="571">
        <v>189.70694271166732</v>
      </c>
      <c r="M467" s="571">
        <v>62</v>
      </c>
      <c r="N467" s="572">
        <v>11761.625748724069</v>
      </c>
    </row>
    <row r="468" spans="1:14" ht="14.4" customHeight="1" x14ac:dyDescent="0.3">
      <c r="A468" s="567" t="s">
        <v>515</v>
      </c>
      <c r="B468" s="568" t="s">
        <v>517</v>
      </c>
      <c r="C468" s="569" t="s">
        <v>537</v>
      </c>
      <c r="D468" s="570" t="s">
        <v>538</v>
      </c>
      <c r="E468" s="569" t="s">
        <v>518</v>
      </c>
      <c r="F468" s="570" t="s">
        <v>519</v>
      </c>
      <c r="G468" s="569" t="s">
        <v>545</v>
      </c>
      <c r="H468" s="569">
        <v>13807</v>
      </c>
      <c r="I468" s="569">
        <v>13807</v>
      </c>
      <c r="J468" s="569" t="s">
        <v>1319</v>
      </c>
      <c r="K468" s="569" t="s">
        <v>1320</v>
      </c>
      <c r="L468" s="571">
        <v>14565.21</v>
      </c>
      <c r="M468" s="571">
        <v>0.49</v>
      </c>
      <c r="N468" s="572">
        <v>7136.9529000000002</v>
      </c>
    </row>
    <row r="469" spans="1:14" ht="14.4" customHeight="1" x14ac:dyDescent="0.3">
      <c r="A469" s="567" t="s">
        <v>515</v>
      </c>
      <c r="B469" s="568" t="s">
        <v>517</v>
      </c>
      <c r="C469" s="569" t="s">
        <v>537</v>
      </c>
      <c r="D469" s="570" t="s">
        <v>538</v>
      </c>
      <c r="E469" s="569" t="s">
        <v>518</v>
      </c>
      <c r="F469" s="570" t="s">
        <v>519</v>
      </c>
      <c r="G469" s="569" t="s">
        <v>545</v>
      </c>
      <c r="H469" s="569">
        <v>51366</v>
      </c>
      <c r="I469" s="569">
        <v>51366</v>
      </c>
      <c r="J469" s="569" t="s">
        <v>548</v>
      </c>
      <c r="K469" s="569" t="s">
        <v>549</v>
      </c>
      <c r="L469" s="571">
        <v>259.44078306293312</v>
      </c>
      <c r="M469" s="571">
        <v>34.5</v>
      </c>
      <c r="N469" s="572">
        <v>8950.7066241397279</v>
      </c>
    </row>
    <row r="470" spans="1:14" ht="14.4" customHeight="1" x14ac:dyDescent="0.3">
      <c r="A470" s="567" t="s">
        <v>515</v>
      </c>
      <c r="B470" s="568" t="s">
        <v>517</v>
      </c>
      <c r="C470" s="569" t="s">
        <v>537</v>
      </c>
      <c r="D470" s="570" t="s">
        <v>538</v>
      </c>
      <c r="E470" s="569" t="s">
        <v>518</v>
      </c>
      <c r="F470" s="570" t="s">
        <v>519</v>
      </c>
      <c r="G470" s="569" t="s">
        <v>545</v>
      </c>
      <c r="H470" s="569">
        <v>51367</v>
      </c>
      <c r="I470" s="569">
        <v>51367</v>
      </c>
      <c r="J470" s="569" t="s">
        <v>548</v>
      </c>
      <c r="K470" s="569" t="s">
        <v>643</v>
      </c>
      <c r="L470" s="571">
        <v>145.93860772481582</v>
      </c>
      <c r="M470" s="571">
        <v>50</v>
      </c>
      <c r="N470" s="572">
        <v>7296.9306069338209</v>
      </c>
    </row>
    <row r="471" spans="1:14" ht="14.4" customHeight="1" x14ac:dyDescent="0.3">
      <c r="A471" s="567" t="s">
        <v>515</v>
      </c>
      <c r="B471" s="568" t="s">
        <v>517</v>
      </c>
      <c r="C471" s="569" t="s">
        <v>537</v>
      </c>
      <c r="D471" s="570" t="s">
        <v>538</v>
      </c>
      <c r="E471" s="569" t="s">
        <v>518</v>
      </c>
      <c r="F471" s="570" t="s">
        <v>519</v>
      </c>
      <c r="G471" s="569" t="s">
        <v>545</v>
      </c>
      <c r="H471" s="569">
        <v>51383</v>
      </c>
      <c r="I471" s="569">
        <v>51383</v>
      </c>
      <c r="J471" s="569" t="s">
        <v>548</v>
      </c>
      <c r="K471" s="569" t="s">
        <v>644</v>
      </c>
      <c r="L471" s="571">
        <v>152.48955883316015</v>
      </c>
      <c r="M471" s="571">
        <v>18</v>
      </c>
      <c r="N471" s="572">
        <v>2744.8138236642421</v>
      </c>
    </row>
    <row r="472" spans="1:14" ht="14.4" customHeight="1" x14ac:dyDescent="0.3">
      <c r="A472" s="567" t="s">
        <v>515</v>
      </c>
      <c r="B472" s="568" t="s">
        <v>517</v>
      </c>
      <c r="C472" s="569" t="s">
        <v>537</v>
      </c>
      <c r="D472" s="570" t="s">
        <v>538</v>
      </c>
      <c r="E472" s="569" t="s">
        <v>518</v>
      </c>
      <c r="F472" s="570" t="s">
        <v>519</v>
      </c>
      <c r="G472" s="569" t="s">
        <v>545</v>
      </c>
      <c r="H472" s="569">
        <v>100362</v>
      </c>
      <c r="I472" s="569">
        <v>362</v>
      </c>
      <c r="J472" s="569" t="s">
        <v>550</v>
      </c>
      <c r="K472" s="569" t="s">
        <v>551</v>
      </c>
      <c r="L472" s="571">
        <v>84.690492330959231</v>
      </c>
      <c r="M472" s="571">
        <v>42</v>
      </c>
      <c r="N472" s="572">
        <v>3560.4503435711958</v>
      </c>
    </row>
    <row r="473" spans="1:14" ht="14.4" customHeight="1" x14ac:dyDescent="0.3">
      <c r="A473" s="567" t="s">
        <v>515</v>
      </c>
      <c r="B473" s="568" t="s">
        <v>517</v>
      </c>
      <c r="C473" s="569" t="s">
        <v>537</v>
      </c>
      <c r="D473" s="570" t="s">
        <v>538</v>
      </c>
      <c r="E473" s="569" t="s">
        <v>518</v>
      </c>
      <c r="F473" s="570" t="s">
        <v>519</v>
      </c>
      <c r="G473" s="569" t="s">
        <v>545</v>
      </c>
      <c r="H473" s="569">
        <v>100392</v>
      </c>
      <c r="I473" s="569">
        <v>392</v>
      </c>
      <c r="J473" s="569" t="s">
        <v>654</v>
      </c>
      <c r="K473" s="569" t="s">
        <v>655</v>
      </c>
      <c r="L473" s="571">
        <v>52.533149981493388</v>
      </c>
      <c r="M473" s="571">
        <v>116</v>
      </c>
      <c r="N473" s="572">
        <v>6094.2494224540278</v>
      </c>
    </row>
    <row r="474" spans="1:14" ht="14.4" customHeight="1" x14ac:dyDescent="0.3">
      <c r="A474" s="567" t="s">
        <v>515</v>
      </c>
      <c r="B474" s="568" t="s">
        <v>517</v>
      </c>
      <c r="C474" s="569" t="s">
        <v>537</v>
      </c>
      <c r="D474" s="570" t="s">
        <v>538</v>
      </c>
      <c r="E474" s="569" t="s">
        <v>518</v>
      </c>
      <c r="F474" s="570" t="s">
        <v>519</v>
      </c>
      <c r="G474" s="569" t="s">
        <v>545</v>
      </c>
      <c r="H474" s="569">
        <v>100394</v>
      </c>
      <c r="I474" s="569">
        <v>394</v>
      </c>
      <c r="J474" s="569" t="s">
        <v>656</v>
      </c>
      <c r="K474" s="569" t="s">
        <v>657</v>
      </c>
      <c r="L474" s="571">
        <v>63.648073654375231</v>
      </c>
      <c r="M474" s="571">
        <v>27</v>
      </c>
      <c r="N474" s="572">
        <v>1701.6387063237703</v>
      </c>
    </row>
    <row r="475" spans="1:14" ht="14.4" customHeight="1" x14ac:dyDescent="0.3">
      <c r="A475" s="567" t="s">
        <v>515</v>
      </c>
      <c r="B475" s="568" t="s">
        <v>517</v>
      </c>
      <c r="C475" s="569" t="s">
        <v>537</v>
      </c>
      <c r="D475" s="570" t="s">
        <v>538</v>
      </c>
      <c r="E475" s="569" t="s">
        <v>518</v>
      </c>
      <c r="F475" s="570" t="s">
        <v>519</v>
      </c>
      <c r="G475" s="569" t="s">
        <v>545</v>
      </c>
      <c r="H475" s="569">
        <v>100409</v>
      </c>
      <c r="I475" s="569">
        <v>409</v>
      </c>
      <c r="J475" s="569" t="s">
        <v>658</v>
      </c>
      <c r="K475" s="569" t="s">
        <v>659</v>
      </c>
      <c r="L475" s="571">
        <v>70.050005685526997</v>
      </c>
      <c r="M475" s="571">
        <v>2</v>
      </c>
      <c r="N475" s="572">
        <v>140.10001137105399</v>
      </c>
    </row>
    <row r="476" spans="1:14" ht="14.4" customHeight="1" x14ac:dyDescent="0.3">
      <c r="A476" s="567" t="s">
        <v>515</v>
      </c>
      <c r="B476" s="568" t="s">
        <v>517</v>
      </c>
      <c r="C476" s="569" t="s">
        <v>537</v>
      </c>
      <c r="D476" s="570" t="s">
        <v>538</v>
      </c>
      <c r="E476" s="569" t="s">
        <v>518</v>
      </c>
      <c r="F476" s="570" t="s">
        <v>519</v>
      </c>
      <c r="G476" s="569" t="s">
        <v>545</v>
      </c>
      <c r="H476" s="569">
        <v>100498</v>
      </c>
      <c r="I476" s="569">
        <v>498</v>
      </c>
      <c r="J476" s="569" t="s">
        <v>662</v>
      </c>
      <c r="K476" s="569" t="s">
        <v>659</v>
      </c>
      <c r="L476" s="571">
        <v>94.889753137465732</v>
      </c>
      <c r="M476" s="571">
        <v>16</v>
      </c>
      <c r="N476" s="572">
        <v>1519.8570376495891</v>
      </c>
    </row>
    <row r="477" spans="1:14" ht="14.4" customHeight="1" x14ac:dyDescent="0.3">
      <c r="A477" s="567" t="s">
        <v>515</v>
      </c>
      <c r="B477" s="568" t="s">
        <v>517</v>
      </c>
      <c r="C477" s="569" t="s">
        <v>537</v>
      </c>
      <c r="D477" s="570" t="s">
        <v>538</v>
      </c>
      <c r="E477" s="569" t="s">
        <v>518</v>
      </c>
      <c r="F477" s="570" t="s">
        <v>519</v>
      </c>
      <c r="G477" s="569" t="s">
        <v>545</v>
      </c>
      <c r="H477" s="569">
        <v>100502</v>
      </c>
      <c r="I477" s="569">
        <v>502</v>
      </c>
      <c r="J477" s="569" t="s">
        <v>552</v>
      </c>
      <c r="K477" s="569" t="s">
        <v>553</v>
      </c>
      <c r="L477" s="571">
        <v>163.67013414208134</v>
      </c>
      <c r="M477" s="571">
        <v>51</v>
      </c>
      <c r="N477" s="572">
        <v>8345.0159009196432</v>
      </c>
    </row>
    <row r="478" spans="1:14" ht="14.4" customHeight="1" x14ac:dyDescent="0.3">
      <c r="A478" s="567" t="s">
        <v>515</v>
      </c>
      <c r="B478" s="568" t="s">
        <v>517</v>
      </c>
      <c r="C478" s="569" t="s">
        <v>537</v>
      </c>
      <c r="D478" s="570" t="s">
        <v>538</v>
      </c>
      <c r="E478" s="569" t="s">
        <v>518</v>
      </c>
      <c r="F478" s="570" t="s">
        <v>519</v>
      </c>
      <c r="G478" s="569" t="s">
        <v>545</v>
      </c>
      <c r="H478" s="569">
        <v>100536</v>
      </c>
      <c r="I478" s="569">
        <v>536</v>
      </c>
      <c r="J478" s="569" t="s">
        <v>666</v>
      </c>
      <c r="K478" s="569" t="s">
        <v>551</v>
      </c>
      <c r="L478" s="571">
        <v>117.6181025727509</v>
      </c>
      <c r="M478" s="571">
        <v>23</v>
      </c>
      <c r="N478" s="572">
        <v>2703.7320514550183</v>
      </c>
    </row>
    <row r="479" spans="1:14" ht="14.4" customHeight="1" x14ac:dyDescent="0.3">
      <c r="A479" s="567" t="s">
        <v>515</v>
      </c>
      <c r="B479" s="568" t="s">
        <v>517</v>
      </c>
      <c r="C479" s="569" t="s">
        <v>537</v>
      </c>
      <c r="D479" s="570" t="s">
        <v>538</v>
      </c>
      <c r="E479" s="569" t="s">
        <v>518</v>
      </c>
      <c r="F479" s="570" t="s">
        <v>519</v>
      </c>
      <c r="G479" s="569" t="s">
        <v>545</v>
      </c>
      <c r="H479" s="569">
        <v>100610</v>
      </c>
      <c r="I479" s="569">
        <v>610</v>
      </c>
      <c r="J479" s="569" t="s">
        <v>669</v>
      </c>
      <c r="K479" s="569" t="s">
        <v>670</v>
      </c>
      <c r="L479" s="571">
        <v>63.2634111080366</v>
      </c>
      <c r="M479" s="571">
        <v>36</v>
      </c>
      <c r="N479" s="572">
        <v>2276.8818665928784</v>
      </c>
    </row>
    <row r="480" spans="1:14" ht="14.4" customHeight="1" x14ac:dyDescent="0.3">
      <c r="A480" s="567" t="s">
        <v>515</v>
      </c>
      <c r="B480" s="568" t="s">
        <v>517</v>
      </c>
      <c r="C480" s="569" t="s">
        <v>537</v>
      </c>
      <c r="D480" s="570" t="s">
        <v>538</v>
      </c>
      <c r="E480" s="569" t="s">
        <v>518</v>
      </c>
      <c r="F480" s="570" t="s">
        <v>519</v>
      </c>
      <c r="G480" s="569" t="s">
        <v>545</v>
      </c>
      <c r="H480" s="569">
        <v>100612</v>
      </c>
      <c r="I480" s="569">
        <v>612</v>
      </c>
      <c r="J480" s="569" t="s">
        <v>671</v>
      </c>
      <c r="K480" s="569" t="s">
        <v>655</v>
      </c>
      <c r="L480" s="571">
        <v>59.528573213588736</v>
      </c>
      <c r="M480" s="571">
        <v>150</v>
      </c>
      <c r="N480" s="572">
        <v>8927.7852915661897</v>
      </c>
    </row>
    <row r="481" spans="1:14" ht="14.4" customHeight="1" x14ac:dyDescent="0.3">
      <c r="A481" s="567" t="s">
        <v>515</v>
      </c>
      <c r="B481" s="568" t="s">
        <v>517</v>
      </c>
      <c r="C481" s="569" t="s">
        <v>537</v>
      </c>
      <c r="D481" s="570" t="s">
        <v>538</v>
      </c>
      <c r="E481" s="569" t="s">
        <v>518</v>
      </c>
      <c r="F481" s="570" t="s">
        <v>519</v>
      </c>
      <c r="G481" s="569" t="s">
        <v>545</v>
      </c>
      <c r="H481" s="569">
        <v>100811</v>
      </c>
      <c r="I481" s="569">
        <v>811</v>
      </c>
      <c r="J481" s="569" t="s">
        <v>674</v>
      </c>
      <c r="K481" s="569" t="s">
        <v>1321</v>
      </c>
      <c r="L481" s="571">
        <v>49.368769484666601</v>
      </c>
      <c r="M481" s="571">
        <v>2</v>
      </c>
      <c r="N481" s="572">
        <v>98.737538969333201</v>
      </c>
    </row>
    <row r="482" spans="1:14" ht="14.4" customHeight="1" x14ac:dyDescent="0.3">
      <c r="A482" s="567" t="s">
        <v>515</v>
      </c>
      <c r="B482" s="568" t="s">
        <v>517</v>
      </c>
      <c r="C482" s="569" t="s">
        <v>537</v>
      </c>
      <c r="D482" s="570" t="s">
        <v>538</v>
      </c>
      <c r="E482" s="569" t="s">
        <v>518</v>
      </c>
      <c r="F482" s="570" t="s">
        <v>519</v>
      </c>
      <c r="G482" s="569" t="s">
        <v>545</v>
      </c>
      <c r="H482" s="569">
        <v>100874</v>
      </c>
      <c r="I482" s="569">
        <v>874</v>
      </c>
      <c r="J482" s="569" t="s">
        <v>678</v>
      </c>
      <c r="K482" s="569" t="s">
        <v>679</v>
      </c>
      <c r="L482" s="571">
        <v>41.684874959683803</v>
      </c>
      <c r="M482" s="571">
        <v>84</v>
      </c>
      <c r="N482" s="572">
        <v>3502.6011402868562</v>
      </c>
    </row>
    <row r="483" spans="1:14" ht="14.4" customHeight="1" x14ac:dyDescent="0.3">
      <c r="A483" s="567" t="s">
        <v>515</v>
      </c>
      <c r="B483" s="568" t="s">
        <v>517</v>
      </c>
      <c r="C483" s="569" t="s">
        <v>537</v>
      </c>
      <c r="D483" s="570" t="s">
        <v>538</v>
      </c>
      <c r="E483" s="569" t="s">
        <v>518</v>
      </c>
      <c r="F483" s="570" t="s">
        <v>519</v>
      </c>
      <c r="G483" s="569" t="s">
        <v>545</v>
      </c>
      <c r="H483" s="569">
        <v>101125</v>
      </c>
      <c r="I483" s="569">
        <v>1125</v>
      </c>
      <c r="J483" s="569" t="s">
        <v>556</v>
      </c>
      <c r="K483" s="569" t="s">
        <v>557</v>
      </c>
      <c r="L483" s="571">
        <v>78.531029464856445</v>
      </c>
      <c r="M483" s="571">
        <v>15</v>
      </c>
      <c r="N483" s="572">
        <v>1178.0144125079903</v>
      </c>
    </row>
    <row r="484" spans="1:14" ht="14.4" customHeight="1" x14ac:dyDescent="0.3">
      <c r="A484" s="567" t="s">
        <v>515</v>
      </c>
      <c r="B484" s="568" t="s">
        <v>517</v>
      </c>
      <c r="C484" s="569" t="s">
        <v>537</v>
      </c>
      <c r="D484" s="570" t="s">
        <v>538</v>
      </c>
      <c r="E484" s="569" t="s">
        <v>518</v>
      </c>
      <c r="F484" s="570" t="s">
        <v>519</v>
      </c>
      <c r="G484" s="569" t="s">
        <v>545</v>
      </c>
      <c r="H484" s="569">
        <v>102133</v>
      </c>
      <c r="I484" s="569">
        <v>2133</v>
      </c>
      <c r="J484" s="569" t="s">
        <v>688</v>
      </c>
      <c r="K484" s="569" t="s">
        <v>689</v>
      </c>
      <c r="L484" s="571">
        <v>27.353342527600617</v>
      </c>
      <c r="M484" s="571">
        <v>12</v>
      </c>
      <c r="N484" s="572">
        <v>328.43990770946237</v>
      </c>
    </row>
    <row r="485" spans="1:14" ht="14.4" customHeight="1" x14ac:dyDescent="0.3">
      <c r="A485" s="567" t="s">
        <v>515</v>
      </c>
      <c r="B485" s="568" t="s">
        <v>517</v>
      </c>
      <c r="C485" s="569" t="s">
        <v>537</v>
      </c>
      <c r="D485" s="570" t="s">
        <v>538</v>
      </c>
      <c r="E485" s="569" t="s">
        <v>518</v>
      </c>
      <c r="F485" s="570" t="s">
        <v>519</v>
      </c>
      <c r="G485" s="569" t="s">
        <v>545</v>
      </c>
      <c r="H485" s="569">
        <v>102439</v>
      </c>
      <c r="I485" s="569">
        <v>2439</v>
      </c>
      <c r="J485" s="569" t="s">
        <v>558</v>
      </c>
      <c r="K485" s="569" t="s">
        <v>559</v>
      </c>
      <c r="L485" s="571">
        <v>291.30389584166295</v>
      </c>
      <c r="M485" s="571">
        <v>48</v>
      </c>
      <c r="N485" s="572">
        <v>13983.326312096557</v>
      </c>
    </row>
    <row r="486" spans="1:14" ht="14.4" customHeight="1" x14ac:dyDescent="0.3">
      <c r="A486" s="567" t="s">
        <v>515</v>
      </c>
      <c r="B486" s="568" t="s">
        <v>517</v>
      </c>
      <c r="C486" s="569" t="s">
        <v>537</v>
      </c>
      <c r="D486" s="570" t="s">
        <v>538</v>
      </c>
      <c r="E486" s="569" t="s">
        <v>518</v>
      </c>
      <c r="F486" s="570" t="s">
        <v>519</v>
      </c>
      <c r="G486" s="569" t="s">
        <v>545</v>
      </c>
      <c r="H486" s="569">
        <v>102486</v>
      </c>
      <c r="I486" s="569">
        <v>2486</v>
      </c>
      <c r="J486" s="569" t="s">
        <v>1322</v>
      </c>
      <c r="K486" s="569" t="s">
        <v>1323</v>
      </c>
      <c r="L486" s="571">
        <v>121.17700000000002</v>
      </c>
      <c r="M486" s="571">
        <v>10</v>
      </c>
      <c r="N486" s="572">
        <v>1211.7700000000002</v>
      </c>
    </row>
    <row r="487" spans="1:14" ht="14.4" customHeight="1" x14ac:dyDescent="0.3">
      <c r="A487" s="567" t="s">
        <v>515</v>
      </c>
      <c r="B487" s="568" t="s">
        <v>517</v>
      </c>
      <c r="C487" s="569" t="s">
        <v>537</v>
      </c>
      <c r="D487" s="570" t="s">
        <v>538</v>
      </c>
      <c r="E487" s="569" t="s">
        <v>518</v>
      </c>
      <c r="F487" s="570" t="s">
        <v>519</v>
      </c>
      <c r="G487" s="569" t="s">
        <v>545</v>
      </c>
      <c r="H487" s="569">
        <v>103761</v>
      </c>
      <c r="I487" s="569">
        <v>3761</v>
      </c>
      <c r="J487" s="569" t="s">
        <v>560</v>
      </c>
      <c r="K487" s="569" t="s">
        <v>561</v>
      </c>
      <c r="L487" s="571">
        <v>655.13076584724558</v>
      </c>
      <c r="M487" s="571">
        <v>32</v>
      </c>
      <c r="N487" s="572">
        <v>20985.307570500838</v>
      </c>
    </row>
    <row r="488" spans="1:14" ht="14.4" customHeight="1" x14ac:dyDescent="0.3">
      <c r="A488" s="567" t="s">
        <v>515</v>
      </c>
      <c r="B488" s="568" t="s">
        <v>517</v>
      </c>
      <c r="C488" s="569" t="s">
        <v>537</v>
      </c>
      <c r="D488" s="570" t="s">
        <v>538</v>
      </c>
      <c r="E488" s="569" t="s">
        <v>518</v>
      </c>
      <c r="F488" s="570" t="s">
        <v>519</v>
      </c>
      <c r="G488" s="569" t="s">
        <v>545</v>
      </c>
      <c r="H488" s="569">
        <v>104071</v>
      </c>
      <c r="I488" s="569">
        <v>4071</v>
      </c>
      <c r="J488" s="569" t="s">
        <v>704</v>
      </c>
      <c r="K488" s="569" t="s">
        <v>705</v>
      </c>
      <c r="L488" s="571">
        <v>148.1348176455115</v>
      </c>
      <c r="M488" s="571">
        <v>2</v>
      </c>
      <c r="N488" s="572">
        <v>296.26963529102301</v>
      </c>
    </row>
    <row r="489" spans="1:14" ht="14.4" customHeight="1" x14ac:dyDescent="0.3">
      <c r="A489" s="567" t="s">
        <v>515</v>
      </c>
      <c r="B489" s="568" t="s">
        <v>517</v>
      </c>
      <c r="C489" s="569" t="s">
        <v>537</v>
      </c>
      <c r="D489" s="570" t="s">
        <v>538</v>
      </c>
      <c r="E489" s="569" t="s">
        <v>518</v>
      </c>
      <c r="F489" s="570" t="s">
        <v>519</v>
      </c>
      <c r="G489" s="569" t="s">
        <v>545</v>
      </c>
      <c r="H489" s="569">
        <v>104344</v>
      </c>
      <c r="I489" s="569">
        <v>4344</v>
      </c>
      <c r="J489" s="569" t="s">
        <v>710</v>
      </c>
      <c r="K489" s="569" t="s">
        <v>711</v>
      </c>
      <c r="L489" s="571">
        <v>103.9721596526087</v>
      </c>
      <c r="M489" s="571">
        <v>20</v>
      </c>
      <c r="N489" s="572">
        <v>2111.4961509678269</v>
      </c>
    </row>
    <row r="490" spans="1:14" ht="14.4" customHeight="1" x14ac:dyDescent="0.3">
      <c r="A490" s="567" t="s">
        <v>515</v>
      </c>
      <c r="B490" s="568" t="s">
        <v>517</v>
      </c>
      <c r="C490" s="569" t="s">
        <v>537</v>
      </c>
      <c r="D490" s="570" t="s">
        <v>538</v>
      </c>
      <c r="E490" s="569" t="s">
        <v>518</v>
      </c>
      <c r="F490" s="570" t="s">
        <v>519</v>
      </c>
      <c r="G490" s="569" t="s">
        <v>545</v>
      </c>
      <c r="H490" s="569">
        <v>107981</v>
      </c>
      <c r="I490" s="569">
        <v>7981</v>
      </c>
      <c r="J490" s="569" t="s">
        <v>562</v>
      </c>
      <c r="K490" s="569" t="s">
        <v>563</v>
      </c>
      <c r="L490" s="571">
        <v>60.349990630535338</v>
      </c>
      <c r="M490" s="571">
        <v>16</v>
      </c>
      <c r="N490" s="572">
        <v>965.59988933397733</v>
      </c>
    </row>
    <row r="491" spans="1:14" ht="14.4" customHeight="1" x14ac:dyDescent="0.3">
      <c r="A491" s="567" t="s">
        <v>515</v>
      </c>
      <c r="B491" s="568" t="s">
        <v>517</v>
      </c>
      <c r="C491" s="569" t="s">
        <v>537</v>
      </c>
      <c r="D491" s="570" t="s">
        <v>538</v>
      </c>
      <c r="E491" s="569" t="s">
        <v>518</v>
      </c>
      <c r="F491" s="570" t="s">
        <v>519</v>
      </c>
      <c r="G491" s="569" t="s">
        <v>545</v>
      </c>
      <c r="H491" s="569">
        <v>110555</v>
      </c>
      <c r="I491" s="569">
        <v>10555</v>
      </c>
      <c r="J491" s="569" t="s">
        <v>726</v>
      </c>
      <c r="K491" s="569" t="s">
        <v>727</v>
      </c>
      <c r="L491" s="571">
        <v>274.9690719025055</v>
      </c>
      <c r="M491" s="571">
        <v>6</v>
      </c>
      <c r="N491" s="572">
        <v>1649.8144314150331</v>
      </c>
    </row>
    <row r="492" spans="1:14" ht="14.4" customHeight="1" x14ac:dyDescent="0.3">
      <c r="A492" s="567" t="s">
        <v>515</v>
      </c>
      <c r="B492" s="568" t="s">
        <v>517</v>
      </c>
      <c r="C492" s="569" t="s">
        <v>537</v>
      </c>
      <c r="D492" s="570" t="s">
        <v>538</v>
      </c>
      <c r="E492" s="569" t="s">
        <v>518</v>
      </c>
      <c r="F492" s="570" t="s">
        <v>519</v>
      </c>
      <c r="G492" s="569" t="s">
        <v>545</v>
      </c>
      <c r="H492" s="569">
        <v>111671</v>
      </c>
      <c r="I492" s="569">
        <v>11671</v>
      </c>
      <c r="J492" s="569" t="s">
        <v>734</v>
      </c>
      <c r="K492" s="569" t="s">
        <v>735</v>
      </c>
      <c r="L492" s="571">
        <v>276.38837152543766</v>
      </c>
      <c r="M492" s="571">
        <v>301</v>
      </c>
      <c r="N492" s="572">
        <v>82802.913722111407</v>
      </c>
    </row>
    <row r="493" spans="1:14" ht="14.4" customHeight="1" x14ac:dyDescent="0.3">
      <c r="A493" s="567" t="s">
        <v>515</v>
      </c>
      <c r="B493" s="568" t="s">
        <v>517</v>
      </c>
      <c r="C493" s="569" t="s">
        <v>537</v>
      </c>
      <c r="D493" s="570" t="s">
        <v>538</v>
      </c>
      <c r="E493" s="569" t="s">
        <v>518</v>
      </c>
      <c r="F493" s="570" t="s">
        <v>519</v>
      </c>
      <c r="G493" s="569" t="s">
        <v>545</v>
      </c>
      <c r="H493" s="569">
        <v>118304</v>
      </c>
      <c r="I493" s="569">
        <v>18304</v>
      </c>
      <c r="J493" s="569" t="s">
        <v>762</v>
      </c>
      <c r="K493" s="569" t="s">
        <v>763</v>
      </c>
      <c r="L493" s="571">
        <v>193.62503560122747</v>
      </c>
      <c r="M493" s="571">
        <v>14</v>
      </c>
      <c r="N493" s="572">
        <v>2711.6004272147302</v>
      </c>
    </row>
    <row r="494" spans="1:14" ht="14.4" customHeight="1" x14ac:dyDescent="0.3">
      <c r="A494" s="567" t="s">
        <v>515</v>
      </c>
      <c r="B494" s="568" t="s">
        <v>517</v>
      </c>
      <c r="C494" s="569" t="s">
        <v>537</v>
      </c>
      <c r="D494" s="570" t="s">
        <v>538</v>
      </c>
      <c r="E494" s="569" t="s">
        <v>518</v>
      </c>
      <c r="F494" s="570" t="s">
        <v>519</v>
      </c>
      <c r="G494" s="569" t="s">
        <v>545</v>
      </c>
      <c r="H494" s="569">
        <v>118305</v>
      </c>
      <c r="I494" s="569">
        <v>18305</v>
      </c>
      <c r="J494" s="569" t="s">
        <v>762</v>
      </c>
      <c r="K494" s="569" t="s">
        <v>764</v>
      </c>
      <c r="L494" s="571">
        <v>270.04919505463448</v>
      </c>
      <c r="M494" s="571">
        <v>119</v>
      </c>
      <c r="N494" s="572">
        <v>32358.108672153885</v>
      </c>
    </row>
    <row r="495" spans="1:14" ht="14.4" customHeight="1" x14ac:dyDescent="0.3">
      <c r="A495" s="567" t="s">
        <v>515</v>
      </c>
      <c r="B495" s="568" t="s">
        <v>517</v>
      </c>
      <c r="C495" s="569" t="s">
        <v>537</v>
      </c>
      <c r="D495" s="570" t="s">
        <v>538</v>
      </c>
      <c r="E495" s="569" t="s">
        <v>518</v>
      </c>
      <c r="F495" s="570" t="s">
        <v>519</v>
      </c>
      <c r="G495" s="569" t="s">
        <v>545</v>
      </c>
      <c r="H495" s="569">
        <v>118656</v>
      </c>
      <c r="I495" s="569">
        <v>118656</v>
      </c>
      <c r="J495" s="569" t="s">
        <v>1324</v>
      </c>
      <c r="K495" s="569" t="s">
        <v>1325</v>
      </c>
      <c r="L495" s="571">
        <v>649.80549544243149</v>
      </c>
      <c r="M495" s="571">
        <v>17</v>
      </c>
      <c r="N495" s="572">
        <v>11047.673209709523</v>
      </c>
    </row>
    <row r="496" spans="1:14" ht="14.4" customHeight="1" x14ac:dyDescent="0.3">
      <c r="A496" s="567" t="s">
        <v>515</v>
      </c>
      <c r="B496" s="568" t="s">
        <v>517</v>
      </c>
      <c r="C496" s="569" t="s">
        <v>537</v>
      </c>
      <c r="D496" s="570" t="s">
        <v>538</v>
      </c>
      <c r="E496" s="569" t="s">
        <v>518</v>
      </c>
      <c r="F496" s="570" t="s">
        <v>519</v>
      </c>
      <c r="G496" s="569" t="s">
        <v>545</v>
      </c>
      <c r="H496" s="569">
        <v>122134</v>
      </c>
      <c r="I496" s="569">
        <v>22134</v>
      </c>
      <c r="J496" s="569" t="s">
        <v>771</v>
      </c>
      <c r="K496" s="569" t="s">
        <v>1326</v>
      </c>
      <c r="L496" s="571">
        <v>411.939381159915</v>
      </c>
      <c r="M496" s="571">
        <v>3</v>
      </c>
      <c r="N496" s="572">
        <v>1235.818143479745</v>
      </c>
    </row>
    <row r="497" spans="1:14" ht="14.4" customHeight="1" x14ac:dyDescent="0.3">
      <c r="A497" s="567" t="s">
        <v>515</v>
      </c>
      <c r="B497" s="568" t="s">
        <v>517</v>
      </c>
      <c r="C497" s="569" t="s">
        <v>537</v>
      </c>
      <c r="D497" s="570" t="s">
        <v>538</v>
      </c>
      <c r="E497" s="569" t="s">
        <v>518</v>
      </c>
      <c r="F497" s="570" t="s">
        <v>519</v>
      </c>
      <c r="G497" s="569" t="s">
        <v>545</v>
      </c>
      <c r="H497" s="569">
        <v>123700</v>
      </c>
      <c r="I497" s="569">
        <v>23700</v>
      </c>
      <c r="J497" s="569" t="s">
        <v>771</v>
      </c>
      <c r="K497" s="569" t="s">
        <v>772</v>
      </c>
      <c r="L497" s="571">
        <v>569.95555555555552</v>
      </c>
      <c r="M497" s="571">
        <v>9</v>
      </c>
      <c r="N497" s="572">
        <v>5129.5999999999995</v>
      </c>
    </row>
    <row r="498" spans="1:14" ht="14.4" customHeight="1" x14ac:dyDescent="0.3">
      <c r="A498" s="567" t="s">
        <v>515</v>
      </c>
      <c r="B498" s="568" t="s">
        <v>517</v>
      </c>
      <c r="C498" s="569" t="s">
        <v>537</v>
      </c>
      <c r="D498" s="570" t="s">
        <v>538</v>
      </c>
      <c r="E498" s="569" t="s">
        <v>518</v>
      </c>
      <c r="F498" s="570" t="s">
        <v>519</v>
      </c>
      <c r="G498" s="569" t="s">
        <v>545</v>
      </c>
      <c r="H498" s="569">
        <v>124067</v>
      </c>
      <c r="I498" s="569">
        <v>124067</v>
      </c>
      <c r="J498" s="569" t="s">
        <v>773</v>
      </c>
      <c r="K498" s="569" t="s">
        <v>774</v>
      </c>
      <c r="L498" s="571">
        <v>38.074089202174591</v>
      </c>
      <c r="M498" s="571">
        <v>112</v>
      </c>
      <c r="N498" s="572">
        <v>4261.6871639122619</v>
      </c>
    </row>
    <row r="499" spans="1:14" ht="14.4" customHeight="1" x14ac:dyDescent="0.3">
      <c r="A499" s="567" t="s">
        <v>515</v>
      </c>
      <c r="B499" s="568" t="s">
        <v>517</v>
      </c>
      <c r="C499" s="569" t="s">
        <v>537</v>
      </c>
      <c r="D499" s="570" t="s">
        <v>538</v>
      </c>
      <c r="E499" s="569" t="s">
        <v>518</v>
      </c>
      <c r="F499" s="570" t="s">
        <v>519</v>
      </c>
      <c r="G499" s="569" t="s">
        <v>545</v>
      </c>
      <c r="H499" s="569">
        <v>140122</v>
      </c>
      <c r="I499" s="569">
        <v>40122</v>
      </c>
      <c r="J499" s="569" t="s">
        <v>792</v>
      </c>
      <c r="K499" s="569" t="s">
        <v>774</v>
      </c>
      <c r="L499" s="571">
        <v>38.295445753207829</v>
      </c>
      <c r="M499" s="571">
        <v>70</v>
      </c>
      <c r="N499" s="572">
        <v>2681.1798984028496</v>
      </c>
    </row>
    <row r="500" spans="1:14" ht="14.4" customHeight="1" x14ac:dyDescent="0.3">
      <c r="A500" s="567" t="s">
        <v>515</v>
      </c>
      <c r="B500" s="568" t="s">
        <v>517</v>
      </c>
      <c r="C500" s="569" t="s">
        <v>537</v>
      </c>
      <c r="D500" s="570" t="s">
        <v>538</v>
      </c>
      <c r="E500" s="569" t="s">
        <v>518</v>
      </c>
      <c r="F500" s="570" t="s">
        <v>519</v>
      </c>
      <c r="G500" s="569" t="s">
        <v>545</v>
      </c>
      <c r="H500" s="569">
        <v>140157</v>
      </c>
      <c r="I500" s="569">
        <v>40157</v>
      </c>
      <c r="J500" s="569" t="s">
        <v>793</v>
      </c>
      <c r="K500" s="569" t="s">
        <v>774</v>
      </c>
      <c r="L500" s="571">
        <v>57.64448625582007</v>
      </c>
      <c r="M500" s="571">
        <v>197</v>
      </c>
      <c r="N500" s="572">
        <v>11389.452402208659</v>
      </c>
    </row>
    <row r="501" spans="1:14" ht="14.4" customHeight="1" x14ac:dyDescent="0.3">
      <c r="A501" s="567" t="s">
        <v>515</v>
      </c>
      <c r="B501" s="568" t="s">
        <v>517</v>
      </c>
      <c r="C501" s="569" t="s">
        <v>537</v>
      </c>
      <c r="D501" s="570" t="s">
        <v>538</v>
      </c>
      <c r="E501" s="569" t="s">
        <v>518</v>
      </c>
      <c r="F501" s="570" t="s">
        <v>519</v>
      </c>
      <c r="G501" s="569" t="s">
        <v>545</v>
      </c>
      <c r="H501" s="569">
        <v>140158</v>
      </c>
      <c r="I501" s="569">
        <v>40158</v>
      </c>
      <c r="J501" s="569" t="s">
        <v>1327</v>
      </c>
      <c r="K501" s="569" t="s">
        <v>1328</v>
      </c>
      <c r="L501" s="571">
        <v>92.859999213031855</v>
      </c>
      <c r="M501" s="571">
        <v>190</v>
      </c>
      <c r="N501" s="572">
        <v>17655.479878019938</v>
      </c>
    </row>
    <row r="502" spans="1:14" ht="14.4" customHeight="1" x14ac:dyDescent="0.3">
      <c r="A502" s="567" t="s">
        <v>515</v>
      </c>
      <c r="B502" s="568" t="s">
        <v>517</v>
      </c>
      <c r="C502" s="569" t="s">
        <v>537</v>
      </c>
      <c r="D502" s="570" t="s">
        <v>538</v>
      </c>
      <c r="E502" s="569" t="s">
        <v>518</v>
      </c>
      <c r="F502" s="570" t="s">
        <v>519</v>
      </c>
      <c r="G502" s="569" t="s">
        <v>545</v>
      </c>
      <c r="H502" s="569">
        <v>147671</v>
      </c>
      <c r="I502" s="569">
        <v>47671</v>
      </c>
      <c r="J502" s="569" t="s">
        <v>807</v>
      </c>
      <c r="K502" s="569" t="s">
        <v>808</v>
      </c>
      <c r="L502" s="571">
        <v>413.14999999999992</v>
      </c>
      <c r="M502" s="571">
        <v>9</v>
      </c>
      <c r="N502" s="572">
        <v>3716.8999999999996</v>
      </c>
    </row>
    <row r="503" spans="1:14" ht="14.4" customHeight="1" x14ac:dyDescent="0.3">
      <c r="A503" s="567" t="s">
        <v>515</v>
      </c>
      <c r="B503" s="568" t="s">
        <v>517</v>
      </c>
      <c r="C503" s="569" t="s">
        <v>537</v>
      </c>
      <c r="D503" s="570" t="s">
        <v>538</v>
      </c>
      <c r="E503" s="569" t="s">
        <v>518</v>
      </c>
      <c r="F503" s="570" t="s">
        <v>519</v>
      </c>
      <c r="G503" s="569" t="s">
        <v>545</v>
      </c>
      <c r="H503" s="569">
        <v>149317</v>
      </c>
      <c r="I503" s="569">
        <v>49317</v>
      </c>
      <c r="J503" s="569" t="s">
        <v>811</v>
      </c>
      <c r="K503" s="569" t="s">
        <v>812</v>
      </c>
      <c r="L503" s="571">
        <v>342.17</v>
      </c>
      <c r="M503" s="571">
        <v>1</v>
      </c>
      <c r="N503" s="572">
        <v>342.17</v>
      </c>
    </row>
    <row r="504" spans="1:14" ht="14.4" customHeight="1" x14ac:dyDescent="0.3">
      <c r="A504" s="567" t="s">
        <v>515</v>
      </c>
      <c r="B504" s="568" t="s">
        <v>517</v>
      </c>
      <c r="C504" s="569" t="s">
        <v>537</v>
      </c>
      <c r="D504" s="570" t="s">
        <v>538</v>
      </c>
      <c r="E504" s="569" t="s">
        <v>518</v>
      </c>
      <c r="F504" s="570" t="s">
        <v>519</v>
      </c>
      <c r="G504" s="569" t="s">
        <v>545</v>
      </c>
      <c r="H504" s="569">
        <v>151365</v>
      </c>
      <c r="I504" s="569">
        <v>51365</v>
      </c>
      <c r="J504" s="569" t="s">
        <v>817</v>
      </c>
      <c r="K504" s="569" t="s">
        <v>818</v>
      </c>
      <c r="L504" s="571">
        <v>210.12383874717906</v>
      </c>
      <c r="M504" s="571">
        <v>13.5</v>
      </c>
      <c r="N504" s="572">
        <v>1036.631937358954</v>
      </c>
    </row>
    <row r="505" spans="1:14" ht="14.4" customHeight="1" x14ac:dyDescent="0.3">
      <c r="A505" s="567" t="s">
        <v>515</v>
      </c>
      <c r="B505" s="568" t="s">
        <v>517</v>
      </c>
      <c r="C505" s="569" t="s">
        <v>537</v>
      </c>
      <c r="D505" s="570" t="s">
        <v>538</v>
      </c>
      <c r="E505" s="569" t="s">
        <v>518</v>
      </c>
      <c r="F505" s="570" t="s">
        <v>519</v>
      </c>
      <c r="G505" s="569" t="s">
        <v>545</v>
      </c>
      <c r="H505" s="569">
        <v>154539</v>
      </c>
      <c r="I505" s="569">
        <v>54539</v>
      </c>
      <c r="J505" s="569" t="s">
        <v>566</v>
      </c>
      <c r="K505" s="569" t="s">
        <v>567</v>
      </c>
      <c r="L505" s="571">
        <v>63.397399191363334</v>
      </c>
      <c r="M505" s="571">
        <v>57</v>
      </c>
      <c r="N505" s="572">
        <v>3614.5982940425074</v>
      </c>
    </row>
    <row r="506" spans="1:14" ht="14.4" customHeight="1" x14ac:dyDescent="0.3">
      <c r="A506" s="567" t="s">
        <v>515</v>
      </c>
      <c r="B506" s="568" t="s">
        <v>517</v>
      </c>
      <c r="C506" s="569" t="s">
        <v>537</v>
      </c>
      <c r="D506" s="570" t="s">
        <v>538</v>
      </c>
      <c r="E506" s="569" t="s">
        <v>518</v>
      </c>
      <c r="F506" s="570" t="s">
        <v>519</v>
      </c>
      <c r="G506" s="569" t="s">
        <v>545</v>
      </c>
      <c r="H506" s="569">
        <v>159357</v>
      </c>
      <c r="I506" s="569">
        <v>59357</v>
      </c>
      <c r="J506" s="569" t="s">
        <v>841</v>
      </c>
      <c r="K506" s="569" t="s">
        <v>842</v>
      </c>
      <c r="L506" s="571">
        <v>197.38337838688844</v>
      </c>
      <c r="M506" s="571">
        <v>126</v>
      </c>
      <c r="N506" s="572">
        <v>24869.091785223412</v>
      </c>
    </row>
    <row r="507" spans="1:14" ht="14.4" customHeight="1" x14ac:dyDescent="0.3">
      <c r="A507" s="567" t="s">
        <v>515</v>
      </c>
      <c r="B507" s="568" t="s">
        <v>517</v>
      </c>
      <c r="C507" s="569" t="s">
        <v>537</v>
      </c>
      <c r="D507" s="570" t="s">
        <v>538</v>
      </c>
      <c r="E507" s="569" t="s">
        <v>518</v>
      </c>
      <c r="F507" s="570" t="s">
        <v>519</v>
      </c>
      <c r="G507" s="569" t="s">
        <v>545</v>
      </c>
      <c r="H507" s="569">
        <v>161490</v>
      </c>
      <c r="I507" s="569">
        <v>161490</v>
      </c>
      <c r="J507" s="569" t="s">
        <v>568</v>
      </c>
      <c r="K507" s="569" t="s">
        <v>569</v>
      </c>
      <c r="L507" s="571">
        <v>687.18250000000012</v>
      </c>
      <c r="M507" s="571">
        <v>41</v>
      </c>
      <c r="N507" s="572">
        <v>28019.750000000004</v>
      </c>
    </row>
    <row r="508" spans="1:14" ht="14.4" customHeight="1" x14ac:dyDescent="0.3">
      <c r="A508" s="567" t="s">
        <v>515</v>
      </c>
      <c r="B508" s="568" t="s">
        <v>517</v>
      </c>
      <c r="C508" s="569" t="s">
        <v>537</v>
      </c>
      <c r="D508" s="570" t="s">
        <v>538</v>
      </c>
      <c r="E508" s="569" t="s">
        <v>518</v>
      </c>
      <c r="F508" s="570" t="s">
        <v>519</v>
      </c>
      <c r="G508" s="569" t="s">
        <v>545</v>
      </c>
      <c r="H508" s="569">
        <v>162189</v>
      </c>
      <c r="I508" s="569">
        <v>62189</v>
      </c>
      <c r="J508" s="569" t="s">
        <v>1329</v>
      </c>
      <c r="K508" s="569" t="s">
        <v>1330</v>
      </c>
      <c r="L508" s="571">
        <v>51.49</v>
      </c>
      <c r="M508" s="571">
        <v>2</v>
      </c>
      <c r="N508" s="572">
        <v>102.98</v>
      </c>
    </row>
    <row r="509" spans="1:14" ht="14.4" customHeight="1" x14ac:dyDescent="0.3">
      <c r="A509" s="567" t="s">
        <v>515</v>
      </c>
      <c r="B509" s="568" t="s">
        <v>517</v>
      </c>
      <c r="C509" s="569" t="s">
        <v>537</v>
      </c>
      <c r="D509" s="570" t="s">
        <v>538</v>
      </c>
      <c r="E509" s="569" t="s">
        <v>518</v>
      </c>
      <c r="F509" s="570" t="s">
        <v>519</v>
      </c>
      <c r="G509" s="569" t="s">
        <v>545</v>
      </c>
      <c r="H509" s="569">
        <v>167547</v>
      </c>
      <c r="I509" s="569">
        <v>67547</v>
      </c>
      <c r="J509" s="569" t="s">
        <v>570</v>
      </c>
      <c r="K509" s="569" t="s">
        <v>571</v>
      </c>
      <c r="L509" s="571">
        <v>49.700141308217425</v>
      </c>
      <c r="M509" s="571">
        <v>14</v>
      </c>
      <c r="N509" s="572">
        <v>695.80141308217424</v>
      </c>
    </row>
    <row r="510" spans="1:14" ht="14.4" customHeight="1" x14ac:dyDescent="0.3">
      <c r="A510" s="567" t="s">
        <v>515</v>
      </c>
      <c r="B510" s="568" t="s">
        <v>517</v>
      </c>
      <c r="C510" s="569" t="s">
        <v>537</v>
      </c>
      <c r="D510" s="570" t="s">
        <v>538</v>
      </c>
      <c r="E510" s="569" t="s">
        <v>518</v>
      </c>
      <c r="F510" s="570" t="s">
        <v>519</v>
      </c>
      <c r="G510" s="569" t="s">
        <v>545</v>
      </c>
      <c r="H510" s="569">
        <v>177200</v>
      </c>
      <c r="I510" s="569">
        <v>177200</v>
      </c>
      <c r="J510" s="569" t="s">
        <v>1331</v>
      </c>
      <c r="K510" s="569" t="s">
        <v>774</v>
      </c>
      <c r="L510" s="571">
        <v>57.21823529411764</v>
      </c>
      <c r="M510" s="571">
        <v>119</v>
      </c>
      <c r="N510" s="572">
        <v>6806.840000000002</v>
      </c>
    </row>
    <row r="511" spans="1:14" ht="14.4" customHeight="1" x14ac:dyDescent="0.3">
      <c r="A511" s="567" t="s">
        <v>515</v>
      </c>
      <c r="B511" s="568" t="s">
        <v>517</v>
      </c>
      <c r="C511" s="569" t="s">
        <v>537</v>
      </c>
      <c r="D511" s="570" t="s">
        <v>538</v>
      </c>
      <c r="E511" s="569" t="s">
        <v>518</v>
      </c>
      <c r="F511" s="570" t="s">
        <v>519</v>
      </c>
      <c r="G511" s="569" t="s">
        <v>545</v>
      </c>
      <c r="H511" s="569">
        <v>177201</v>
      </c>
      <c r="I511" s="569">
        <v>177201</v>
      </c>
      <c r="J511" s="569" t="s">
        <v>1332</v>
      </c>
      <c r="K511" s="569" t="s">
        <v>1328</v>
      </c>
      <c r="L511" s="571">
        <v>94.28</v>
      </c>
      <c r="M511" s="571">
        <v>10</v>
      </c>
      <c r="N511" s="572">
        <v>942.8</v>
      </c>
    </row>
    <row r="512" spans="1:14" ht="14.4" customHeight="1" x14ac:dyDescent="0.3">
      <c r="A512" s="567" t="s">
        <v>515</v>
      </c>
      <c r="B512" s="568" t="s">
        <v>517</v>
      </c>
      <c r="C512" s="569" t="s">
        <v>537</v>
      </c>
      <c r="D512" s="570" t="s">
        <v>538</v>
      </c>
      <c r="E512" s="569" t="s">
        <v>518</v>
      </c>
      <c r="F512" s="570" t="s">
        <v>519</v>
      </c>
      <c r="G512" s="569" t="s">
        <v>545</v>
      </c>
      <c r="H512" s="569">
        <v>178635</v>
      </c>
      <c r="I512" s="569">
        <v>178635</v>
      </c>
      <c r="J512" s="569" t="s">
        <v>881</v>
      </c>
      <c r="K512" s="569" t="s">
        <v>882</v>
      </c>
      <c r="L512" s="571">
        <v>358.50756459619396</v>
      </c>
      <c r="M512" s="571">
        <v>13</v>
      </c>
      <c r="N512" s="572">
        <v>4660.5983397505215</v>
      </c>
    </row>
    <row r="513" spans="1:14" ht="14.4" customHeight="1" x14ac:dyDescent="0.3">
      <c r="A513" s="567" t="s">
        <v>515</v>
      </c>
      <c r="B513" s="568" t="s">
        <v>517</v>
      </c>
      <c r="C513" s="569" t="s">
        <v>537</v>
      </c>
      <c r="D513" s="570" t="s">
        <v>538</v>
      </c>
      <c r="E513" s="569" t="s">
        <v>518</v>
      </c>
      <c r="F513" s="570" t="s">
        <v>519</v>
      </c>
      <c r="G513" s="569" t="s">
        <v>545</v>
      </c>
      <c r="H513" s="569">
        <v>183974</v>
      </c>
      <c r="I513" s="569">
        <v>83974</v>
      </c>
      <c r="J513" s="569" t="s">
        <v>883</v>
      </c>
      <c r="K513" s="569" t="s">
        <v>884</v>
      </c>
      <c r="L513" s="571">
        <v>376.02230422028072</v>
      </c>
      <c r="M513" s="571">
        <v>9</v>
      </c>
      <c r="N513" s="572">
        <v>3381.6584337622462</v>
      </c>
    </row>
    <row r="514" spans="1:14" ht="14.4" customHeight="1" x14ac:dyDescent="0.3">
      <c r="A514" s="567" t="s">
        <v>515</v>
      </c>
      <c r="B514" s="568" t="s">
        <v>517</v>
      </c>
      <c r="C514" s="569" t="s">
        <v>537</v>
      </c>
      <c r="D514" s="570" t="s">
        <v>538</v>
      </c>
      <c r="E514" s="569" t="s">
        <v>518</v>
      </c>
      <c r="F514" s="570" t="s">
        <v>519</v>
      </c>
      <c r="G514" s="569" t="s">
        <v>545</v>
      </c>
      <c r="H514" s="569">
        <v>184090</v>
      </c>
      <c r="I514" s="569">
        <v>84090</v>
      </c>
      <c r="J514" s="569" t="s">
        <v>572</v>
      </c>
      <c r="K514" s="569" t="s">
        <v>573</v>
      </c>
      <c r="L514" s="571">
        <v>63.504970653910163</v>
      </c>
      <c r="M514" s="571">
        <v>10</v>
      </c>
      <c r="N514" s="572">
        <v>635.26993203235304</v>
      </c>
    </row>
    <row r="515" spans="1:14" ht="14.4" customHeight="1" x14ac:dyDescent="0.3">
      <c r="A515" s="567" t="s">
        <v>515</v>
      </c>
      <c r="B515" s="568" t="s">
        <v>517</v>
      </c>
      <c r="C515" s="569" t="s">
        <v>537</v>
      </c>
      <c r="D515" s="570" t="s">
        <v>538</v>
      </c>
      <c r="E515" s="569" t="s">
        <v>518</v>
      </c>
      <c r="F515" s="570" t="s">
        <v>519</v>
      </c>
      <c r="G515" s="569" t="s">
        <v>545</v>
      </c>
      <c r="H515" s="569">
        <v>184471</v>
      </c>
      <c r="I515" s="569">
        <v>184471</v>
      </c>
      <c r="J515" s="569" t="s">
        <v>1333</v>
      </c>
      <c r="K515" s="569" t="s">
        <v>1334</v>
      </c>
      <c r="L515" s="571">
        <v>710.00999958405851</v>
      </c>
      <c r="M515" s="571">
        <v>11</v>
      </c>
      <c r="N515" s="572">
        <v>7810.1099954246438</v>
      </c>
    </row>
    <row r="516" spans="1:14" ht="14.4" customHeight="1" x14ac:dyDescent="0.3">
      <c r="A516" s="567" t="s">
        <v>515</v>
      </c>
      <c r="B516" s="568" t="s">
        <v>517</v>
      </c>
      <c r="C516" s="569" t="s">
        <v>537</v>
      </c>
      <c r="D516" s="570" t="s">
        <v>538</v>
      </c>
      <c r="E516" s="569" t="s">
        <v>518</v>
      </c>
      <c r="F516" s="570" t="s">
        <v>519</v>
      </c>
      <c r="G516" s="569" t="s">
        <v>545</v>
      </c>
      <c r="H516" s="569">
        <v>186990</v>
      </c>
      <c r="I516" s="569">
        <v>86990</v>
      </c>
      <c r="J516" s="569" t="s">
        <v>1335</v>
      </c>
      <c r="K516" s="569" t="s">
        <v>870</v>
      </c>
      <c r="L516" s="571">
        <v>42.013333333333328</v>
      </c>
      <c r="M516" s="571">
        <v>112</v>
      </c>
      <c r="N516" s="572">
        <v>4705.5700000000006</v>
      </c>
    </row>
    <row r="517" spans="1:14" ht="14.4" customHeight="1" x14ac:dyDescent="0.3">
      <c r="A517" s="567" t="s">
        <v>515</v>
      </c>
      <c r="B517" s="568" t="s">
        <v>517</v>
      </c>
      <c r="C517" s="569" t="s">
        <v>537</v>
      </c>
      <c r="D517" s="570" t="s">
        <v>538</v>
      </c>
      <c r="E517" s="569" t="s">
        <v>518</v>
      </c>
      <c r="F517" s="570" t="s">
        <v>519</v>
      </c>
      <c r="G517" s="569" t="s">
        <v>545</v>
      </c>
      <c r="H517" s="569">
        <v>187721</v>
      </c>
      <c r="I517" s="569">
        <v>87721</v>
      </c>
      <c r="J517" s="569" t="s">
        <v>1336</v>
      </c>
      <c r="K517" s="569" t="s">
        <v>1337</v>
      </c>
      <c r="L517" s="571">
        <v>152.70256557147232</v>
      </c>
      <c r="M517" s="571">
        <v>190</v>
      </c>
      <c r="N517" s="572">
        <v>29021.919045519455</v>
      </c>
    </row>
    <row r="518" spans="1:14" ht="14.4" customHeight="1" x14ac:dyDescent="0.3">
      <c r="A518" s="567" t="s">
        <v>515</v>
      </c>
      <c r="B518" s="568" t="s">
        <v>517</v>
      </c>
      <c r="C518" s="569" t="s">
        <v>537</v>
      </c>
      <c r="D518" s="570" t="s">
        <v>538</v>
      </c>
      <c r="E518" s="569" t="s">
        <v>518</v>
      </c>
      <c r="F518" s="570" t="s">
        <v>519</v>
      </c>
      <c r="G518" s="569" t="s">
        <v>545</v>
      </c>
      <c r="H518" s="569">
        <v>187814</v>
      </c>
      <c r="I518" s="569">
        <v>87814</v>
      </c>
      <c r="J518" s="569" t="s">
        <v>574</v>
      </c>
      <c r="K518" s="569" t="s">
        <v>575</v>
      </c>
      <c r="L518" s="571">
        <v>565.27002036266674</v>
      </c>
      <c r="M518" s="571">
        <v>12</v>
      </c>
      <c r="N518" s="572">
        <v>6783.2402443520014</v>
      </c>
    </row>
    <row r="519" spans="1:14" ht="14.4" customHeight="1" x14ac:dyDescent="0.3">
      <c r="A519" s="567" t="s">
        <v>515</v>
      </c>
      <c r="B519" s="568" t="s">
        <v>517</v>
      </c>
      <c r="C519" s="569" t="s">
        <v>537</v>
      </c>
      <c r="D519" s="570" t="s">
        <v>538</v>
      </c>
      <c r="E519" s="569" t="s">
        <v>518</v>
      </c>
      <c r="F519" s="570" t="s">
        <v>519</v>
      </c>
      <c r="G519" s="569" t="s">
        <v>545</v>
      </c>
      <c r="H519" s="569">
        <v>187822</v>
      </c>
      <c r="I519" s="569">
        <v>87822</v>
      </c>
      <c r="J519" s="569" t="s">
        <v>904</v>
      </c>
      <c r="K519" s="569" t="s">
        <v>905</v>
      </c>
      <c r="L519" s="571">
        <v>1106.6931808229435</v>
      </c>
      <c r="M519" s="571">
        <v>3</v>
      </c>
      <c r="N519" s="572">
        <v>3320.0795424688304</v>
      </c>
    </row>
    <row r="520" spans="1:14" ht="14.4" customHeight="1" x14ac:dyDescent="0.3">
      <c r="A520" s="567" t="s">
        <v>515</v>
      </c>
      <c r="B520" s="568" t="s">
        <v>517</v>
      </c>
      <c r="C520" s="569" t="s">
        <v>537</v>
      </c>
      <c r="D520" s="570" t="s">
        <v>538</v>
      </c>
      <c r="E520" s="569" t="s">
        <v>518</v>
      </c>
      <c r="F520" s="570" t="s">
        <v>519</v>
      </c>
      <c r="G520" s="569" t="s">
        <v>545</v>
      </c>
      <c r="H520" s="569">
        <v>190021</v>
      </c>
      <c r="I520" s="569">
        <v>90021</v>
      </c>
      <c r="J520" s="569" t="s">
        <v>1338</v>
      </c>
      <c r="K520" s="569" t="s">
        <v>1339</v>
      </c>
      <c r="L520" s="571">
        <v>613.92786307348388</v>
      </c>
      <c r="M520" s="571">
        <v>60</v>
      </c>
      <c r="N520" s="572">
        <v>36835.077436031235</v>
      </c>
    </row>
    <row r="521" spans="1:14" ht="14.4" customHeight="1" x14ac:dyDescent="0.3">
      <c r="A521" s="567" t="s">
        <v>515</v>
      </c>
      <c r="B521" s="568" t="s">
        <v>517</v>
      </c>
      <c r="C521" s="569" t="s">
        <v>537</v>
      </c>
      <c r="D521" s="570" t="s">
        <v>538</v>
      </c>
      <c r="E521" s="569" t="s">
        <v>518</v>
      </c>
      <c r="F521" s="570" t="s">
        <v>519</v>
      </c>
      <c r="G521" s="569" t="s">
        <v>545</v>
      </c>
      <c r="H521" s="569">
        <v>192836</v>
      </c>
      <c r="I521" s="569">
        <v>92836</v>
      </c>
      <c r="J521" s="569" t="s">
        <v>1340</v>
      </c>
      <c r="K521" s="569" t="s">
        <v>1341</v>
      </c>
      <c r="L521" s="571">
        <v>781.07214542308054</v>
      </c>
      <c r="M521" s="571">
        <v>34</v>
      </c>
      <c r="N521" s="572">
        <v>26564.859700727797</v>
      </c>
    </row>
    <row r="522" spans="1:14" ht="14.4" customHeight="1" x14ac:dyDescent="0.3">
      <c r="A522" s="567" t="s">
        <v>515</v>
      </c>
      <c r="B522" s="568" t="s">
        <v>517</v>
      </c>
      <c r="C522" s="569" t="s">
        <v>537</v>
      </c>
      <c r="D522" s="570" t="s">
        <v>538</v>
      </c>
      <c r="E522" s="569" t="s">
        <v>518</v>
      </c>
      <c r="F522" s="570" t="s">
        <v>519</v>
      </c>
      <c r="G522" s="569" t="s">
        <v>545</v>
      </c>
      <c r="H522" s="569">
        <v>193632</v>
      </c>
      <c r="I522" s="569">
        <v>93632</v>
      </c>
      <c r="J522" s="569" t="s">
        <v>1342</v>
      </c>
      <c r="K522" s="569" t="s">
        <v>1343</v>
      </c>
      <c r="L522" s="571">
        <v>580.46995841656042</v>
      </c>
      <c r="M522" s="571">
        <v>34</v>
      </c>
      <c r="N522" s="572">
        <v>19735.976257490423</v>
      </c>
    </row>
    <row r="523" spans="1:14" ht="14.4" customHeight="1" x14ac:dyDescent="0.3">
      <c r="A523" s="567" t="s">
        <v>515</v>
      </c>
      <c r="B523" s="568" t="s">
        <v>517</v>
      </c>
      <c r="C523" s="569" t="s">
        <v>537</v>
      </c>
      <c r="D523" s="570" t="s">
        <v>538</v>
      </c>
      <c r="E523" s="569" t="s">
        <v>518</v>
      </c>
      <c r="F523" s="570" t="s">
        <v>519</v>
      </c>
      <c r="G523" s="569" t="s">
        <v>545</v>
      </c>
      <c r="H523" s="569">
        <v>193746</v>
      </c>
      <c r="I523" s="569">
        <v>93746</v>
      </c>
      <c r="J523" s="569" t="s">
        <v>933</v>
      </c>
      <c r="K523" s="569" t="s">
        <v>934</v>
      </c>
      <c r="L523" s="571">
        <v>392.70250753639726</v>
      </c>
      <c r="M523" s="571">
        <v>6</v>
      </c>
      <c r="N523" s="572">
        <v>2358.130030145589</v>
      </c>
    </row>
    <row r="524" spans="1:14" ht="14.4" customHeight="1" x14ac:dyDescent="0.3">
      <c r="A524" s="567" t="s">
        <v>515</v>
      </c>
      <c r="B524" s="568" t="s">
        <v>517</v>
      </c>
      <c r="C524" s="569" t="s">
        <v>537</v>
      </c>
      <c r="D524" s="570" t="s">
        <v>538</v>
      </c>
      <c r="E524" s="569" t="s">
        <v>518</v>
      </c>
      <c r="F524" s="570" t="s">
        <v>519</v>
      </c>
      <c r="G524" s="569" t="s">
        <v>545</v>
      </c>
      <c r="H524" s="569">
        <v>194763</v>
      </c>
      <c r="I524" s="569">
        <v>94763</v>
      </c>
      <c r="J524" s="569" t="s">
        <v>1344</v>
      </c>
      <c r="K524" s="569" t="s">
        <v>1345</v>
      </c>
      <c r="L524" s="571">
        <v>85.718305478866768</v>
      </c>
      <c r="M524" s="571">
        <v>13</v>
      </c>
      <c r="N524" s="572">
        <v>1101.975257339516</v>
      </c>
    </row>
    <row r="525" spans="1:14" ht="14.4" customHeight="1" x14ac:dyDescent="0.3">
      <c r="A525" s="567" t="s">
        <v>515</v>
      </c>
      <c r="B525" s="568" t="s">
        <v>517</v>
      </c>
      <c r="C525" s="569" t="s">
        <v>537</v>
      </c>
      <c r="D525" s="570" t="s">
        <v>538</v>
      </c>
      <c r="E525" s="569" t="s">
        <v>518</v>
      </c>
      <c r="F525" s="570" t="s">
        <v>519</v>
      </c>
      <c r="G525" s="569" t="s">
        <v>545</v>
      </c>
      <c r="H525" s="569">
        <v>196869</v>
      </c>
      <c r="I525" s="569">
        <v>96869</v>
      </c>
      <c r="J525" s="569" t="s">
        <v>1346</v>
      </c>
      <c r="K525" s="569" t="s">
        <v>1347</v>
      </c>
      <c r="L525" s="571">
        <v>65.110410639497957</v>
      </c>
      <c r="M525" s="571">
        <v>28</v>
      </c>
      <c r="N525" s="572">
        <v>1822.9993928509678</v>
      </c>
    </row>
    <row r="526" spans="1:14" ht="14.4" customHeight="1" x14ac:dyDescent="0.3">
      <c r="A526" s="567" t="s">
        <v>515</v>
      </c>
      <c r="B526" s="568" t="s">
        <v>517</v>
      </c>
      <c r="C526" s="569" t="s">
        <v>537</v>
      </c>
      <c r="D526" s="570" t="s">
        <v>538</v>
      </c>
      <c r="E526" s="569" t="s">
        <v>518</v>
      </c>
      <c r="F526" s="570" t="s">
        <v>519</v>
      </c>
      <c r="G526" s="569" t="s">
        <v>545</v>
      </c>
      <c r="H526" s="569">
        <v>196877</v>
      </c>
      <c r="I526" s="569">
        <v>96877</v>
      </c>
      <c r="J526" s="569" t="s">
        <v>951</v>
      </c>
      <c r="K526" s="569" t="s">
        <v>952</v>
      </c>
      <c r="L526" s="571">
        <v>100.12</v>
      </c>
      <c r="M526" s="571">
        <v>0</v>
      </c>
      <c r="N526" s="572">
        <v>0</v>
      </c>
    </row>
    <row r="527" spans="1:14" ht="14.4" customHeight="1" x14ac:dyDescent="0.3">
      <c r="A527" s="567" t="s">
        <v>515</v>
      </c>
      <c r="B527" s="568" t="s">
        <v>517</v>
      </c>
      <c r="C527" s="569" t="s">
        <v>537</v>
      </c>
      <c r="D527" s="570" t="s">
        <v>538</v>
      </c>
      <c r="E527" s="569" t="s">
        <v>518</v>
      </c>
      <c r="F527" s="570" t="s">
        <v>519</v>
      </c>
      <c r="G527" s="569" t="s">
        <v>545</v>
      </c>
      <c r="H527" s="569">
        <v>197682</v>
      </c>
      <c r="I527" s="569">
        <v>97682</v>
      </c>
      <c r="J527" s="569" t="s">
        <v>960</v>
      </c>
      <c r="K527" s="569" t="s">
        <v>961</v>
      </c>
      <c r="L527" s="571">
        <v>14.4692448877729</v>
      </c>
      <c r="M527" s="571">
        <v>20</v>
      </c>
      <c r="N527" s="572">
        <v>289.38489775545798</v>
      </c>
    </row>
    <row r="528" spans="1:14" ht="14.4" customHeight="1" x14ac:dyDescent="0.3">
      <c r="A528" s="567" t="s">
        <v>515</v>
      </c>
      <c r="B528" s="568" t="s">
        <v>517</v>
      </c>
      <c r="C528" s="569" t="s">
        <v>537</v>
      </c>
      <c r="D528" s="570" t="s">
        <v>538</v>
      </c>
      <c r="E528" s="569" t="s">
        <v>518</v>
      </c>
      <c r="F528" s="570" t="s">
        <v>519</v>
      </c>
      <c r="G528" s="569" t="s">
        <v>545</v>
      </c>
      <c r="H528" s="569">
        <v>198864</v>
      </c>
      <c r="I528" s="569">
        <v>98864</v>
      </c>
      <c r="J528" s="569" t="s">
        <v>576</v>
      </c>
      <c r="K528" s="569" t="s">
        <v>1348</v>
      </c>
      <c r="L528" s="571">
        <v>555.41999999999996</v>
      </c>
      <c r="M528" s="571">
        <v>1</v>
      </c>
      <c r="N528" s="572">
        <v>555.41999999999996</v>
      </c>
    </row>
    <row r="529" spans="1:14" ht="14.4" customHeight="1" x14ac:dyDescent="0.3">
      <c r="A529" s="567" t="s">
        <v>515</v>
      </c>
      <c r="B529" s="568" t="s">
        <v>517</v>
      </c>
      <c r="C529" s="569" t="s">
        <v>537</v>
      </c>
      <c r="D529" s="570" t="s">
        <v>538</v>
      </c>
      <c r="E529" s="569" t="s">
        <v>518</v>
      </c>
      <c r="F529" s="570" t="s">
        <v>519</v>
      </c>
      <c r="G529" s="569" t="s">
        <v>545</v>
      </c>
      <c r="H529" s="569">
        <v>198872</v>
      </c>
      <c r="I529" s="569">
        <v>98872</v>
      </c>
      <c r="J529" s="569" t="s">
        <v>576</v>
      </c>
      <c r="K529" s="569" t="s">
        <v>577</v>
      </c>
      <c r="L529" s="571">
        <v>326.88149356896315</v>
      </c>
      <c r="M529" s="571">
        <v>16</v>
      </c>
      <c r="N529" s="572">
        <v>5230.1038971034104</v>
      </c>
    </row>
    <row r="530" spans="1:14" ht="14.4" customHeight="1" x14ac:dyDescent="0.3">
      <c r="A530" s="567" t="s">
        <v>515</v>
      </c>
      <c r="B530" s="568" t="s">
        <v>517</v>
      </c>
      <c r="C530" s="569" t="s">
        <v>537</v>
      </c>
      <c r="D530" s="570" t="s">
        <v>538</v>
      </c>
      <c r="E530" s="569" t="s">
        <v>518</v>
      </c>
      <c r="F530" s="570" t="s">
        <v>519</v>
      </c>
      <c r="G530" s="569" t="s">
        <v>545</v>
      </c>
      <c r="H530" s="569">
        <v>198876</v>
      </c>
      <c r="I530" s="569">
        <v>98876</v>
      </c>
      <c r="J530" s="569" t="s">
        <v>576</v>
      </c>
      <c r="K530" s="569" t="s">
        <v>1022</v>
      </c>
      <c r="L530" s="571">
        <v>246.14953281712454</v>
      </c>
      <c r="M530" s="571">
        <v>14</v>
      </c>
      <c r="N530" s="572">
        <v>3446.4543938054944</v>
      </c>
    </row>
    <row r="531" spans="1:14" ht="14.4" customHeight="1" x14ac:dyDescent="0.3">
      <c r="A531" s="567" t="s">
        <v>515</v>
      </c>
      <c r="B531" s="568" t="s">
        <v>517</v>
      </c>
      <c r="C531" s="569" t="s">
        <v>537</v>
      </c>
      <c r="D531" s="570" t="s">
        <v>538</v>
      </c>
      <c r="E531" s="569" t="s">
        <v>518</v>
      </c>
      <c r="F531" s="570" t="s">
        <v>519</v>
      </c>
      <c r="G531" s="569" t="s">
        <v>545</v>
      </c>
      <c r="H531" s="569">
        <v>394712</v>
      </c>
      <c r="I531" s="569">
        <v>0</v>
      </c>
      <c r="J531" s="569" t="s">
        <v>546</v>
      </c>
      <c r="K531" s="569" t="s">
        <v>547</v>
      </c>
      <c r="L531" s="571">
        <v>24.52716666666667</v>
      </c>
      <c r="M531" s="571">
        <v>6</v>
      </c>
      <c r="N531" s="572">
        <v>142.209</v>
      </c>
    </row>
    <row r="532" spans="1:14" ht="14.4" customHeight="1" x14ac:dyDescent="0.3">
      <c r="A532" s="567" t="s">
        <v>515</v>
      </c>
      <c r="B532" s="568" t="s">
        <v>517</v>
      </c>
      <c r="C532" s="569" t="s">
        <v>537</v>
      </c>
      <c r="D532" s="570" t="s">
        <v>538</v>
      </c>
      <c r="E532" s="569" t="s">
        <v>518</v>
      </c>
      <c r="F532" s="570" t="s">
        <v>519</v>
      </c>
      <c r="G532" s="569" t="s">
        <v>545</v>
      </c>
      <c r="H532" s="569">
        <v>395850</v>
      </c>
      <c r="I532" s="569">
        <v>0</v>
      </c>
      <c r="J532" s="569" t="s">
        <v>981</v>
      </c>
      <c r="K532" s="569" t="s">
        <v>982</v>
      </c>
      <c r="L532" s="571">
        <v>58.563686419447777</v>
      </c>
      <c r="M532" s="571">
        <v>81</v>
      </c>
      <c r="N532" s="572">
        <v>4684.437467845044</v>
      </c>
    </row>
    <row r="533" spans="1:14" ht="14.4" customHeight="1" x14ac:dyDescent="0.3">
      <c r="A533" s="567" t="s">
        <v>515</v>
      </c>
      <c r="B533" s="568" t="s">
        <v>517</v>
      </c>
      <c r="C533" s="569" t="s">
        <v>537</v>
      </c>
      <c r="D533" s="570" t="s">
        <v>538</v>
      </c>
      <c r="E533" s="569" t="s">
        <v>518</v>
      </c>
      <c r="F533" s="570" t="s">
        <v>519</v>
      </c>
      <c r="G533" s="569" t="s">
        <v>545</v>
      </c>
      <c r="H533" s="569">
        <v>395851</v>
      </c>
      <c r="I533" s="569">
        <v>0</v>
      </c>
      <c r="J533" s="569" t="s">
        <v>1349</v>
      </c>
      <c r="K533" s="569" t="s">
        <v>1350</v>
      </c>
      <c r="L533" s="571">
        <v>45.195</v>
      </c>
      <c r="M533" s="571">
        <v>22</v>
      </c>
      <c r="N533" s="572">
        <v>999.35000000000014</v>
      </c>
    </row>
    <row r="534" spans="1:14" ht="14.4" customHeight="1" x14ac:dyDescent="0.3">
      <c r="A534" s="567" t="s">
        <v>515</v>
      </c>
      <c r="B534" s="568" t="s">
        <v>517</v>
      </c>
      <c r="C534" s="569" t="s">
        <v>537</v>
      </c>
      <c r="D534" s="570" t="s">
        <v>538</v>
      </c>
      <c r="E534" s="569" t="s">
        <v>518</v>
      </c>
      <c r="F534" s="570" t="s">
        <v>519</v>
      </c>
      <c r="G534" s="569" t="s">
        <v>545</v>
      </c>
      <c r="H534" s="569">
        <v>395927</v>
      </c>
      <c r="I534" s="569">
        <v>98237</v>
      </c>
      <c r="J534" s="569" t="s">
        <v>983</v>
      </c>
      <c r="K534" s="569" t="s">
        <v>984</v>
      </c>
      <c r="L534" s="571">
        <v>73.400000000000006</v>
      </c>
      <c r="M534" s="571">
        <v>8</v>
      </c>
      <c r="N534" s="572">
        <v>587.20000000000005</v>
      </c>
    </row>
    <row r="535" spans="1:14" ht="14.4" customHeight="1" x14ac:dyDescent="0.3">
      <c r="A535" s="567" t="s">
        <v>515</v>
      </c>
      <c r="B535" s="568" t="s">
        <v>517</v>
      </c>
      <c r="C535" s="569" t="s">
        <v>537</v>
      </c>
      <c r="D535" s="570" t="s">
        <v>538</v>
      </c>
      <c r="E535" s="569" t="s">
        <v>518</v>
      </c>
      <c r="F535" s="570" t="s">
        <v>519</v>
      </c>
      <c r="G535" s="569" t="s">
        <v>545</v>
      </c>
      <c r="H535" s="569">
        <v>395997</v>
      </c>
      <c r="I535" s="569">
        <v>0</v>
      </c>
      <c r="J535" s="569" t="s">
        <v>578</v>
      </c>
      <c r="K535" s="569"/>
      <c r="L535" s="571">
        <v>97.947213718087482</v>
      </c>
      <c r="M535" s="571">
        <v>69</v>
      </c>
      <c r="N535" s="572">
        <v>6756.8447200239534</v>
      </c>
    </row>
    <row r="536" spans="1:14" ht="14.4" customHeight="1" x14ac:dyDescent="0.3">
      <c r="A536" s="567" t="s">
        <v>515</v>
      </c>
      <c r="B536" s="568" t="s">
        <v>517</v>
      </c>
      <c r="C536" s="569" t="s">
        <v>537</v>
      </c>
      <c r="D536" s="570" t="s">
        <v>538</v>
      </c>
      <c r="E536" s="569" t="s">
        <v>518</v>
      </c>
      <c r="F536" s="570" t="s">
        <v>519</v>
      </c>
      <c r="G536" s="569" t="s">
        <v>545</v>
      </c>
      <c r="H536" s="569">
        <v>396554</v>
      </c>
      <c r="I536" s="569">
        <v>185352</v>
      </c>
      <c r="J536" s="569" t="s">
        <v>987</v>
      </c>
      <c r="K536" s="569" t="s">
        <v>988</v>
      </c>
      <c r="L536" s="571">
        <v>434.69999999999993</v>
      </c>
      <c r="M536" s="571">
        <v>12</v>
      </c>
      <c r="N536" s="572">
        <v>5216.3999999999996</v>
      </c>
    </row>
    <row r="537" spans="1:14" ht="14.4" customHeight="1" x14ac:dyDescent="0.3">
      <c r="A537" s="567" t="s">
        <v>515</v>
      </c>
      <c r="B537" s="568" t="s">
        <v>517</v>
      </c>
      <c r="C537" s="569" t="s">
        <v>537</v>
      </c>
      <c r="D537" s="570" t="s">
        <v>538</v>
      </c>
      <c r="E537" s="569" t="s">
        <v>518</v>
      </c>
      <c r="F537" s="570" t="s">
        <v>519</v>
      </c>
      <c r="G537" s="569" t="s">
        <v>545</v>
      </c>
      <c r="H537" s="569">
        <v>840813</v>
      </c>
      <c r="I537" s="569">
        <v>135844</v>
      </c>
      <c r="J537" s="569" t="s">
        <v>1002</v>
      </c>
      <c r="K537" s="569" t="s">
        <v>1003</v>
      </c>
      <c r="L537" s="571">
        <v>2242.5</v>
      </c>
      <c r="M537" s="571">
        <v>15</v>
      </c>
      <c r="N537" s="572">
        <v>33637.5</v>
      </c>
    </row>
    <row r="538" spans="1:14" ht="14.4" customHeight="1" x14ac:dyDescent="0.3">
      <c r="A538" s="567" t="s">
        <v>515</v>
      </c>
      <c r="B538" s="568" t="s">
        <v>517</v>
      </c>
      <c r="C538" s="569" t="s">
        <v>537</v>
      </c>
      <c r="D538" s="570" t="s">
        <v>538</v>
      </c>
      <c r="E538" s="569" t="s">
        <v>518</v>
      </c>
      <c r="F538" s="570" t="s">
        <v>519</v>
      </c>
      <c r="G538" s="569" t="s">
        <v>545</v>
      </c>
      <c r="H538" s="569">
        <v>843996</v>
      </c>
      <c r="I538" s="569">
        <v>100191</v>
      </c>
      <c r="J538" s="569" t="s">
        <v>1018</v>
      </c>
      <c r="K538" s="569" t="s">
        <v>1019</v>
      </c>
      <c r="L538" s="571">
        <v>3814.3110767424168</v>
      </c>
      <c r="M538" s="571">
        <v>9</v>
      </c>
      <c r="N538" s="572">
        <v>34328.79969068175</v>
      </c>
    </row>
    <row r="539" spans="1:14" ht="14.4" customHeight="1" x14ac:dyDescent="0.3">
      <c r="A539" s="567" t="s">
        <v>515</v>
      </c>
      <c r="B539" s="568" t="s">
        <v>517</v>
      </c>
      <c r="C539" s="569" t="s">
        <v>537</v>
      </c>
      <c r="D539" s="570" t="s">
        <v>538</v>
      </c>
      <c r="E539" s="569" t="s">
        <v>518</v>
      </c>
      <c r="F539" s="570" t="s">
        <v>519</v>
      </c>
      <c r="G539" s="569" t="s">
        <v>545</v>
      </c>
      <c r="H539" s="569">
        <v>844078</v>
      </c>
      <c r="I539" s="569">
        <v>0</v>
      </c>
      <c r="J539" s="569" t="s">
        <v>1020</v>
      </c>
      <c r="K539" s="569"/>
      <c r="L539" s="571">
        <v>59.199454752574553</v>
      </c>
      <c r="M539" s="571">
        <v>39</v>
      </c>
      <c r="N539" s="572">
        <v>2309.7771140641917</v>
      </c>
    </row>
    <row r="540" spans="1:14" ht="14.4" customHeight="1" x14ac:dyDescent="0.3">
      <c r="A540" s="567" t="s">
        <v>515</v>
      </c>
      <c r="B540" s="568" t="s">
        <v>517</v>
      </c>
      <c r="C540" s="569" t="s">
        <v>537</v>
      </c>
      <c r="D540" s="570" t="s">
        <v>538</v>
      </c>
      <c r="E540" s="569" t="s">
        <v>518</v>
      </c>
      <c r="F540" s="570" t="s">
        <v>519</v>
      </c>
      <c r="G540" s="569" t="s">
        <v>545</v>
      </c>
      <c r="H540" s="569">
        <v>844242</v>
      </c>
      <c r="I540" s="569">
        <v>105937</v>
      </c>
      <c r="J540" s="569" t="s">
        <v>1021</v>
      </c>
      <c r="K540" s="569" t="s">
        <v>1022</v>
      </c>
      <c r="L540" s="571">
        <v>2700.0669591170204</v>
      </c>
      <c r="M540" s="571">
        <v>4</v>
      </c>
      <c r="N540" s="572">
        <v>10800.200877351061</v>
      </c>
    </row>
    <row r="541" spans="1:14" ht="14.4" customHeight="1" x14ac:dyDescent="0.3">
      <c r="A541" s="567" t="s">
        <v>515</v>
      </c>
      <c r="B541" s="568" t="s">
        <v>517</v>
      </c>
      <c r="C541" s="569" t="s">
        <v>537</v>
      </c>
      <c r="D541" s="570" t="s">
        <v>538</v>
      </c>
      <c r="E541" s="569" t="s">
        <v>518</v>
      </c>
      <c r="F541" s="570" t="s">
        <v>519</v>
      </c>
      <c r="G541" s="569" t="s">
        <v>545</v>
      </c>
      <c r="H541" s="569">
        <v>844764</v>
      </c>
      <c r="I541" s="569">
        <v>105943</v>
      </c>
      <c r="J541" s="569" t="s">
        <v>1025</v>
      </c>
      <c r="K541" s="569" t="s">
        <v>1022</v>
      </c>
      <c r="L541" s="571">
        <v>4529.5512922421894</v>
      </c>
      <c r="M541" s="571">
        <v>4</v>
      </c>
      <c r="N541" s="572">
        <v>18118.205168968758</v>
      </c>
    </row>
    <row r="542" spans="1:14" ht="14.4" customHeight="1" x14ac:dyDescent="0.3">
      <c r="A542" s="567" t="s">
        <v>515</v>
      </c>
      <c r="B542" s="568" t="s">
        <v>517</v>
      </c>
      <c r="C542" s="569" t="s">
        <v>537</v>
      </c>
      <c r="D542" s="570" t="s">
        <v>538</v>
      </c>
      <c r="E542" s="569" t="s">
        <v>518</v>
      </c>
      <c r="F542" s="570" t="s">
        <v>519</v>
      </c>
      <c r="G542" s="569" t="s">
        <v>545</v>
      </c>
      <c r="H542" s="569">
        <v>846826</v>
      </c>
      <c r="I542" s="569">
        <v>125002</v>
      </c>
      <c r="J542" s="569" t="s">
        <v>1038</v>
      </c>
      <c r="K542" s="569"/>
      <c r="L542" s="571">
        <v>683.01496015941154</v>
      </c>
      <c r="M542" s="571">
        <v>385</v>
      </c>
      <c r="N542" s="572">
        <v>263577.71960882266</v>
      </c>
    </row>
    <row r="543" spans="1:14" ht="14.4" customHeight="1" x14ac:dyDescent="0.3">
      <c r="A543" s="567" t="s">
        <v>515</v>
      </c>
      <c r="B543" s="568" t="s">
        <v>517</v>
      </c>
      <c r="C543" s="569" t="s">
        <v>537</v>
      </c>
      <c r="D543" s="570" t="s">
        <v>538</v>
      </c>
      <c r="E543" s="569" t="s">
        <v>518</v>
      </c>
      <c r="F543" s="570" t="s">
        <v>519</v>
      </c>
      <c r="G543" s="569" t="s">
        <v>545</v>
      </c>
      <c r="H543" s="569">
        <v>847180</v>
      </c>
      <c r="I543" s="569">
        <v>500225</v>
      </c>
      <c r="J543" s="569" t="s">
        <v>1351</v>
      </c>
      <c r="K543" s="569"/>
      <c r="L543" s="571">
        <v>25787.83</v>
      </c>
      <c r="M543" s="571">
        <v>2</v>
      </c>
      <c r="N543" s="572">
        <v>51575.66</v>
      </c>
    </row>
    <row r="544" spans="1:14" ht="14.4" customHeight="1" x14ac:dyDescent="0.3">
      <c r="A544" s="567" t="s">
        <v>515</v>
      </c>
      <c r="B544" s="568" t="s">
        <v>517</v>
      </c>
      <c r="C544" s="569" t="s">
        <v>537</v>
      </c>
      <c r="D544" s="570" t="s">
        <v>538</v>
      </c>
      <c r="E544" s="569" t="s">
        <v>518</v>
      </c>
      <c r="F544" s="570" t="s">
        <v>519</v>
      </c>
      <c r="G544" s="569" t="s">
        <v>545</v>
      </c>
      <c r="H544" s="569">
        <v>847482</v>
      </c>
      <c r="I544" s="569">
        <v>0</v>
      </c>
      <c r="J544" s="569" t="s">
        <v>1352</v>
      </c>
      <c r="K544" s="569"/>
      <c r="L544" s="571">
        <v>395.99999999999977</v>
      </c>
      <c r="M544" s="571">
        <v>49</v>
      </c>
      <c r="N544" s="572">
        <v>19380.899999999994</v>
      </c>
    </row>
    <row r="545" spans="1:14" ht="14.4" customHeight="1" x14ac:dyDescent="0.3">
      <c r="A545" s="567" t="s">
        <v>515</v>
      </c>
      <c r="B545" s="568" t="s">
        <v>517</v>
      </c>
      <c r="C545" s="569" t="s">
        <v>537</v>
      </c>
      <c r="D545" s="570" t="s">
        <v>538</v>
      </c>
      <c r="E545" s="569" t="s">
        <v>518</v>
      </c>
      <c r="F545" s="570" t="s">
        <v>519</v>
      </c>
      <c r="G545" s="569" t="s">
        <v>545</v>
      </c>
      <c r="H545" s="569">
        <v>850095</v>
      </c>
      <c r="I545" s="569">
        <v>120406</v>
      </c>
      <c r="J545" s="569" t="s">
        <v>1063</v>
      </c>
      <c r="K545" s="569" t="s">
        <v>1064</v>
      </c>
      <c r="L545" s="571">
        <v>61.495275201220693</v>
      </c>
      <c r="M545" s="571">
        <v>202</v>
      </c>
      <c r="N545" s="572">
        <v>12423.069451904568</v>
      </c>
    </row>
    <row r="546" spans="1:14" ht="14.4" customHeight="1" x14ac:dyDescent="0.3">
      <c r="A546" s="567" t="s">
        <v>515</v>
      </c>
      <c r="B546" s="568" t="s">
        <v>517</v>
      </c>
      <c r="C546" s="569" t="s">
        <v>537</v>
      </c>
      <c r="D546" s="570" t="s">
        <v>538</v>
      </c>
      <c r="E546" s="569" t="s">
        <v>518</v>
      </c>
      <c r="F546" s="570" t="s">
        <v>519</v>
      </c>
      <c r="G546" s="569" t="s">
        <v>545</v>
      </c>
      <c r="H546" s="569">
        <v>850729</v>
      </c>
      <c r="I546" s="569">
        <v>157875</v>
      </c>
      <c r="J546" s="569" t="s">
        <v>1071</v>
      </c>
      <c r="K546" s="569" t="s">
        <v>1072</v>
      </c>
      <c r="L546" s="571">
        <v>386.54453868997803</v>
      </c>
      <c r="M546" s="571">
        <v>24</v>
      </c>
      <c r="N546" s="572">
        <v>9277.0689285594726</v>
      </c>
    </row>
    <row r="547" spans="1:14" ht="14.4" customHeight="1" x14ac:dyDescent="0.3">
      <c r="A547" s="567" t="s">
        <v>515</v>
      </c>
      <c r="B547" s="568" t="s">
        <v>517</v>
      </c>
      <c r="C547" s="569" t="s">
        <v>537</v>
      </c>
      <c r="D547" s="570" t="s">
        <v>538</v>
      </c>
      <c r="E547" s="569" t="s">
        <v>518</v>
      </c>
      <c r="F547" s="570" t="s">
        <v>519</v>
      </c>
      <c r="G547" s="569" t="s">
        <v>545</v>
      </c>
      <c r="H547" s="569">
        <v>901148</v>
      </c>
      <c r="I547" s="569">
        <v>0</v>
      </c>
      <c r="J547" s="569" t="s">
        <v>1353</v>
      </c>
      <c r="K547" s="569" t="s">
        <v>1354</v>
      </c>
      <c r="L547" s="571">
        <v>62.409703544526515</v>
      </c>
      <c r="M547" s="571">
        <v>60</v>
      </c>
      <c r="N547" s="572">
        <v>3744.5822126715912</v>
      </c>
    </row>
    <row r="548" spans="1:14" ht="14.4" customHeight="1" x14ac:dyDescent="0.3">
      <c r="A548" s="567" t="s">
        <v>515</v>
      </c>
      <c r="B548" s="568" t="s">
        <v>517</v>
      </c>
      <c r="C548" s="569" t="s">
        <v>537</v>
      </c>
      <c r="D548" s="570" t="s">
        <v>538</v>
      </c>
      <c r="E548" s="569" t="s">
        <v>518</v>
      </c>
      <c r="F548" s="570" t="s">
        <v>519</v>
      </c>
      <c r="G548" s="569" t="s">
        <v>545</v>
      </c>
      <c r="H548" s="569">
        <v>902074</v>
      </c>
      <c r="I548" s="569">
        <v>85278</v>
      </c>
      <c r="J548" s="569" t="s">
        <v>1077</v>
      </c>
      <c r="K548" s="569" t="s">
        <v>1022</v>
      </c>
      <c r="L548" s="571">
        <v>2965.7714171250564</v>
      </c>
      <c r="M548" s="571">
        <v>19</v>
      </c>
      <c r="N548" s="572">
        <v>56347.19963943927</v>
      </c>
    </row>
    <row r="549" spans="1:14" ht="14.4" customHeight="1" x14ac:dyDescent="0.3">
      <c r="A549" s="567" t="s">
        <v>515</v>
      </c>
      <c r="B549" s="568" t="s">
        <v>517</v>
      </c>
      <c r="C549" s="569" t="s">
        <v>537</v>
      </c>
      <c r="D549" s="570" t="s">
        <v>538</v>
      </c>
      <c r="E549" s="569" t="s">
        <v>518</v>
      </c>
      <c r="F549" s="570" t="s">
        <v>519</v>
      </c>
      <c r="G549" s="569" t="s">
        <v>545</v>
      </c>
      <c r="H549" s="569">
        <v>905097</v>
      </c>
      <c r="I549" s="569">
        <v>23987</v>
      </c>
      <c r="J549" s="569" t="s">
        <v>1081</v>
      </c>
      <c r="K549" s="569" t="s">
        <v>1082</v>
      </c>
      <c r="L549" s="571">
        <v>215.54738425886185</v>
      </c>
      <c r="M549" s="571">
        <v>15</v>
      </c>
      <c r="N549" s="572">
        <v>3223.565404097747</v>
      </c>
    </row>
    <row r="550" spans="1:14" ht="14.4" customHeight="1" x14ac:dyDescent="0.3">
      <c r="A550" s="567" t="s">
        <v>515</v>
      </c>
      <c r="B550" s="568" t="s">
        <v>517</v>
      </c>
      <c r="C550" s="569" t="s">
        <v>537</v>
      </c>
      <c r="D550" s="570" t="s">
        <v>538</v>
      </c>
      <c r="E550" s="569" t="s">
        <v>518</v>
      </c>
      <c r="F550" s="570" t="s">
        <v>519</v>
      </c>
      <c r="G550" s="569" t="s">
        <v>545</v>
      </c>
      <c r="H550" s="569">
        <v>930043</v>
      </c>
      <c r="I550" s="569">
        <v>0</v>
      </c>
      <c r="J550" s="569" t="s">
        <v>1355</v>
      </c>
      <c r="K550" s="569"/>
      <c r="L550" s="571">
        <v>30.358902726556799</v>
      </c>
      <c r="M550" s="571">
        <v>1</v>
      </c>
      <c r="N550" s="572">
        <v>30.358902726556799</v>
      </c>
    </row>
    <row r="551" spans="1:14" ht="14.4" customHeight="1" x14ac:dyDescent="0.3">
      <c r="A551" s="567" t="s">
        <v>515</v>
      </c>
      <c r="B551" s="568" t="s">
        <v>517</v>
      </c>
      <c r="C551" s="569" t="s">
        <v>537</v>
      </c>
      <c r="D551" s="570" t="s">
        <v>538</v>
      </c>
      <c r="E551" s="569" t="s">
        <v>518</v>
      </c>
      <c r="F551" s="570" t="s">
        <v>519</v>
      </c>
      <c r="G551" s="569" t="s">
        <v>586</v>
      </c>
      <c r="H551" s="569">
        <v>118167</v>
      </c>
      <c r="I551" s="569">
        <v>18167</v>
      </c>
      <c r="J551" s="569" t="s">
        <v>1109</v>
      </c>
      <c r="K551" s="569" t="s">
        <v>1356</v>
      </c>
      <c r="L551" s="571">
        <v>211.49176190478283</v>
      </c>
      <c r="M551" s="571">
        <v>118</v>
      </c>
      <c r="N551" s="572">
        <v>24961.439753792009</v>
      </c>
    </row>
    <row r="552" spans="1:14" ht="14.4" customHeight="1" x14ac:dyDescent="0.3">
      <c r="A552" s="567" t="s">
        <v>515</v>
      </c>
      <c r="B552" s="568" t="s">
        <v>517</v>
      </c>
      <c r="C552" s="569" t="s">
        <v>537</v>
      </c>
      <c r="D552" s="570" t="s">
        <v>538</v>
      </c>
      <c r="E552" s="569" t="s">
        <v>518</v>
      </c>
      <c r="F552" s="570" t="s">
        <v>519</v>
      </c>
      <c r="G552" s="569" t="s">
        <v>586</v>
      </c>
      <c r="H552" s="569">
        <v>118175</v>
      </c>
      <c r="I552" s="569">
        <v>18175</v>
      </c>
      <c r="J552" s="569" t="s">
        <v>1109</v>
      </c>
      <c r="K552" s="569" t="s">
        <v>1110</v>
      </c>
      <c r="L552" s="571">
        <v>1154.8315574840835</v>
      </c>
      <c r="M552" s="571">
        <v>104.5</v>
      </c>
      <c r="N552" s="572">
        <v>120087.67436452649</v>
      </c>
    </row>
    <row r="553" spans="1:14" ht="14.4" customHeight="1" x14ac:dyDescent="0.3">
      <c r="A553" s="567" t="s">
        <v>515</v>
      </c>
      <c r="B553" s="568" t="s">
        <v>517</v>
      </c>
      <c r="C553" s="569" t="s">
        <v>537</v>
      </c>
      <c r="D553" s="570" t="s">
        <v>538</v>
      </c>
      <c r="E553" s="569" t="s">
        <v>518</v>
      </c>
      <c r="F553" s="570" t="s">
        <v>519</v>
      </c>
      <c r="G553" s="569" t="s">
        <v>586</v>
      </c>
      <c r="H553" s="569">
        <v>125034</v>
      </c>
      <c r="I553" s="569">
        <v>25034</v>
      </c>
      <c r="J553" s="569" t="s">
        <v>1357</v>
      </c>
      <c r="K553" s="569" t="s">
        <v>1358</v>
      </c>
      <c r="L553" s="571">
        <v>144.52990801638455</v>
      </c>
      <c r="M553" s="571">
        <v>89</v>
      </c>
      <c r="N553" s="572">
        <v>12863.162035421314</v>
      </c>
    </row>
    <row r="554" spans="1:14" ht="14.4" customHeight="1" x14ac:dyDescent="0.3">
      <c r="A554" s="567" t="s">
        <v>515</v>
      </c>
      <c r="B554" s="568" t="s">
        <v>517</v>
      </c>
      <c r="C554" s="569" t="s">
        <v>537</v>
      </c>
      <c r="D554" s="570" t="s">
        <v>538</v>
      </c>
      <c r="E554" s="569" t="s">
        <v>518</v>
      </c>
      <c r="F554" s="570" t="s">
        <v>519</v>
      </c>
      <c r="G554" s="569" t="s">
        <v>586</v>
      </c>
      <c r="H554" s="569">
        <v>130160</v>
      </c>
      <c r="I554" s="569">
        <v>30160</v>
      </c>
      <c r="J554" s="569" t="s">
        <v>589</v>
      </c>
      <c r="K554" s="569" t="s">
        <v>590</v>
      </c>
      <c r="L554" s="571">
        <v>139.43809631772902</v>
      </c>
      <c r="M554" s="571">
        <v>40</v>
      </c>
      <c r="N554" s="572">
        <v>5579.4900906892335</v>
      </c>
    </row>
    <row r="555" spans="1:14" ht="14.4" customHeight="1" x14ac:dyDescent="0.3">
      <c r="A555" s="567" t="s">
        <v>515</v>
      </c>
      <c r="B555" s="568" t="s">
        <v>517</v>
      </c>
      <c r="C555" s="569" t="s">
        <v>537</v>
      </c>
      <c r="D555" s="570" t="s">
        <v>538</v>
      </c>
      <c r="E555" s="569" t="s">
        <v>518</v>
      </c>
      <c r="F555" s="570" t="s">
        <v>519</v>
      </c>
      <c r="G555" s="569" t="s">
        <v>586</v>
      </c>
      <c r="H555" s="569">
        <v>130164</v>
      </c>
      <c r="I555" s="569">
        <v>30164</v>
      </c>
      <c r="J555" s="569" t="s">
        <v>589</v>
      </c>
      <c r="K555" s="569" t="s">
        <v>1122</v>
      </c>
      <c r="L555" s="571">
        <v>177.7573994312722</v>
      </c>
      <c r="M555" s="571">
        <v>57</v>
      </c>
      <c r="N555" s="572">
        <v>10135.041670786513</v>
      </c>
    </row>
    <row r="556" spans="1:14" ht="14.4" customHeight="1" x14ac:dyDescent="0.3">
      <c r="A556" s="567" t="s">
        <v>515</v>
      </c>
      <c r="B556" s="568" t="s">
        <v>517</v>
      </c>
      <c r="C556" s="569" t="s">
        <v>537</v>
      </c>
      <c r="D556" s="570" t="s">
        <v>538</v>
      </c>
      <c r="E556" s="569" t="s">
        <v>518</v>
      </c>
      <c r="F556" s="570" t="s">
        <v>519</v>
      </c>
      <c r="G556" s="569" t="s">
        <v>586</v>
      </c>
      <c r="H556" s="569">
        <v>130779</v>
      </c>
      <c r="I556" s="569">
        <v>30779</v>
      </c>
      <c r="J556" s="569" t="s">
        <v>591</v>
      </c>
      <c r="K556" s="569" t="s">
        <v>592</v>
      </c>
      <c r="L556" s="571">
        <v>195.74944215482785</v>
      </c>
      <c r="M556" s="571">
        <v>1260</v>
      </c>
      <c r="N556" s="572">
        <v>245661.47868866837</v>
      </c>
    </row>
    <row r="557" spans="1:14" ht="14.4" customHeight="1" x14ac:dyDescent="0.3">
      <c r="A557" s="567" t="s">
        <v>515</v>
      </c>
      <c r="B557" s="568" t="s">
        <v>517</v>
      </c>
      <c r="C557" s="569" t="s">
        <v>537</v>
      </c>
      <c r="D557" s="570" t="s">
        <v>538</v>
      </c>
      <c r="E557" s="569" t="s">
        <v>518</v>
      </c>
      <c r="F557" s="570" t="s">
        <v>519</v>
      </c>
      <c r="G557" s="569" t="s">
        <v>586</v>
      </c>
      <c r="H557" s="569">
        <v>131934</v>
      </c>
      <c r="I557" s="569">
        <v>31934</v>
      </c>
      <c r="J557" s="569" t="s">
        <v>1359</v>
      </c>
      <c r="K557" s="569" t="s">
        <v>1360</v>
      </c>
      <c r="L557" s="571">
        <v>61.492355982706599</v>
      </c>
      <c r="M557" s="571">
        <v>4</v>
      </c>
      <c r="N557" s="572">
        <v>245.96942393082639</v>
      </c>
    </row>
    <row r="558" spans="1:14" ht="14.4" customHeight="1" x14ac:dyDescent="0.3">
      <c r="A558" s="567" t="s">
        <v>515</v>
      </c>
      <c r="B558" s="568" t="s">
        <v>517</v>
      </c>
      <c r="C558" s="569" t="s">
        <v>537</v>
      </c>
      <c r="D558" s="570" t="s">
        <v>538</v>
      </c>
      <c r="E558" s="569" t="s">
        <v>518</v>
      </c>
      <c r="F558" s="570" t="s">
        <v>519</v>
      </c>
      <c r="G558" s="569" t="s">
        <v>586</v>
      </c>
      <c r="H558" s="569">
        <v>140361</v>
      </c>
      <c r="I558" s="569">
        <v>40361</v>
      </c>
      <c r="J558" s="569" t="s">
        <v>1125</v>
      </c>
      <c r="K558" s="569" t="s">
        <v>1126</v>
      </c>
      <c r="L558" s="571">
        <v>231.0284804056592</v>
      </c>
      <c r="M558" s="571">
        <v>5</v>
      </c>
      <c r="N558" s="572">
        <v>1155.1424020282959</v>
      </c>
    </row>
    <row r="559" spans="1:14" ht="14.4" customHeight="1" x14ac:dyDescent="0.3">
      <c r="A559" s="567" t="s">
        <v>515</v>
      </c>
      <c r="B559" s="568" t="s">
        <v>517</v>
      </c>
      <c r="C559" s="569" t="s">
        <v>537</v>
      </c>
      <c r="D559" s="570" t="s">
        <v>538</v>
      </c>
      <c r="E559" s="569" t="s">
        <v>518</v>
      </c>
      <c r="F559" s="570" t="s">
        <v>519</v>
      </c>
      <c r="G559" s="569" t="s">
        <v>586</v>
      </c>
      <c r="H559" s="569">
        <v>140362</v>
      </c>
      <c r="I559" s="569">
        <v>40362</v>
      </c>
      <c r="J559" s="569" t="s">
        <v>1125</v>
      </c>
      <c r="K559" s="569" t="s">
        <v>1127</v>
      </c>
      <c r="L559" s="571">
        <v>901.99473941648</v>
      </c>
      <c r="M559" s="571">
        <v>32</v>
      </c>
      <c r="N559" s="572">
        <v>28829.665096175147</v>
      </c>
    </row>
    <row r="560" spans="1:14" ht="14.4" customHeight="1" x14ac:dyDescent="0.3">
      <c r="A560" s="567" t="s">
        <v>515</v>
      </c>
      <c r="B560" s="568" t="s">
        <v>517</v>
      </c>
      <c r="C560" s="569" t="s">
        <v>537</v>
      </c>
      <c r="D560" s="570" t="s">
        <v>538</v>
      </c>
      <c r="E560" s="569" t="s">
        <v>518</v>
      </c>
      <c r="F560" s="570" t="s">
        <v>519</v>
      </c>
      <c r="G560" s="569" t="s">
        <v>586</v>
      </c>
      <c r="H560" s="569">
        <v>142392</v>
      </c>
      <c r="I560" s="569">
        <v>42392</v>
      </c>
      <c r="J560" s="569" t="s">
        <v>1128</v>
      </c>
      <c r="K560" s="569" t="s">
        <v>1129</v>
      </c>
      <c r="L560" s="571">
        <v>356.81990124785199</v>
      </c>
      <c r="M560" s="571">
        <v>4</v>
      </c>
      <c r="N560" s="572">
        <v>1427.279604991408</v>
      </c>
    </row>
    <row r="561" spans="1:14" ht="14.4" customHeight="1" x14ac:dyDescent="0.3">
      <c r="A561" s="567" t="s">
        <v>515</v>
      </c>
      <c r="B561" s="568" t="s">
        <v>517</v>
      </c>
      <c r="C561" s="569" t="s">
        <v>537</v>
      </c>
      <c r="D561" s="570" t="s">
        <v>538</v>
      </c>
      <c r="E561" s="569" t="s">
        <v>518</v>
      </c>
      <c r="F561" s="570" t="s">
        <v>519</v>
      </c>
      <c r="G561" s="569" t="s">
        <v>586</v>
      </c>
      <c r="H561" s="569">
        <v>160319</v>
      </c>
      <c r="I561" s="569">
        <v>160319</v>
      </c>
      <c r="J561" s="569" t="s">
        <v>1361</v>
      </c>
      <c r="K561" s="569" t="s">
        <v>1362</v>
      </c>
      <c r="L561" s="571">
        <v>3870.9518235373644</v>
      </c>
      <c r="M561" s="571">
        <v>169</v>
      </c>
      <c r="N561" s="572">
        <v>654825.50293280242</v>
      </c>
    </row>
    <row r="562" spans="1:14" ht="14.4" customHeight="1" x14ac:dyDescent="0.3">
      <c r="A562" s="567" t="s">
        <v>515</v>
      </c>
      <c r="B562" s="568" t="s">
        <v>517</v>
      </c>
      <c r="C562" s="569" t="s">
        <v>537</v>
      </c>
      <c r="D562" s="570" t="s">
        <v>538</v>
      </c>
      <c r="E562" s="569" t="s">
        <v>518</v>
      </c>
      <c r="F562" s="570" t="s">
        <v>519</v>
      </c>
      <c r="G562" s="569" t="s">
        <v>586</v>
      </c>
      <c r="H562" s="569">
        <v>848765</v>
      </c>
      <c r="I562" s="569">
        <v>107938</v>
      </c>
      <c r="J562" s="569" t="s">
        <v>1100</v>
      </c>
      <c r="K562" s="569" t="s">
        <v>1167</v>
      </c>
      <c r="L562" s="571">
        <v>135.34</v>
      </c>
      <c r="M562" s="571">
        <v>4</v>
      </c>
      <c r="N562" s="572">
        <v>541.36</v>
      </c>
    </row>
    <row r="563" spans="1:14" ht="14.4" customHeight="1" x14ac:dyDescent="0.3">
      <c r="A563" s="567" t="s">
        <v>515</v>
      </c>
      <c r="B563" s="568" t="s">
        <v>517</v>
      </c>
      <c r="C563" s="569" t="s">
        <v>537</v>
      </c>
      <c r="D563" s="570" t="s">
        <v>538</v>
      </c>
      <c r="E563" s="569" t="s">
        <v>518</v>
      </c>
      <c r="F563" s="570" t="s">
        <v>519</v>
      </c>
      <c r="G563" s="569" t="s">
        <v>586</v>
      </c>
      <c r="H563" s="569">
        <v>849266</v>
      </c>
      <c r="I563" s="569">
        <v>162444</v>
      </c>
      <c r="J563" s="569" t="s">
        <v>1363</v>
      </c>
      <c r="K563" s="569" t="s">
        <v>1364</v>
      </c>
      <c r="L563" s="571">
        <v>83.835730876053375</v>
      </c>
      <c r="M563" s="571">
        <v>300</v>
      </c>
      <c r="N563" s="572">
        <v>25155.954975728924</v>
      </c>
    </row>
    <row r="564" spans="1:14" ht="14.4" customHeight="1" x14ac:dyDescent="0.3">
      <c r="A564" s="567" t="s">
        <v>515</v>
      </c>
      <c r="B564" s="568" t="s">
        <v>517</v>
      </c>
      <c r="C564" s="569" t="s">
        <v>539</v>
      </c>
      <c r="D564" s="570" t="s">
        <v>540</v>
      </c>
      <c r="E564" s="569" t="s">
        <v>518</v>
      </c>
      <c r="F564" s="570" t="s">
        <v>519</v>
      </c>
      <c r="G564" s="569"/>
      <c r="H564" s="569">
        <v>113024</v>
      </c>
      <c r="I564" s="569">
        <v>13024</v>
      </c>
      <c r="J564" s="569" t="s">
        <v>1308</v>
      </c>
      <c r="K564" s="569" t="s">
        <v>1309</v>
      </c>
      <c r="L564" s="571">
        <v>4316.1135013560024</v>
      </c>
      <c r="M564" s="571">
        <v>113</v>
      </c>
      <c r="N564" s="572">
        <v>489129.76723115734</v>
      </c>
    </row>
    <row r="565" spans="1:14" ht="14.4" customHeight="1" x14ac:dyDescent="0.3">
      <c r="A565" s="567" t="s">
        <v>515</v>
      </c>
      <c r="B565" s="568" t="s">
        <v>517</v>
      </c>
      <c r="C565" s="569" t="s">
        <v>539</v>
      </c>
      <c r="D565" s="570" t="s">
        <v>540</v>
      </c>
      <c r="E565" s="569" t="s">
        <v>518</v>
      </c>
      <c r="F565" s="570" t="s">
        <v>519</v>
      </c>
      <c r="G565" s="569"/>
      <c r="H565" s="569">
        <v>129027</v>
      </c>
      <c r="I565" s="569">
        <v>129027</v>
      </c>
      <c r="J565" s="569" t="s">
        <v>1310</v>
      </c>
      <c r="K565" s="569" t="s">
        <v>1311</v>
      </c>
      <c r="L565" s="571">
        <v>1408.00235514478</v>
      </c>
      <c r="M565" s="571">
        <v>1</v>
      </c>
      <c r="N565" s="572">
        <v>1408.00235514478</v>
      </c>
    </row>
    <row r="566" spans="1:14" ht="14.4" customHeight="1" x14ac:dyDescent="0.3">
      <c r="A566" s="567" t="s">
        <v>515</v>
      </c>
      <c r="B566" s="568" t="s">
        <v>517</v>
      </c>
      <c r="C566" s="569" t="s">
        <v>539</v>
      </c>
      <c r="D566" s="570" t="s">
        <v>540</v>
      </c>
      <c r="E566" s="569" t="s">
        <v>518</v>
      </c>
      <c r="F566" s="570" t="s">
        <v>519</v>
      </c>
      <c r="G566" s="569"/>
      <c r="H566" s="569">
        <v>130187</v>
      </c>
      <c r="I566" s="569">
        <v>30187</v>
      </c>
      <c r="J566" s="569" t="s">
        <v>1123</v>
      </c>
      <c r="K566" s="569" t="s">
        <v>1312</v>
      </c>
      <c r="L566" s="571">
        <v>108.00142857142858</v>
      </c>
      <c r="M566" s="571">
        <v>15</v>
      </c>
      <c r="N566" s="572">
        <v>1622.1699999999998</v>
      </c>
    </row>
    <row r="567" spans="1:14" ht="14.4" customHeight="1" x14ac:dyDescent="0.3">
      <c r="A567" s="567" t="s">
        <v>515</v>
      </c>
      <c r="B567" s="568" t="s">
        <v>517</v>
      </c>
      <c r="C567" s="569" t="s">
        <v>539</v>
      </c>
      <c r="D567" s="570" t="s">
        <v>540</v>
      </c>
      <c r="E567" s="569" t="s">
        <v>518</v>
      </c>
      <c r="F567" s="570" t="s">
        <v>519</v>
      </c>
      <c r="G567" s="569"/>
      <c r="H567" s="569">
        <v>196600</v>
      </c>
      <c r="I567" s="569">
        <v>96600</v>
      </c>
      <c r="J567" s="569" t="s">
        <v>1313</v>
      </c>
      <c r="K567" s="569" t="s">
        <v>1314</v>
      </c>
      <c r="L567" s="571">
        <v>52.67</v>
      </c>
      <c r="M567" s="571">
        <v>1</v>
      </c>
      <c r="N567" s="572">
        <v>52.67</v>
      </c>
    </row>
    <row r="568" spans="1:14" ht="14.4" customHeight="1" x14ac:dyDescent="0.3">
      <c r="A568" s="567" t="s">
        <v>515</v>
      </c>
      <c r="B568" s="568" t="s">
        <v>517</v>
      </c>
      <c r="C568" s="569" t="s">
        <v>539</v>
      </c>
      <c r="D568" s="570" t="s">
        <v>540</v>
      </c>
      <c r="E568" s="569" t="s">
        <v>518</v>
      </c>
      <c r="F568" s="570" t="s">
        <v>519</v>
      </c>
      <c r="G568" s="569"/>
      <c r="H568" s="569">
        <v>849310</v>
      </c>
      <c r="I568" s="569">
        <v>126689</v>
      </c>
      <c r="J568" s="569" t="s">
        <v>1315</v>
      </c>
      <c r="K568" s="569" t="s">
        <v>1316</v>
      </c>
      <c r="L568" s="571">
        <v>227.87342974723845</v>
      </c>
      <c r="M568" s="571">
        <v>16</v>
      </c>
      <c r="N568" s="572">
        <v>3645.9750251817209</v>
      </c>
    </row>
    <row r="569" spans="1:14" ht="14.4" customHeight="1" x14ac:dyDescent="0.3">
      <c r="A569" s="567" t="s">
        <v>515</v>
      </c>
      <c r="B569" s="568" t="s">
        <v>517</v>
      </c>
      <c r="C569" s="569" t="s">
        <v>539</v>
      </c>
      <c r="D569" s="570" t="s">
        <v>540</v>
      </c>
      <c r="E569" s="569" t="s">
        <v>518</v>
      </c>
      <c r="F569" s="570" t="s">
        <v>519</v>
      </c>
      <c r="G569" s="569" t="s">
        <v>545</v>
      </c>
      <c r="H569" s="569">
        <v>447</v>
      </c>
      <c r="I569" s="569">
        <v>447</v>
      </c>
      <c r="J569" s="569" t="s">
        <v>1317</v>
      </c>
      <c r="K569" s="569" t="s">
        <v>1318</v>
      </c>
      <c r="L569" s="571">
        <v>189.74892336037033</v>
      </c>
      <c r="M569" s="571">
        <v>61</v>
      </c>
      <c r="N569" s="572">
        <v>11573.462161122125</v>
      </c>
    </row>
    <row r="570" spans="1:14" ht="14.4" customHeight="1" x14ac:dyDescent="0.3">
      <c r="A570" s="567" t="s">
        <v>515</v>
      </c>
      <c r="B570" s="568" t="s">
        <v>517</v>
      </c>
      <c r="C570" s="569" t="s">
        <v>539</v>
      </c>
      <c r="D570" s="570" t="s">
        <v>540</v>
      </c>
      <c r="E570" s="569" t="s">
        <v>518</v>
      </c>
      <c r="F570" s="570" t="s">
        <v>519</v>
      </c>
      <c r="G570" s="569" t="s">
        <v>545</v>
      </c>
      <c r="H570" s="569">
        <v>13807</v>
      </c>
      <c r="I570" s="569">
        <v>13807</v>
      </c>
      <c r="J570" s="569" t="s">
        <v>1319</v>
      </c>
      <c r="K570" s="569" t="s">
        <v>1320</v>
      </c>
      <c r="L570" s="571">
        <v>14565.209999999997</v>
      </c>
      <c r="M570" s="571">
        <v>1.4666666666666661</v>
      </c>
      <c r="N570" s="572">
        <v>21362.30799999999</v>
      </c>
    </row>
    <row r="571" spans="1:14" ht="14.4" customHeight="1" x14ac:dyDescent="0.3">
      <c r="A571" s="567" t="s">
        <v>515</v>
      </c>
      <c r="B571" s="568" t="s">
        <v>517</v>
      </c>
      <c r="C571" s="569" t="s">
        <v>539</v>
      </c>
      <c r="D571" s="570" t="s">
        <v>540</v>
      </c>
      <c r="E571" s="569" t="s">
        <v>518</v>
      </c>
      <c r="F571" s="570" t="s">
        <v>519</v>
      </c>
      <c r="G571" s="569" t="s">
        <v>545</v>
      </c>
      <c r="H571" s="569">
        <v>51366</v>
      </c>
      <c r="I571" s="569">
        <v>51366</v>
      </c>
      <c r="J571" s="569" t="s">
        <v>548</v>
      </c>
      <c r="K571" s="569" t="s">
        <v>549</v>
      </c>
      <c r="L571" s="571">
        <v>259.43949047945574</v>
      </c>
      <c r="M571" s="571">
        <v>4</v>
      </c>
      <c r="N571" s="572">
        <v>1037.757961917823</v>
      </c>
    </row>
    <row r="572" spans="1:14" ht="14.4" customHeight="1" x14ac:dyDescent="0.3">
      <c r="A572" s="567" t="s">
        <v>515</v>
      </c>
      <c r="B572" s="568" t="s">
        <v>517</v>
      </c>
      <c r="C572" s="569" t="s">
        <v>539</v>
      </c>
      <c r="D572" s="570" t="s">
        <v>540</v>
      </c>
      <c r="E572" s="569" t="s">
        <v>518</v>
      </c>
      <c r="F572" s="570" t="s">
        <v>519</v>
      </c>
      <c r="G572" s="569" t="s">
        <v>545</v>
      </c>
      <c r="H572" s="569">
        <v>51367</v>
      </c>
      <c r="I572" s="569">
        <v>51367</v>
      </c>
      <c r="J572" s="569" t="s">
        <v>548</v>
      </c>
      <c r="K572" s="569" t="s">
        <v>643</v>
      </c>
      <c r="L572" s="571">
        <v>145.93897763281669</v>
      </c>
      <c r="M572" s="571">
        <v>67</v>
      </c>
      <c r="N572" s="572">
        <v>9777.9060808696941</v>
      </c>
    </row>
    <row r="573" spans="1:14" ht="14.4" customHeight="1" x14ac:dyDescent="0.3">
      <c r="A573" s="567" t="s">
        <v>515</v>
      </c>
      <c r="B573" s="568" t="s">
        <v>517</v>
      </c>
      <c r="C573" s="569" t="s">
        <v>539</v>
      </c>
      <c r="D573" s="570" t="s">
        <v>540</v>
      </c>
      <c r="E573" s="569" t="s">
        <v>518</v>
      </c>
      <c r="F573" s="570" t="s">
        <v>519</v>
      </c>
      <c r="G573" s="569" t="s">
        <v>545</v>
      </c>
      <c r="H573" s="569">
        <v>51383</v>
      </c>
      <c r="I573" s="569">
        <v>51383</v>
      </c>
      <c r="J573" s="569" t="s">
        <v>548</v>
      </c>
      <c r="K573" s="569" t="s">
        <v>644</v>
      </c>
      <c r="L573" s="571">
        <v>152.48980034744633</v>
      </c>
      <c r="M573" s="571">
        <v>27</v>
      </c>
      <c r="N573" s="572">
        <v>4117.225208338712</v>
      </c>
    </row>
    <row r="574" spans="1:14" ht="14.4" customHeight="1" x14ac:dyDescent="0.3">
      <c r="A574" s="567" t="s">
        <v>515</v>
      </c>
      <c r="B574" s="568" t="s">
        <v>517</v>
      </c>
      <c r="C574" s="569" t="s">
        <v>539</v>
      </c>
      <c r="D574" s="570" t="s">
        <v>540</v>
      </c>
      <c r="E574" s="569" t="s">
        <v>518</v>
      </c>
      <c r="F574" s="570" t="s">
        <v>519</v>
      </c>
      <c r="G574" s="569" t="s">
        <v>545</v>
      </c>
      <c r="H574" s="569">
        <v>100362</v>
      </c>
      <c r="I574" s="569">
        <v>362</v>
      </c>
      <c r="J574" s="569" t="s">
        <v>550</v>
      </c>
      <c r="K574" s="569" t="s">
        <v>551</v>
      </c>
      <c r="L574" s="571">
        <v>84.354843702895181</v>
      </c>
      <c r="M574" s="571">
        <v>52</v>
      </c>
      <c r="N574" s="572">
        <v>4385.7322928155754</v>
      </c>
    </row>
    <row r="575" spans="1:14" ht="14.4" customHeight="1" x14ac:dyDescent="0.3">
      <c r="A575" s="567" t="s">
        <v>515</v>
      </c>
      <c r="B575" s="568" t="s">
        <v>517</v>
      </c>
      <c r="C575" s="569" t="s">
        <v>539</v>
      </c>
      <c r="D575" s="570" t="s">
        <v>540</v>
      </c>
      <c r="E575" s="569" t="s">
        <v>518</v>
      </c>
      <c r="F575" s="570" t="s">
        <v>519</v>
      </c>
      <c r="G575" s="569" t="s">
        <v>545</v>
      </c>
      <c r="H575" s="569">
        <v>100392</v>
      </c>
      <c r="I575" s="569">
        <v>392</v>
      </c>
      <c r="J575" s="569" t="s">
        <v>654</v>
      </c>
      <c r="K575" s="569" t="s">
        <v>655</v>
      </c>
      <c r="L575" s="571">
        <v>52.423697570251186</v>
      </c>
      <c r="M575" s="571">
        <v>144</v>
      </c>
      <c r="N575" s="572">
        <v>7550.1189237001836</v>
      </c>
    </row>
    <row r="576" spans="1:14" ht="14.4" customHeight="1" x14ac:dyDescent="0.3">
      <c r="A576" s="567" t="s">
        <v>515</v>
      </c>
      <c r="B576" s="568" t="s">
        <v>517</v>
      </c>
      <c r="C576" s="569" t="s">
        <v>539</v>
      </c>
      <c r="D576" s="570" t="s">
        <v>540</v>
      </c>
      <c r="E576" s="569" t="s">
        <v>518</v>
      </c>
      <c r="F576" s="570" t="s">
        <v>519</v>
      </c>
      <c r="G576" s="569" t="s">
        <v>545</v>
      </c>
      <c r="H576" s="569">
        <v>100394</v>
      </c>
      <c r="I576" s="569">
        <v>394</v>
      </c>
      <c r="J576" s="569" t="s">
        <v>656</v>
      </c>
      <c r="K576" s="569" t="s">
        <v>657</v>
      </c>
      <c r="L576" s="571">
        <v>64.957638046037246</v>
      </c>
      <c r="M576" s="571">
        <v>27</v>
      </c>
      <c r="N576" s="572">
        <v>1758.0083615358396</v>
      </c>
    </row>
    <row r="577" spans="1:14" ht="14.4" customHeight="1" x14ac:dyDescent="0.3">
      <c r="A577" s="567" t="s">
        <v>515</v>
      </c>
      <c r="B577" s="568" t="s">
        <v>517</v>
      </c>
      <c r="C577" s="569" t="s">
        <v>539</v>
      </c>
      <c r="D577" s="570" t="s">
        <v>540</v>
      </c>
      <c r="E577" s="569" t="s">
        <v>518</v>
      </c>
      <c r="F577" s="570" t="s">
        <v>519</v>
      </c>
      <c r="G577" s="569" t="s">
        <v>545</v>
      </c>
      <c r="H577" s="569">
        <v>100498</v>
      </c>
      <c r="I577" s="569">
        <v>498</v>
      </c>
      <c r="J577" s="569" t="s">
        <v>662</v>
      </c>
      <c r="K577" s="569" t="s">
        <v>659</v>
      </c>
      <c r="L577" s="571">
        <v>94.622500836053632</v>
      </c>
      <c r="M577" s="571">
        <v>14</v>
      </c>
      <c r="N577" s="572">
        <v>1323.800006688429</v>
      </c>
    </row>
    <row r="578" spans="1:14" ht="14.4" customHeight="1" x14ac:dyDescent="0.3">
      <c r="A578" s="567" t="s">
        <v>515</v>
      </c>
      <c r="B578" s="568" t="s">
        <v>517</v>
      </c>
      <c r="C578" s="569" t="s">
        <v>539</v>
      </c>
      <c r="D578" s="570" t="s">
        <v>540</v>
      </c>
      <c r="E578" s="569" t="s">
        <v>518</v>
      </c>
      <c r="F578" s="570" t="s">
        <v>519</v>
      </c>
      <c r="G578" s="569" t="s">
        <v>545</v>
      </c>
      <c r="H578" s="569">
        <v>100502</v>
      </c>
      <c r="I578" s="569">
        <v>502</v>
      </c>
      <c r="J578" s="569" t="s">
        <v>552</v>
      </c>
      <c r="K578" s="569" t="s">
        <v>553</v>
      </c>
      <c r="L578" s="571">
        <v>163.65479452424628</v>
      </c>
      <c r="M578" s="571">
        <v>46</v>
      </c>
      <c r="N578" s="572">
        <v>7528.1019853917405</v>
      </c>
    </row>
    <row r="579" spans="1:14" ht="14.4" customHeight="1" x14ac:dyDescent="0.3">
      <c r="A579" s="567" t="s">
        <v>515</v>
      </c>
      <c r="B579" s="568" t="s">
        <v>517</v>
      </c>
      <c r="C579" s="569" t="s">
        <v>539</v>
      </c>
      <c r="D579" s="570" t="s">
        <v>540</v>
      </c>
      <c r="E579" s="569" t="s">
        <v>518</v>
      </c>
      <c r="F579" s="570" t="s">
        <v>519</v>
      </c>
      <c r="G579" s="569" t="s">
        <v>545</v>
      </c>
      <c r="H579" s="569">
        <v>100536</v>
      </c>
      <c r="I579" s="569">
        <v>536</v>
      </c>
      <c r="J579" s="569" t="s">
        <v>666</v>
      </c>
      <c r="K579" s="569" t="s">
        <v>551</v>
      </c>
      <c r="L579" s="571">
        <v>117.48252776338566</v>
      </c>
      <c r="M579" s="571">
        <v>97</v>
      </c>
      <c r="N579" s="572">
        <v>11406.245314203816</v>
      </c>
    </row>
    <row r="580" spans="1:14" ht="14.4" customHeight="1" x14ac:dyDescent="0.3">
      <c r="A580" s="567" t="s">
        <v>515</v>
      </c>
      <c r="B580" s="568" t="s">
        <v>517</v>
      </c>
      <c r="C580" s="569" t="s">
        <v>539</v>
      </c>
      <c r="D580" s="570" t="s">
        <v>540</v>
      </c>
      <c r="E580" s="569" t="s">
        <v>518</v>
      </c>
      <c r="F580" s="570" t="s">
        <v>519</v>
      </c>
      <c r="G580" s="569" t="s">
        <v>545</v>
      </c>
      <c r="H580" s="569">
        <v>100610</v>
      </c>
      <c r="I580" s="569">
        <v>610</v>
      </c>
      <c r="J580" s="569" t="s">
        <v>669</v>
      </c>
      <c r="K580" s="569" t="s">
        <v>670</v>
      </c>
      <c r="L580" s="571">
        <v>63.168264887769098</v>
      </c>
      <c r="M580" s="571">
        <v>41</v>
      </c>
      <c r="N580" s="572">
        <v>2588.3014768318576</v>
      </c>
    </row>
    <row r="581" spans="1:14" ht="14.4" customHeight="1" x14ac:dyDescent="0.3">
      <c r="A581" s="567" t="s">
        <v>515</v>
      </c>
      <c r="B581" s="568" t="s">
        <v>517</v>
      </c>
      <c r="C581" s="569" t="s">
        <v>539</v>
      </c>
      <c r="D581" s="570" t="s">
        <v>540</v>
      </c>
      <c r="E581" s="569" t="s">
        <v>518</v>
      </c>
      <c r="F581" s="570" t="s">
        <v>519</v>
      </c>
      <c r="G581" s="569" t="s">
        <v>545</v>
      </c>
      <c r="H581" s="569">
        <v>100612</v>
      </c>
      <c r="I581" s="569">
        <v>612</v>
      </c>
      <c r="J581" s="569" t="s">
        <v>671</v>
      </c>
      <c r="K581" s="569" t="s">
        <v>655</v>
      </c>
      <c r="L581" s="571">
        <v>59.547218063378871</v>
      </c>
      <c r="M581" s="571">
        <v>274</v>
      </c>
      <c r="N581" s="572">
        <v>16322.171839811783</v>
      </c>
    </row>
    <row r="582" spans="1:14" ht="14.4" customHeight="1" x14ac:dyDescent="0.3">
      <c r="A582" s="567" t="s">
        <v>515</v>
      </c>
      <c r="B582" s="568" t="s">
        <v>517</v>
      </c>
      <c r="C582" s="569" t="s">
        <v>539</v>
      </c>
      <c r="D582" s="570" t="s">
        <v>540</v>
      </c>
      <c r="E582" s="569" t="s">
        <v>518</v>
      </c>
      <c r="F582" s="570" t="s">
        <v>519</v>
      </c>
      <c r="G582" s="569" t="s">
        <v>545</v>
      </c>
      <c r="H582" s="569">
        <v>100811</v>
      </c>
      <c r="I582" s="569">
        <v>811</v>
      </c>
      <c r="J582" s="569" t="s">
        <v>674</v>
      </c>
      <c r="K582" s="569" t="s">
        <v>1321</v>
      </c>
      <c r="L582" s="571">
        <v>48.32</v>
      </c>
      <c r="M582" s="571">
        <v>2</v>
      </c>
      <c r="N582" s="572">
        <v>96.64</v>
      </c>
    </row>
    <row r="583" spans="1:14" ht="14.4" customHeight="1" x14ac:dyDescent="0.3">
      <c r="A583" s="567" t="s">
        <v>515</v>
      </c>
      <c r="B583" s="568" t="s">
        <v>517</v>
      </c>
      <c r="C583" s="569" t="s">
        <v>539</v>
      </c>
      <c r="D583" s="570" t="s">
        <v>540</v>
      </c>
      <c r="E583" s="569" t="s">
        <v>518</v>
      </c>
      <c r="F583" s="570" t="s">
        <v>519</v>
      </c>
      <c r="G583" s="569" t="s">
        <v>545</v>
      </c>
      <c r="H583" s="569">
        <v>100874</v>
      </c>
      <c r="I583" s="569">
        <v>874</v>
      </c>
      <c r="J583" s="569" t="s">
        <v>678</v>
      </c>
      <c r="K583" s="569" t="s">
        <v>679</v>
      </c>
      <c r="L583" s="571">
        <v>41.65174734219493</v>
      </c>
      <c r="M583" s="571">
        <v>55</v>
      </c>
      <c r="N583" s="572">
        <v>2290.5603337631201</v>
      </c>
    </row>
    <row r="584" spans="1:14" ht="14.4" customHeight="1" x14ac:dyDescent="0.3">
      <c r="A584" s="567" t="s">
        <v>515</v>
      </c>
      <c r="B584" s="568" t="s">
        <v>517</v>
      </c>
      <c r="C584" s="569" t="s">
        <v>539</v>
      </c>
      <c r="D584" s="570" t="s">
        <v>540</v>
      </c>
      <c r="E584" s="569" t="s">
        <v>518</v>
      </c>
      <c r="F584" s="570" t="s">
        <v>519</v>
      </c>
      <c r="G584" s="569" t="s">
        <v>545</v>
      </c>
      <c r="H584" s="569">
        <v>102133</v>
      </c>
      <c r="I584" s="569">
        <v>2133</v>
      </c>
      <c r="J584" s="569" t="s">
        <v>688</v>
      </c>
      <c r="K584" s="569" t="s">
        <v>689</v>
      </c>
      <c r="L584" s="571">
        <v>27.37677181129828</v>
      </c>
      <c r="M584" s="571">
        <v>32</v>
      </c>
      <c r="N584" s="572">
        <v>875.32202212387983</v>
      </c>
    </row>
    <row r="585" spans="1:14" ht="14.4" customHeight="1" x14ac:dyDescent="0.3">
      <c r="A585" s="567" t="s">
        <v>515</v>
      </c>
      <c r="B585" s="568" t="s">
        <v>517</v>
      </c>
      <c r="C585" s="569" t="s">
        <v>539</v>
      </c>
      <c r="D585" s="570" t="s">
        <v>540</v>
      </c>
      <c r="E585" s="569" t="s">
        <v>518</v>
      </c>
      <c r="F585" s="570" t="s">
        <v>519</v>
      </c>
      <c r="G585" s="569" t="s">
        <v>545</v>
      </c>
      <c r="H585" s="569">
        <v>102439</v>
      </c>
      <c r="I585" s="569">
        <v>2439</v>
      </c>
      <c r="J585" s="569" t="s">
        <v>558</v>
      </c>
      <c r="K585" s="569" t="s">
        <v>559</v>
      </c>
      <c r="L585" s="571">
        <v>291.29871803245516</v>
      </c>
      <c r="M585" s="571">
        <v>24</v>
      </c>
      <c r="N585" s="572">
        <v>6995.7286235258871</v>
      </c>
    </row>
    <row r="586" spans="1:14" ht="14.4" customHeight="1" x14ac:dyDescent="0.3">
      <c r="A586" s="567" t="s">
        <v>515</v>
      </c>
      <c r="B586" s="568" t="s">
        <v>517</v>
      </c>
      <c r="C586" s="569" t="s">
        <v>539</v>
      </c>
      <c r="D586" s="570" t="s">
        <v>540</v>
      </c>
      <c r="E586" s="569" t="s">
        <v>518</v>
      </c>
      <c r="F586" s="570" t="s">
        <v>519</v>
      </c>
      <c r="G586" s="569" t="s">
        <v>545</v>
      </c>
      <c r="H586" s="569">
        <v>102486</v>
      </c>
      <c r="I586" s="569">
        <v>2486</v>
      </c>
      <c r="J586" s="569" t="s">
        <v>1322</v>
      </c>
      <c r="K586" s="569" t="s">
        <v>1323</v>
      </c>
      <c r="L586" s="571">
        <v>120.878532007594</v>
      </c>
      <c r="M586" s="571">
        <v>11</v>
      </c>
      <c r="N586" s="572">
        <v>1328.889724053158</v>
      </c>
    </row>
    <row r="587" spans="1:14" ht="14.4" customHeight="1" x14ac:dyDescent="0.3">
      <c r="A587" s="567" t="s">
        <v>515</v>
      </c>
      <c r="B587" s="568" t="s">
        <v>517</v>
      </c>
      <c r="C587" s="569" t="s">
        <v>539</v>
      </c>
      <c r="D587" s="570" t="s">
        <v>540</v>
      </c>
      <c r="E587" s="569" t="s">
        <v>518</v>
      </c>
      <c r="F587" s="570" t="s">
        <v>519</v>
      </c>
      <c r="G587" s="569" t="s">
        <v>545</v>
      </c>
      <c r="H587" s="569">
        <v>103761</v>
      </c>
      <c r="I587" s="569">
        <v>3761</v>
      </c>
      <c r="J587" s="569" t="s">
        <v>560</v>
      </c>
      <c r="K587" s="569" t="s">
        <v>561</v>
      </c>
      <c r="L587" s="571">
        <v>657.06469428977937</v>
      </c>
      <c r="M587" s="571">
        <v>42</v>
      </c>
      <c r="N587" s="572">
        <v>27668.860945572676</v>
      </c>
    </row>
    <row r="588" spans="1:14" ht="14.4" customHeight="1" x14ac:dyDescent="0.3">
      <c r="A588" s="567" t="s">
        <v>515</v>
      </c>
      <c r="B588" s="568" t="s">
        <v>517</v>
      </c>
      <c r="C588" s="569" t="s">
        <v>539</v>
      </c>
      <c r="D588" s="570" t="s">
        <v>540</v>
      </c>
      <c r="E588" s="569" t="s">
        <v>518</v>
      </c>
      <c r="F588" s="570" t="s">
        <v>519</v>
      </c>
      <c r="G588" s="569" t="s">
        <v>545</v>
      </c>
      <c r="H588" s="569">
        <v>104071</v>
      </c>
      <c r="I588" s="569">
        <v>4071</v>
      </c>
      <c r="J588" s="569" t="s">
        <v>704</v>
      </c>
      <c r="K588" s="569" t="s">
        <v>705</v>
      </c>
      <c r="L588" s="571">
        <v>147.72977940190299</v>
      </c>
      <c r="M588" s="571">
        <v>3</v>
      </c>
      <c r="N588" s="572">
        <v>443.18933820570896</v>
      </c>
    </row>
    <row r="589" spans="1:14" ht="14.4" customHeight="1" x14ac:dyDescent="0.3">
      <c r="A589" s="567" t="s">
        <v>515</v>
      </c>
      <c r="B589" s="568" t="s">
        <v>517</v>
      </c>
      <c r="C589" s="569" t="s">
        <v>539</v>
      </c>
      <c r="D589" s="570" t="s">
        <v>540</v>
      </c>
      <c r="E589" s="569" t="s">
        <v>518</v>
      </c>
      <c r="F589" s="570" t="s">
        <v>519</v>
      </c>
      <c r="G589" s="569" t="s">
        <v>545</v>
      </c>
      <c r="H589" s="569">
        <v>104307</v>
      </c>
      <c r="I589" s="569">
        <v>4307</v>
      </c>
      <c r="J589" s="569" t="s">
        <v>706</v>
      </c>
      <c r="K589" s="569" t="s">
        <v>707</v>
      </c>
      <c r="L589" s="571">
        <v>374.38</v>
      </c>
      <c r="M589" s="571">
        <v>1</v>
      </c>
      <c r="N589" s="572">
        <v>374.38</v>
      </c>
    </row>
    <row r="590" spans="1:14" ht="14.4" customHeight="1" x14ac:dyDescent="0.3">
      <c r="A590" s="567" t="s">
        <v>515</v>
      </c>
      <c r="B590" s="568" t="s">
        <v>517</v>
      </c>
      <c r="C590" s="569" t="s">
        <v>539</v>
      </c>
      <c r="D590" s="570" t="s">
        <v>540</v>
      </c>
      <c r="E590" s="569" t="s">
        <v>518</v>
      </c>
      <c r="F590" s="570" t="s">
        <v>519</v>
      </c>
      <c r="G590" s="569" t="s">
        <v>545</v>
      </c>
      <c r="H590" s="569">
        <v>104344</v>
      </c>
      <c r="I590" s="569">
        <v>4344</v>
      </c>
      <c r="J590" s="569" t="s">
        <v>710</v>
      </c>
      <c r="K590" s="569" t="s">
        <v>711</v>
      </c>
      <c r="L590" s="571">
        <v>107.29303814660392</v>
      </c>
      <c r="M590" s="571">
        <v>30</v>
      </c>
      <c r="N590" s="572">
        <v>3168.8035135204145</v>
      </c>
    </row>
    <row r="591" spans="1:14" ht="14.4" customHeight="1" x14ac:dyDescent="0.3">
      <c r="A591" s="567" t="s">
        <v>515</v>
      </c>
      <c r="B591" s="568" t="s">
        <v>517</v>
      </c>
      <c r="C591" s="569" t="s">
        <v>539</v>
      </c>
      <c r="D591" s="570" t="s">
        <v>540</v>
      </c>
      <c r="E591" s="569" t="s">
        <v>518</v>
      </c>
      <c r="F591" s="570" t="s">
        <v>519</v>
      </c>
      <c r="G591" s="569" t="s">
        <v>545</v>
      </c>
      <c r="H591" s="569">
        <v>107981</v>
      </c>
      <c r="I591" s="569">
        <v>7981</v>
      </c>
      <c r="J591" s="569" t="s">
        <v>562</v>
      </c>
      <c r="K591" s="569" t="s">
        <v>563</v>
      </c>
      <c r="L591" s="571">
        <v>60.350032318909101</v>
      </c>
      <c r="M591" s="571">
        <v>23</v>
      </c>
      <c r="N591" s="572">
        <v>1388.0507477454348</v>
      </c>
    </row>
    <row r="592" spans="1:14" ht="14.4" customHeight="1" x14ac:dyDescent="0.3">
      <c r="A592" s="567" t="s">
        <v>515</v>
      </c>
      <c r="B592" s="568" t="s">
        <v>517</v>
      </c>
      <c r="C592" s="569" t="s">
        <v>539</v>
      </c>
      <c r="D592" s="570" t="s">
        <v>540</v>
      </c>
      <c r="E592" s="569" t="s">
        <v>518</v>
      </c>
      <c r="F592" s="570" t="s">
        <v>519</v>
      </c>
      <c r="G592" s="569" t="s">
        <v>545</v>
      </c>
      <c r="H592" s="569">
        <v>111671</v>
      </c>
      <c r="I592" s="569">
        <v>11671</v>
      </c>
      <c r="J592" s="569" t="s">
        <v>734</v>
      </c>
      <c r="K592" s="569" t="s">
        <v>735</v>
      </c>
      <c r="L592" s="571">
        <v>277.54071341068419</v>
      </c>
      <c r="M592" s="571">
        <v>331</v>
      </c>
      <c r="N592" s="572">
        <v>89933.600264691908</v>
      </c>
    </row>
    <row r="593" spans="1:14" ht="14.4" customHeight="1" x14ac:dyDescent="0.3">
      <c r="A593" s="567" t="s">
        <v>515</v>
      </c>
      <c r="B593" s="568" t="s">
        <v>517</v>
      </c>
      <c r="C593" s="569" t="s">
        <v>539</v>
      </c>
      <c r="D593" s="570" t="s">
        <v>540</v>
      </c>
      <c r="E593" s="569" t="s">
        <v>518</v>
      </c>
      <c r="F593" s="570" t="s">
        <v>519</v>
      </c>
      <c r="G593" s="569" t="s">
        <v>545</v>
      </c>
      <c r="H593" s="569">
        <v>114799</v>
      </c>
      <c r="I593" s="569">
        <v>14799</v>
      </c>
      <c r="J593" s="569" t="s">
        <v>750</v>
      </c>
      <c r="K593" s="569" t="s">
        <v>751</v>
      </c>
      <c r="L593" s="571">
        <v>29.53</v>
      </c>
      <c r="M593" s="571">
        <v>2</v>
      </c>
      <c r="N593" s="572">
        <v>59.06</v>
      </c>
    </row>
    <row r="594" spans="1:14" ht="14.4" customHeight="1" x14ac:dyDescent="0.3">
      <c r="A594" s="567" t="s">
        <v>515</v>
      </c>
      <c r="B594" s="568" t="s">
        <v>517</v>
      </c>
      <c r="C594" s="569" t="s">
        <v>539</v>
      </c>
      <c r="D594" s="570" t="s">
        <v>540</v>
      </c>
      <c r="E594" s="569" t="s">
        <v>518</v>
      </c>
      <c r="F594" s="570" t="s">
        <v>519</v>
      </c>
      <c r="G594" s="569" t="s">
        <v>545</v>
      </c>
      <c r="H594" s="569">
        <v>118304</v>
      </c>
      <c r="I594" s="569">
        <v>18304</v>
      </c>
      <c r="J594" s="569" t="s">
        <v>762</v>
      </c>
      <c r="K594" s="569" t="s">
        <v>763</v>
      </c>
      <c r="L594" s="571">
        <v>194.32734005826526</v>
      </c>
      <c r="M594" s="571">
        <v>-14</v>
      </c>
      <c r="N594" s="572">
        <v>-2747.5786195921432</v>
      </c>
    </row>
    <row r="595" spans="1:14" ht="14.4" customHeight="1" x14ac:dyDescent="0.3">
      <c r="A595" s="567" t="s">
        <v>515</v>
      </c>
      <c r="B595" s="568" t="s">
        <v>517</v>
      </c>
      <c r="C595" s="569" t="s">
        <v>539</v>
      </c>
      <c r="D595" s="570" t="s">
        <v>540</v>
      </c>
      <c r="E595" s="569" t="s">
        <v>518</v>
      </c>
      <c r="F595" s="570" t="s">
        <v>519</v>
      </c>
      <c r="G595" s="569" t="s">
        <v>545</v>
      </c>
      <c r="H595" s="569">
        <v>118305</v>
      </c>
      <c r="I595" s="569">
        <v>18305</v>
      </c>
      <c r="J595" s="569" t="s">
        <v>762</v>
      </c>
      <c r="K595" s="569" t="s">
        <v>764</v>
      </c>
      <c r="L595" s="571">
        <v>268.84866323527609</v>
      </c>
      <c r="M595" s="571">
        <v>201</v>
      </c>
      <c r="N595" s="572">
        <v>53833.120285680438</v>
      </c>
    </row>
    <row r="596" spans="1:14" ht="14.4" customHeight="1" x14ac:dyDescent="0.3">
      <c r="A596" s="567" t="s">
        <v>515</v>
      </c>
      <c r="B596" s="568" t="s">
        <v>517</v>
      </c>
      <c r="C596" s="569" t="s">
        <v>539</v>
      </c>
      <c r="D596" s="570" t="s">
        <v>540</v>
      </c>
      <c r="E596" s="569" t="s">
        <v>518</v>
      </c>
      <c r="F596" s="570" t="s">
        <v>519</v>
      </c>
      <c r="G596" s="569" t="s">
        <v>545</v>
      </c>
      <c r="H596" s="569">
        <v>118656</v>
      </c>
      <c r="I596" s="569">
        <v>118656</v>
      </c>
      <c r="J596" s="569" t="s">
        <v>1324</v>
      </c>
      <c r="K596" s="569" t="s">
        <v>1325</v>
      </c>
      <c r="L596" s="571">
        <v>650.05003629018609</v>
      </c>
      <c r="M596" s="571">
        <v>16</v>
      </c>
      <c r="N596" s="572">
        <v>10399.540050143123</v>
      </c>
    </row>
    <row r="597" spans="1:14" ht="14.4" customHeight="1" x14ac:dyDescent="0.3">
      <c r="A597" s="567" t="s">
        <v>515</v>
      </c>
      <c r="B597" s="568" t="s">
        <v>517</v>
      </c>
      <c r="C597" s="569" t="s">
        <v>539</v>
      </c>
      <c r="D597" s="570" t="s">
        <v>540</v>
      </c>
      <c r="E597" s="569" t="s">
        <v>518</v>
      </c>
      <c r="F597" s="570" t="s">
        <v>519</v>
      </c>
      <c r="G597" s="569" t="s">
        <v>545</v>
      </c>
      <c r="H597" s="569">
        <v>124067</v>
      </c>
      <c r="I597" s="569">
        <v>124067</v>
      </c>
      <c r="J597" s="569" t="s">
        <v>773</v>
      </c>
      <c r="K597" s="569" t="s">
        <v>774</v>
      </c>
      <c r="L597" s="571">
        <v>38.136163696602885</v>
      </c>
      <c r="M597" s="571">
        <v>119</v>
      </c>
      <c r="N597" s="572">
        <v>4536.7510205250828</v>
      </c>
    </row>
    <row r="598" spans="1:14" ht="14.4" customHeight="1" x14ac:dyDescent="0.3">
      <c r="A598" s="567" t="s">
        <v>515</v>
      </c>
      <c r="B598" s="568" t="s">
        <v>517</v>
      </c>
      <c r="C598" s="569" t="s">
        <v>539</v>
      </c>
      <c r="D598" s="570" t="s">
        <v>540</v>
      </c>
      <c r="E598" s="569" t="s">
        <v>518</v>
      </c>
      <c r="F598" s="570" t="s">
        <v>519</v>
      </c>
      <c r="G598" s="569" t="s">
        <v>545</v>
      </c>
      <c r="H598" s="569">
        <v>140122</v>
      </c>
      <c r="I598" s="569">
        <v>40122</v>
      </c>
      <c r="J598" s="569" t="s">
        <v>792</v>
      </c>
      <c r="K598" s="569" t="s">
        <v>774</v>
      </c>
      <c r="L598" s="571">
        <v>36.436000000000014</v>
      </c>
      <c r="M598" s="571">
        <v>106</v>
      </c>
      <c r="N598" s="572">
        <v>3839.7720000000008</v>
      </c>
    </row>
    <row r="599" spans="1:14" ht="14.4" customHeight="1" x14ac:dyDescent="0.3">
      <c r="A599" s="567" t="s">
        <v>515</v>
      </c>
      <c r="B599" s="568" t="s">
        <v>517</v>
      </c>
      <c r="C599" s="569" t="s">
        <v>539</v>
      </c>
      <c r="D599" s="570" t="s">
        <v>540</v>
      </c>
      <c r="E599" s="569" t="s">
        <v>518</v>
      </c>
      <c r="F599" s="570" t="s">
        <v>519</v>
      </c>
      <c r="G599" s="569" t="s">
        <v>545</v>
      </c>
      <c r="H599" s="569">
        <v>140157</v>
      </c>
      <c r="I599" s="569">
        <v>40157</v>
      </c>
      <c r="J599" s="569" t="s">
        <v>793</v>
      </c>
      <c r="K599" s="569" t="s">
        <v>774</v>
      </c>
      <c r="L599" s="571">
        <v>58.129543009237587</v>
      </c>
      <c r="M599" s="571">
        <v>202</v>
      </c>
      <c r="N599" s="572">
        <v>11736.674367358755</v>
      </c>
    </row>
    <row r="600" spans="1:14" ht="14.4" customHeight="1" x14ac:dyDescent="0.3">
      <c r="A600" s="567" t="s">
        <v>515</v>
      </c>
      <c r="B600" s="568" t="s">
        <v>517</v>
      </c>
      <c r="C600" s="569" t="s">
        <v>539</v>
      </c>
      <c r="D600" s="570" t="s">
        <v>540</v>
      </c>
      <c r="E600" s="569" t="s">
        <v>518</v>
      </c>
      <c r="F600" s="570" t="s">
        <v>519</v>
      </c>
      <c r="G600" s="569" t="s">
        <v>545</v>
      </c>
      <c r="H600" s="569">
        <v>140158</v>
      </c>
      <c r="I600" s="569">
        <v>40158</v>
      </c>
      <c r="J600" s="569" t="s">
        <v>1327</v>
      </c>
      <c r="K600" s="569" t="s">
        <v>1328</v>
      </c>
      <c r="L600" s="571">
        <v>93.09999999999998</v>
      </c>
      <c r="M600" s="571">
        <v>30</v>
      </c>
      <c r="N600" s="572">
        <v>2793</v>
      </c>
    </row>
    <row r="601" spans="1:14" ht="14.4" customHeight="1" x14ac:dyDescent="0.3">
      <c r="A601" s="567" t="s">
        <v>515</v>
      </c>
      <c r="B601" s="568" t="s">
        <v>517</v>
      </c>
      <c r="C601" s="569" t="s">
        <v>539</v>
      </c>
      <c r="D601" s="570" t="s">
        <v>540</v>
      </c>
      <c r="E601" s="569" t="s">
        <v>518</v>
      </c>
      <c r="F601" s="570" t="s">
        <v>519</v>
      </c>
      <c r="G601" s="569" t="s">
        <v>545</v>
      </c>
      <c r="H601" s="569">
        <v>146125</v>
      </c>
      <c r="I601" s="569">
        <v>46125</v>
      </c>
      <c r="J601" s="569" t="s">
        <v>1365</v>
      </c>
      <c r="K601" s="569" t="s">
        <v>1366</v>
      </c>
      <c r="L601" s="571">
        <v>177.92</v>
      </c>
      <c r="M601" s="571">
        <v>3</v>
      </c>
      <c r="N601" s="572">
        <v>533.76</v>
      </c>
    </row>
    <row r="602" spans="1:14" ht="14.4" customHeight="1" x14ac:dyDescent="0.3">
      <c r="A602" s="567" t="s">
        <v>515</v>
      </c>
      <c r="B602" s="568" t="s">
        <v>517</v>
      </c>
      <c r="C602" s="569" t="s">
        <v>539</v>
      </c>
      <c r="D602" s="570" t="s">
        <v>540</v>
      </c>
      <c r="E602" s="569" t="s">
        <v>518</v>
      </c>
      <c r="F602" s="570" t="s">
        <v>519</v>
      </c>
      <c r="G602" s="569" t="s">
        <v>545</v>
      </c>
      <c r="H602" s="569">
        <v>147252</v>
      </c>
      <c r="I602" s="569">
        <v>47252</v>
      </c>
      <c r="J602" s="569" t="s">
        <v>1367</v>
      </c>
      <c r="K602" s="569" t="s">
        <v>1368</v>
      </c>
      <c r="L602" s="571">
        <v>12.859193735895399</v>
      </c>
      <c r="M602" s="571">
        <v>20</v>
      </c>
      <c r="N602" s="572">
        <v>257.18387471790788</v>
      </c>
    </row>
    <row r="603" spans="1:14" ht="14.4" customHeight="1" x14ac:dyDescent="0.3">
      <c r="A603" s="567" t="s">
        <v>515</v>
      </c>
      <c r="B603" s="568" t="s">
        <v>517</v>
      </c>
      <c r="C603" s="569" t="s">
        <v>539</v>
      </c>
      <c r="D603" s="570" t="s">
        <v>540</v>
      </c>
      <c r="E603" s="569" t="s">
        <v>518</v>
      </c>
      <c r="F603" s="570" t="s">
        <v>519</v>
      </c>
      <c r="G603" s="569" t="s">
        <v>545</v>
      </c>
      <c r="H603" s="569">
        <v>147671</v>
      </c>
      <c r="I603" s="569">
        <v>47671</v>
      </c>
      <c r="J603" s="569" t="s">
        <v>807</v>
      </c>
      <c r="K603" s="569" t="s">
        <v>808</v>
      </c>
      <c r="L603" s="571">
        <v>411.499977454251</v>
      </c>
      <c r="M603" s="571">
        <v>5</v>
      </c>
      <c r="N603" s="572">
        <v>2057.699909817004</v>
      </c>
    </row>
    <row r="604" spans="1:14" ht="14.4" customHeight="1" x14ac:dyDescent="0.3">
      <c r="A604" s="567" t="s">
        <v>515</v>
      </c>
      <c r="B604" s="568" t="s">
        <v>517</v>
      </c>
      <c r="C604" s="569" t="s">
        <v>539</v>
      </c>
      <c r="D604" s="570" t="s">
        <v>540</v>
      </c>
      <c r="E604" s="569" t="s">
        <v>518</v>
      </c>
      <c r="F604" s="570" t="s">
        <v>519</v>
      </c>
      <c r="G604" s="569" t="s">
        <v>545</v>
      </c>
      <c r="H604" s="569">
        <v>154539</v>
      </c>
      <c r="I604" s="569">
        <v>54539</v>
      </c>
      <c r="J604" s="569" t="s">
        <v>566</v>
      </c>
      <c r="K604" s="569" t="s">
        <v>567</v>
      </c>
      <c r="L604" s="571">
        <v>63.263350780025249</v>
      </c>
      <c r="M604" s="571">
        <v>61</v>
      </c>
      <c r="N604" s="572">
        <v>3861.35918393168</v>
      </c>
    </row>
    <row r="605" spans="1:14" ht="14.4" customHeight="1" x14ac:dyDescent="0.3">
      <c r="A605" s="567" t="s">
        <v>515</v>
      </c>
      <c r="B605" s="568" t="s">
        <v>517</v>
      </c>
      <c r="C605" s="569" t="s">
        <v>539</v>
      </c>
      <c r="D605" s="570" t="s">
        <v>540</v>
      </c>
      <c r="E605" s="569" t="s">
        <v>518</v>
      </c>
      <c r="F605" s="570" t="s">
        <v>519</v>
      </c>
      <c r="G605" s="569" t="s">
        <v>545</v>
      </c>
      <c r="H605" s="569">
        <v>159357</v>
      </c>
      <c r="I605" s="569">
        <v>59357</v>
      </c>
      <c r="J605" s="569" t="s">
        <v>841</v>
      </c>
      <c r="K605" s="569" t="s">
        <v>842</v>
      </c>
      <c r="L605" s="571">
        <v>197.32626580225562</v>
      </c>
      <c r="M605" s="571">
        <v>117</v>
      </c>
      <c r="N605" s="572">
        <v>23095.344273695311</v>
      </c>
    </row>
    <row r="606" spans="1:14" ht="14.4" customHeight="1" x14ac:dyDescent="0.3">
      <c r="A606" s="567" t="s">
        <v>515</v>
      </c>
      <c r="B606" s="568" t="s">
        <v>517</v>
      </c>
      <c r="C606" s="569" t="s">
        <v>539</v>
      </c>
      <c r="D606" s="570" t="s">
        <v>540</v>
      </c>
      <c r="E606" s="569" t="s">
        <v>518</v>
      </c>
      <c r="F606" s="570" t="s">
        <v>519</v>
      </c>
      <c r="G606" s="569" t="s">
        <v>545</v>
      </c>
      <c r="H606" s="569">
        <v>159358</v>
      </c>
      <c r="I606" s="569">
        <v>59358</v>
      </c>
      <c r="J606" s="569" t="s">
        <v>841</v>
      </c>
      <c r="K606" s="569" t="s">
        <v>1369</v>
      </c>
      <c r="L606" s="571">
        <v>334.28</v>
      </c>
      <c r="M606" s="571">
        <v>-3</v>
      </c>
      <c r="N606" s="572">
        <v>-1002.8399999999999</v>
      </c>
    </row>
    <row r="607" spans="1:14" ht="14.4" customHeight="1" x14ac:dyDescent="0.3">
      <c r="A607" s="567" t="s">
        <v>515</v>
      </c>
      <c r="B607" s="568" t="s">
        <v>517</v>
      </c>
      <c r="C607" s="569" t="s">
        <v>539</v>
      </c>
      <c r="D607" s="570" t="s">
        <v>540</v>
      </c>
      <c r="E607" s="569" t="s">
        <v>518</v>
      </c>
      <c r="F607" s="570" t="s">
        <v>519</v>
      </c>
      <c r="G607" s="569" t="s">
        <v>545</v>
      </c>
      <c r="H607" s="569">
        <v>162189</v>
      </c>
      <c r="I607" s="569">
        <v>62189</v>
      </c>
      <c r="J607" s="569" t="s">
        <v>1329</v>
      </c>
      <c r="K607" s="569" t="s">
        <v>1330</v>
      </c>
      <c r="L607" s="571">
        <v>50.89</v>
      </c>
      <c r="M607" s="571">
        <v>1</v>
      </c>
      <c r="N607" s="572">
        <v>50.89</v>
      </c>
    </row>
    <row r="608" spans="1:14" ht="14.4" customHeight="1" x14ac:dyDescent="0.3">
      <c r="A608" s="567" t="s">
        <v>515</v>
      </c>
      <c r="B608" s="568" t="s">
        <v>517</v>
      </c>
      <c r="C608" s="569" t="s">
        <v>539</v>
      </c>
      <c r="D608" s="570" t="s">
        <v>540</v>
      </c>
      <c r="E608" s="569" t="s">
        <v>518</v>
      </c>
      <c r="F608" s="570" t="s">
        <v>519</v>
      </c>
      <c r="G608" s="569" t="s">
        <v>545</v>
      </c>
      <c r="H608" s="569">
        <v>167547</v>
      </c>
      <c r="I608" s="569">
        <v>67547</v>
      </c>
      <c r="J608" s="569" t="s">
        <v>570</v>
      </c>
      <c r="K608" s="569" t="s">
        <v>571</v>
      </c>
      <c r="L608" s="571">
        <v>49.700037008597548</v>
      </c>
      <c r="M608" s="571">
        <v>18</v>
      </c>
      <c r="N608" s="572">
        <v>894.60092971787196</v>
      </c>
    </row>
    <row r="609" spans="1:14" ht="14.4" customHeight="1" x14ac:dyDescent="0.3">
      <c r="A609" s="567" t="s">
        <v>515</v>
      </c>
      <c r="B609" s="568" t="s">
        <v>517</v>
      </c>
      <c r="C609" s="569" t="s">
        <v>539</v>
      </c>
      <c r="D609" s="570" t="s">
        <v>540</v>
      </c>
      <c r="E609" s="569" t="s">
        <v>518</v>
      </c>
      <c r="F609" s="570" t="s">
        <v>519</v>
      </c>
      <c r="G609" s="569" t="s">
        <v>545</v>
      </c>
      <c r="H609" s="569">
        <v>169724</v>
      </c>
      <c r="I609" s="569">
        <v>69724</v>
      </c>
      <c r="J609" s="569" t="s">
        <v>1370</v>
      </c>
      <c r="K609" s="569" t="s">
        <v>868</v>
      </c>
      <c r="L609" s="571">
        <v>34.729999999999997</v>
      </c>
      <c r="M609" s="571">
        <v>8</v>
      </c>
      <c r="N609" s="572">
        <v>277.83999999999997</v>
      </c>
    </row>
    <row r="610" spans="1:14" ht="14.4" customHeight="1" x14ac:dyDescent="0.3">
      <c r="A610" s="567" t="s">
        <v>515</v>
      </c>
      <c r="B610" s="568" t="s">
        <v>517</v>
      </c>
      <c r="C610" s="569" t="s">
        <v>539</v>
      </c>
      <c r="D610" s="570" t="s">
        <v>540</v>
      </c>
      <c r="E610" s="569" t="s">
        <v>518</v>
      </c>
      <c r="F610" s="570" t="s">
        <v>519</v>
      </c>
      <c r="G610" s="569" t="s">
        <v>545</v>
      </c>
      <c r="H610" s="569">
        <v>177200</v>
      </c>
      <c r="I610" s="569">
        <v>177200</v>
      </c>
      <c r="J610" s="569" t="s">
        <v>1331</v>
      </c>
      <c r="K610" s="569" t="s">
        <v>774</v>
      </c>
      <c r="L610" s="571">
        <v>57.131666666666661</v>
      </c>
      <c r="M610" s="571">
        <v>50</v>
      </c>
      <c r="N610" s="572">
        <v>2855.2999999999997</v>
      </c>
    </row>
    <row r="611" spans="1:14" ht="14.4" customHeight="1" x14ac:dyDescent="0.3">
      <c r="A611" s="567" t="s">
        <v>515</v>
      </c>
      <c r="B611" s="568" t="s">
        <v>517</v>
      </c>
      <c r="C611" s="569" t="s">
        <v>539</v>
      </c>
      <c r="D611" s="570" t="s">
        <v>540</v>
      </c>
      <c r="E611" s="569" t="s">
        <v>518</v>
      </c>
      <c r="F611" s="570" t="s">
        <v>519</v>
      </c>
      <c r="G611" s="569" t="s">
        <v>545</v>
      </c>
      <c r="H611" s="569">
        <v>178635</v>
      </c>
      <c r="I611" s="569">
        <v>178635</v>
      </c>
      <c r="J611" s="569" t="s">
        <v>881</v>
      </c>
      <c r="K611" s="569" t="s">
        <v>882</v>
      </c>
      <c r="L611" s="571">
        <v>350.00295167903198</v>
      </c>
      <c r="M611" s="571">
        <v>30</v>
      </c>
      <c r="N611" s="572">
        <v>10500.085916740147</v>
      </c>
    </row>
    <row r="612" spans="1:14" ht="14.4" customHeight="1" x14ac:dyDescent="0.3">
      <c r="A612" s="567" t="s">
        <v>515</v>
      </c>
      <c r="B612" s="568" t="s">
        <v>517</v>
      </c>
      <c r="C612" s="569" t="s">
        <v>539</v>
      </c>
      <c r="D612" s="570" t="s">
        <v>540</v>
      </c>
      <c r="E612" s="569" t="s">
        <v>518</v>
      </c>
      <c r="F612" s="570" t="s">
        <v>519</v>
      </c>
      <c r="G612" s="569" t="s">
        <v>545</v>
      </c>
      <c r="H612" s="569">
        <v>183974</v>
      </c>
      <c r="I612" s="569">
        <v>83974</v>
      </c>
      <c r="J612" s="569" t="s">
        <v>883</v>
      </c>
      <c r="K612" s="569" t="s">
        <v>884</v>
      </c>
      <c r="L612" s="571">
        <v>376.82400146458116</v>
      </c>
      <c r="M612" s="571">
        <v>7</v>
      </c>
      <c r="N612" s="572">
        <v>2636.9000073229054</v>
      </c>
    </row>
    <row r="613" spans="1:14" ht="14.4" customHeight="1" x14ac:dyDescent="0.3">
      <c r="A613" s="567" t="s">
        <v>515</v>
      </c>
      <c r="B613" s="568" t="s">
        <v>517</v>
      </c>
      <c r="C613" s="569" t="s">
        <v>539</v>
      </c>
      <c r="D613" s="570" t="s">
        <v>540</v>
      </c>
      <c r="E613" s="569" t="s">
        <v>518</v>
      </c>
      <c r="F613" s="570" t="s">
        <v>519</v>
      </c>
      <c r="G613" s="569" t="s">
        <v>545</v>
      </c>
      <c r="H613" s="569">
        <v>184090</v>
      </c>
      <c r="I613" s="569">
        <v>84090</v>
      </c>
      <c r="J613" s="569" t="s">
        <v>572</v>
      </c>
      <c r="K613" s="569" t="s">
        <v>573</v>
      </c>
      <c r="L613" s="571">
        <v>63.354210106857174</v>
      </c>
      <c r="M613" s="571">
        <v>26</v>
      </c>
      <c r="N613" s="572">
        <v>1646.3110425645723</v>
      </c>
    </row>
    <row r="614" spans="1:14" ht="14.4" customHeight="1" x14ac:dyDescent="0.3">
      <c r="A614" s="567" t="s">
        <v>515</v>
      </c>
      <c r="B614" s="568" t="s">
        <v>517</v>
      </c>
      <c r="C614" s="569" t="s">
        <v>539</v>
      </c>
      <c r="D614" s="570" t="s">
        <v>540</v>
      </c>
      <c r="E614" s="569" t="s">
        <v>518</v>
      </c>
      <c r="F614" s="570" t="s">
        <v>519</v>
      </c>
      <c r="G614" s="569" t="s">
        <v>545</v>
      </c>
      <c r="H614" s="569">
        <v>184471</v>
      </c>
      <c r="I614" s="569">
        <v>184471</v>
      </c>
      <c r="J614" s="569" t="s">
        <v>1333</v>
      </c>
      <c r="K614" s="569" t="s">
        <v>1334</v>
      </c>
      <c r="L614" s="571">
        <v>710.01021465836402</v>
      </c>
      <c r="M614" s="571">
        <v>10</v>
      </c>
      <c r="N614" s="572">
        <v>7100.1030309297621</v>
      </c>
    </row>
    <row r="615" spans="1:14" ht="14.4" customHeight="1" x14ac:dyDescent="0.3">
      <c r="A615" s="567" t="s">
        <v>515</v>
      </c>
      <c r="B615" s="568" t="s">
        <v>517</v>
      </c>
      <c r="C615" s="569" t="s">
        <v>539</v>
      </c>
      <c r="D615" s="570" t="s">
        <v>540</v>
      </c>
      <c r="E615" s="569" t="s">
        <v>518</v>
      </c>
      <c r="F615" s="570" t="s">
        <v>519</v>
      </c>
      <c r="G615" s="569" t="s">
        <v>545</v>
      </c>
      <c r="H615" s="569">
        <v>186990</v>
      </c>
      <c r="I615" s="569">
        <v>86990</v>
      </c>
      <c r="J615" s="569" t="s">
        <v>1335</v>
      </c>
      <c r="K615" s="569" t="s">
        <v>870</v>
      </c>
      <c r="L615" s="571">
        <v>42.161999999999999</v>
      </c>
      <c r="M615" s="571">
        <v>23</v>
      </c>
      <c r="N615" s="572">
        <v>970.03</v>
      </c>
    </row>
    <row r="616" spans="1:14" ht="14.4" customHeight="1" x14ac:dyDescent="0.3">
      <c r="A616" s="567" t="s">
        <v>515</v>
      </c>
      <c r="B616" s="568" t="s">
        <v>517</v>
      </c>
      <c r="C616" s="569" t="s">
        <v>539</v>
      </c>
      <c r="D616" s="570" t="s">
        <v>540</v>
      </c>
      <c r="E616" s="569" t="s">
        <v>518</v>
      </c>
      <c r="F616" s="570" t="s">
        <v>519</v>
      </c>
      <c r="G616" s="569" t="s">
        <v>545</v>
      </c>
      <c r="H616" s="569">
        <v>187814</v>
      </c>
      <c r="I616" s="569">
        <v>87814</v>
      </c>
      <c r="J616" s="569" t="s">
        <v>574</v>
      </c>
      <c r="K616" s="569" t="s">
        <v>575</v>
      </c>
      <c r="L616" s="571">
        <v>563.7973554914804</v>
      </c>
      <c r="M616" s="571">
        <v>15</v>
      </c>
      <c r="N616" s="572">
        <v>8453.106402209618</v>
      </c>
    </row>
    <row r="617" spans="1:14" ht="14.4" customHeight="1" x14ac:dyDescent="0.3">
      <c r="A617" s="567" t="s">
        <v>515</v>
      </c>
      <c r="B617" s="568" t="s">
        <v>517</v>
      </c>
      <c r="C617" s="569" t="s">
        <v>539</v>
      </c>
      <c r="D617" s="570" t="s">
        <v>540</v>
      </c>
      <c r="E617" s="569" t="s">
        <v>518</v>
      </c>
      <c r="F617" s="570" t="s">
        <v>519</v>
      </c>
      <c r="G617" s="569" t="s">
        <v>545</v>
      </c>
      <c r="H617" s="569">
        <v>187822</v>
      </c>
      <c r="I617" s="569">
        <v>87822</v>
      </c>
      <c r="J617" s="569" t="s">
        <v>904</v>
      </c>
      <c r="K617" s="569" t="s">
        <v>905</v>
      </c>
      <c r="L617" s="571">
        <v>1104.2953824075419</v>
      </c>
      <c r="M617" s="571">
        <v>5</v>
      </c>
      <c r="N617" s="572">
        <v>5521.4769120377096</v>
      </c>
    </row>
    <row r="618" spans="1:14" ht="14.4" customHeight="1" x14ac:dyDescent="0.3">
      <c r="A618" s="567" t="s">
        <v>515</v>
      </c>
      <c r="B618" s="568" t="s">
        <v>517</v>
      </c>
      <c r="C618" s="569" t="s">
        <v>539</v>
      </c>
      <c r="D618" s="570" t="s">
        <v>540</v>
      </c>
      <c r="E618" s="569" t="s">
        <v>518</v>
      </c>
      <c r="F618" s="570" t="s">
        <v>519</v>
      </c>
      <c r="G618" s="569" t="s">
        <v>545</v>
      </c>
      <c r="H618" s="569">
        <v>190021</v>
      </c>
      <c r="I618" s="569">
        <v>90021</v>
      </c>
      <c r="J618" s="569" t="s">
        <v>1338</v>
      </c>
      <c r="K618" s="569" t="s">
        <v>1339</v>
      </c>
      <c r="L618" s="571">
        <v>614.07654598262695</v>
      </c>
      <c r="M618" s="571">
        <v>13</v>
      </c>
      <c r="N618" s="572">
        <v>7987.9325913340654</v>
      </c>
    </row>
    <row r="619" spans="1:14" ht="14.4" customHeight="1" x14ac:dyDescent="0.3">
      <c r="A619" s="567" t="s">
        <v>515</v>
      </c>
      <c r="B619" s="568" t="s">
        <v>517</v>
      </c>
      <c r="C619" s="569" t="s">
        <v>539</v>
      </c>
      <c r="D619" s="570" t="s">
        <v>540</v>
      </c>
      <c r="E619" s="569" t="s">
        <v>518</v>
      </c>
      <c r="F619" s="570" t="s">
        <v>519</v>
      </c>
      <c r="G619" s="569" t="s">
        <v>545</v>
      </c>
      <c r="H619" s="569">
        <v>192836</v>
      </c>
      <c r="I619" s="569">
        <v>92836</v>
      </c>
      <c r="J619" s="569" t="s">
        <v>1340</v>
      </c>
      <c r="K619" s="569" t="s">
        <v>1341</v>
      </c>
      <c r="L619" s="571">
        <v>781.61236225914456</v>
      </c>
      <c r="M619" s="571">
        <v>11</v>
      </c>
      <c r="N619" s="572">
        <v>8607.4769526616838</v>
      </c>
    </row>
    <row r="620" spans="1:14" ht="14.4" customHeight="1" x14ac:dyDescent="0.3">
      <c r="A620" s="567" t="s">
        <v>515</v>
      </c>
      <c r="B620" s="568" t="s">
        <v>517</v>
      </c>
      <c r="C620" s="569" t="s">
        <v>539</v>
      </c>
      <c r="D620" s="570" t="s">
        <v>540</v>
      </c>
      <c r="E620" s="569" t="s">
        <v>518</v>
      </c>
      <c r="F620" s="570" t="s">
        <v>519</v>
      </c>
      <c r="G620" s="569" t="s">
        <v>545</v>
      </c>
      <c r="H620" s="569">
        <v>193632</v>
      </c>
      <c r="I620" s="569">
        <v>93632</v>
      </c>
      <c r="J620" s="569" t="s">
        <v>1342</v>
      </c>
      <c r="K620" s="569" t="s">
        <v>1343</v>
      </c>
      <c r="L620" s="571">
        <v>580.47025399393294</v>
      </c>
      <c r="M620" s="571">
        <v>14</v>
      </c>
      <c r="N620" s="572">
        <v>8126.5845718907913</v>
      </c>
    </row>
    <row r="621" spans="1:14" ht="14.4" customHeight="1" x14ac:dyDescent="0.3">
      <c r="A621" s="567" t="s">
        <v>515</v>
      </c>
      <c r="B621" s="568" t="s">
        <v>517</v>
      </c>
      <c r="C621" s="569" t="s">
        <v>539</v>
      </c>
      <c r="D621" s="570" t="s">
        <v>540</v>
      </c>
      <c r="E621" s="569" t="s">
        <v>518</v>
      </c>
      <c r="F621" s="570" t="s">
        <v>519</v>
      </c>
      <c r="G621" s="569" t="s">
        <v>545</v>
      </c>
      <c r="H621" s="569">
        <v>193724</v>
      </c>
      <c r="I621" s="569">
        <v>93724</v>
      </c>
      <c r="J621" s="569" t="s">
        <v>931</v>
      </c>
      <c r="K621" s="569" t="s">
        <v>932</v>
      </c>
      <c r="L621" s="571">
        <v>72.069999999999993</v>
      </c>
      <c r="M621" s="571">
        <v>2</v>
      </c>
      <c r="N621" s="572">
        <v>144.13999999999999</v>
      </c>
    </row>
    <row r="622" spans="1:14" ht="14.4" customHeight="1" x14ac:dyDescent="0.3">
      <c r="A622" s="567" t="s">
        <v>515</v>
      </c>
      <c r="B622" s="568" t="s">
        <v>517</v>
      </c>
      <c r="C622" s="569" t="s">
        <v>539</v>
      </c>
      <c r="D622" s="570" t="s">
        <v>540</v>
      </c>
      <c r="E622" s="569" t="s">
        <v>518</v>
      </c>
      <c r="F622" s="570" t="s">
        <v>519</v>
      </c>
      <c r="G622" s="569" t="s">
        <v>545</v>
      </c>
      <c r="H622" s="569">
        <v>194763</v>
      </c>
      <c r="I622" s="569">
        <v>94763</v>
      </c>
      <c r="J622" s="569" t="s">
        <v>1344</v>
      </c>
      <c r="K622" s="569" t="s">
        <v>1345</v>
      </c>
      <c r="L622" s="571">
        <v>87.20350164531861</v>
      </c>
      <c r="M622" s="571">
        <v>7</v>
      </c>
      <c r="N622" s="572">
        <v>612.02620294460428</v>
      </c>
    </row>
    <row r="623" spans="1:14" ht="14.4" customHeight="1" x14ac:dyDescent="0.3">
      <c r="A623" s="567" t="s">
        <v>515</v>
      </c>
      <c r="B623" s="568" t="s">
        <v>517</v>
      </c>
      <c r="C623" s="569" t="s">
        <v>539</v>
      </c>
      <c r="D623" s="570" t="s">
        <v>540</v>
      </c>
      <c r="E623" s="569" t="s">
        <v>518</v>
      </c>
      <c r="F623" s="570" t="s">
        <v>519</v>
      </c>
      <c r="G623" s="569" t="s">
        <v>545</v>
      </c>
      <c r="H623" s="569">
        <v>196869</v>
      </c>
      <c r="I623" s="569">
        <v>96869</v>
      </c>
      <c r="J623" s="569" t="s">
        <v>1346</v>
      </c>
      <c r="K623" s="569" t="s">
        <v>1347</v>
      </c>
      <c r="L623" s="571">
        <v>65.173849213390753</v>
      </c>
      <c r="M623" s="571">
        <v>24</v>
      </c>
      <c r="N623" s="572">
        <v>1563.8702725646262</v>
      </c>
    </row>
    <row r="624" spans="1:14" ht="14.4" customHeight="1" x14ac:dyDescent="0.3">
      <c r="A624" s="567" t="s">
        <v>515</v>
      </c>
      <c r="B624" s="568" t="s">
        <v>517</v>
      </c>
      <c r="C624" s="569" t="s">
        <v>539</v>
      </c>
      <c r="D624" s="570" t="s">
        <v>540</v>
      </c>
      <c r="E624" s="569" t="s">
        <v>518</v>
      </c>
      <c r="F624" s="570" t="s">
        <v>519</v>
      </c>
      <c r="G624" s="569" t="s">
        <v>545</v>
      </c>
      <c r="H624" s="569">
        <v>197682</v>
      </c>
      <c r="I624" s="569">
        <v>97682</v>
      </c>
      <c r="J624" s="569" t="s">
        <v>960</v>
      </c>
      <c r="K624" s="569" t="s">
        <v>961</v>
      </c>
      <c r="L624" s="571">
        <v>14.4692448877729</v>
      </c>
      <c r="M624" s="571">
        <v>20</v>
      </c>
      <c r="N624" s="572">
        <v>289.38489775545798</v>
      </c>
    </row>
    <row r="625" spans="1:14" ht="14.4" customHeight="1" x14ac:dyDescent="0.3">
      <c r="A625" s="567" t="s">
        <v>515</v>
      </c>
      <c r="B625" s="568" t="s">
        <v>517</v>
      </c>
      <c r="C625" s="569" t="s">
        <v>539</v>
      </c>
      <c r="D625" s="570" t="s">
        <v>540</v>
      </c>
      <c r="E625" s="569" t="s">
        <v>518</v>
      </c>
      <c r="F625" s="570" t="s">
        <v>519</v>
      </c>
      <c r="G625" s="569" t="s">
        <v>545</v>
      </c>
      <c r="H625" s="569">
        <v>198872</v>
      </c>
      <c r="I625" s="569">
        <v>98872</v>
      </c>
      <c r="J625" s="569" t="s">
        <v>576</v>
      </c>
      <c r="K625" s="569" t="s">
        <v>577</v>
      </c>
      <c r="L625" s="571">
        <v>327.05929987406142</v>
      </c>
      <c r="M625" s="571">
        <v>29</v>
      </c>
      <c r="N625" s="572">
        <v>9484.7238971034112</v>
      </c>
    </row>
    <row r="626" spans="1:14" ht="14.4" customHeight="1" x14ac:dyDescent="0.3">
      <c r="A626" s="567" t="s">
        <v>515</v>
      </c>
      <c r="B626" s="568" t="s">
        <v>517</v>
      </c>
      <c r="C626" s="569" t="s">
        <v>539</v>
      </c>
      <c r="D626" s="570" t="s">
        <v>540</v>
      </c>
      <c r="E626" s="569" t="s">
        <v>518</v>
      </c>
      <c r="F626" s="570" t="s">
        <v>519</v>
      </c>
      <c r="G626" s="569" t="s">
        <v>545</v>
      </c>
      <c r="H626" s="569">
        <v>198876</v>
      </c>
      <c r="I626" s="569">
        <v>98876</v>
      </c>
      <c r="J626" s="569" t="s">
        <v>576</v>
      </c>
      <c r="K626" s="569" t="s">
        <v>1022</v>
      </c>
      <c r="L626" s="571">
        <v>245.97001217922784</v>
      </c>
      <c r="M626" s="571">
        <v>11</v>
      </c>
      <c r="N626" s="572">
        <v>2707.4700730753666</v>
      </c>
    </row>
    <row r="627" spans="1:14" ht="14.4" customHeight="1" x14ac:dyDescent="0.3">
      <c r="A627" s="567" t="s">
        <v>515</v>
      </c>
      <c r="B627" s="568" t="s">
        <v>517</v>
      </c>
      <c r="C627" s="569" t="s">
        <v>539</v>
      </c>
      <c r="D627" s="570" t="s">
        <v>540</v>
      </c>
      <c r="E627" s="569" t="s">
        <v>518</v>
      </c>
      <c r="F627" s="570" t="s">
        <v>519</v>
      </c>
      <c r="G627" s="569" t="s">
        <v>545</v>
      </c>
      <c r="H627" s="569">
        <v>394712</v>
      </c>
      <c r="I627" s="569">
        <v>0</v>
      </c>
      <c r="J627" s="569" t="s">
        <v>546</v>
      </c>
      <c r="K627" s="569" t="s">
        <v>547</v>
      </c>
      <c r="L627" s="571">
        <v>23.700020470267535</v>
      </c>
      <c r="M627" s="571">
        <v>60</v>
      </c>
      <c r="N627" s="572">
        <v>1422.0009825728416</v>
      </c>
    </row>
    <row r="628" spans="1:14" ht="14.4" customHeight="1" x14ac:dyDescent="0.3">
      <c r="A628" s="567" t="s">
        <v>515</v>
      </c>
      <c r="B628" s="568" t="s">
        <v>517</v>
      </c>
      <c r="C628" s="569" t="s">
        <v>539</v>
      </c>
      <c r="D628" s="570" t="s">
        <v>540</v>
      </c>
      <c r="E628" s="569" t="s">
        <v>518</v>
      </c>
      <c r="F628" s="570" t="s">
        <v>519</v>
      </c>
      <c r="G628" s="569" t="s">
        <v>545</v>
      </c>
      <c r="H628" s="569">
        <v>395850</v>
      </c>
      <c r="I628" s="569">
        <v>0</v>
      </c>
      <c r="J628" s="569" t="s">
        <v>981</v>
      </c>
      <c r="K628" s="569" t="s">
        <v>982</v>
      </c>
      <c r="L628" s="571">
        <v>59.04138794634904</v>
      </c>
      <c r="M628" s="571">
        <v>120</v>
      </c>
      <c r="N628" s="572">
        <v>6973.5882456228219</v>
      </c>
    </row>
    <row r="629" spans="1:14" ht="14.4" customHeight="1" x14ac:dyDescent="0.3">
      <c r="A629" s="567" t="s">
        <v>515</v>
      </c>
      <c r="B629" s="568" t="s">
        <v>517</v>
      </c>
      <c r="C629" s="569" t="s">
        <v>539</v>
      </c>
      <c r="D629" s="570" t="s">
        <v>540</v>
      </c>
      <c r="E629" s="569" t="s">
        <v>518</v>
      </c>
      <c r="F629" s="570" t="s">
        <v>519</v>
      </c>
      <c r="G629" s="569" t="s">
        <v>545</v>
      </c>
      <c r="H629" s="569">
        <v>395851</v>
      </c>
      <c r="I629" s="569">
        <v>0</v>
      </c>
      <c r="J629" s="569" t="s">
        <v>1349</v>
      </c>
      <c r="K629" s="569" t="s">
        <v>1350</v>
      </c>
      <c r="L629" s="571">
        <v>40.825000000000003</v>
      </c>
      <c r="M629" s="571">
        <v>3</v>
      </c>
      <c r="N629" s="572">
        <v>122.47500000000001</v>
      </c>
    </row>
    <row r="630" spans="1:14" ht="14.4" customHeight="1" x14ac:dyDescent="0.3">
      <c r="A630" s="567" t="s">
        <v>515</v>
      </c>
      <c r="B630" s="568" t="s">
        <v>517</v>
      </c>
      <c r="C630" s="569" t="s">
        <v>539</v>
      </c>
      <c r="D630" s="570" t="s">
        <v>540</v>
      </c>
      <c r="E630" s="569" t="s">
        <v>518</v>
      </c>
      <c r="F630" s="570" t="s">
        <v>519</v>
      </c>
      <c r="G630" s="569" t="s">
        <v>545</v>
      </c>
      <c r="H630" s="569">
        <v>395927</v>
      </c>
      <c r="I630" s="569">
        <v>98237</v>
      </c>
      <c r="J630" s="569" t="s">
        <v>983</v>
      </c>
      <c r="K630" s="569" t="s">
        <v>984</v>
      </c>
      <c r="L630" s="571">
        <v>403.72499999999997</v>
      </c>
      <c r="M630" s="571">
        <v>6</v>
      </c>
      <c r="N630" s="572">
        <v>1101.05</v>
      </c>
    </row>
    <row r="631" spans="1:14" ht="14.4" customHeight="1" x14ac:dyDescent="0.3">
      <c r="A631" s="567" t="s">
        <v>515</v>
      </c>
      <c r="B631" s="568" t="s">
        <v>517</v>
      </c>
      <c r="C631" s="569" t="s">
        <v>539</v>
      </c>
      <c r="D631" s="570" t="s">
        <v>540</v>
      </c>
      <c r="E631" s="569" t="s">
        <v>518</v>
      </c>
      <c r="F631" s="570" t="s">
        <v>519</v>
      </c>
      <c r="G631" s="569" t="s">
        <v>545</v>
      </c>
      <c r="H631" s="569">
        <v>395997</v>
      </c>
      <c r="I631" s="569">
        <v>0</v>
      </c>
      <c r="J631" s="569" t="s">
        <v>578</v>
      </c>
      <c r="K631" s="569"/>
      <c r="L631" s="571">
        <v>98.04969365647284</v>
      </c>
      <c r="M631" s="571">
        <v>73</v>
      </c>
      <c r="N631" s="572">
        <v>7159.0863224838804</v>
      </c>
    </row>
    <row r="632" spans="1:14" ht="14.4" customHeight="1" x14ac:dyDescent="0.3">
      <c r="A632" s="567" t="s">
        <v>515</v>
      </c>
      <c r="B632" s="568" t="s">
        <v>517</v>
      </c>
      <c r="C632" s="569" t="s">
        <v>539</v>
      </c>
      <c r="D632" s="570" t="s">
        <v>540</v>
      </c>
      <c r="E632" s="569" t="s">
        <v>518</v>
      </c>
      <c r="F632" s="570" t="s">
        <v>519</v>
      </c>
      <c r="G632" s="569" t="s">
        <v>545</v>
      </c>
      <c r="H632" s="569">
        <v>396554</v>
      </c>
      <c r="I632" s="569">
        <v>185352</v>
      </c>
      <c r="J632" s="569" t="s">
        <v>987</v>
      </c>
      <c r="K632" s="569" t="s">
        <v>988</v>
      </c>
      <c r="L632" s="571">
        <v>434.7</v>
      </c>
      <c r="M632" s="571">
        <v>9</v>
      </c>
      <c r="N632" s="572">
        <v>3912.3</v>
      </c>
    </row>
    <row r="633" spans="1:14" ht="14.4" customHeight="1" x14ac:dyDescent="0.3">
      <c r="A633" s="567" t="s">
        <v>515</v>
      </c>
      <c r="B633" s="568" t="s">
        <v>517</v>
      </c>
      <c r="C633" s="569" t="s">
        <v>539</v>
      </c>
      <c r="D633" s="570" t="s">
        <v>540</v>
      </c>
      <c r="E633" s="569" t="s">
        <v>518</v>
      </c>
      <c r="F633" s="570" t="s">
        <v>519</v>
      </c>
      <c r="G633" s="569" t="s">
        <v>545</v>
      </c>
      <c r="H633" s="569">
        <v>840813</v>
      </c>
      <c r="I633" s="569">
        <v>135844</v>
      </c>
      <c r="J633" s="569" t="s">
        <v>1002</v>
      </c>
      <c r="K633" s="569" t="s">
        <v>1003</v>
      </c>
      <c r="L633" s="571">
        <v>2242.5</v>
      </c>
      <c r="M633" s="571">
        <v>16</v>
      </c>
      <c r="N633" s="572">
        <v>35880</v>
      </c>
    </row>
    <row r="634" spans="1:14" ht="14.4" customHeight="1" x14ac:dyDescent="0.3">
      <c r="A634" s="567" t="s">
        <v>515</v>
      </c>
      <c r="B634" s="568" t="s">
        <v>517</v>
      </c>
      <c r="C634" s="569" t="s">
        <v>539</v>
      </c>
      <c r="D634" s="570" t="s">
        <v>540</v>
      </c>
      <c r="E634" s="569" t="s">
        <v>518</v>
      </c>
      <c r="F634" s="570" t="s">
        <v>519</v>
      </c>
      <c r="G634" s="569" t="s">
        <v>545</v>
      </c>
      <c r="H634" s="569">
        <v>843996</v>
      </c>
      <c r="I634" s="569">
        <v>100191</v>
      </c>
      <c r="J634" s="569" t="s">
        <v>1018</v>
      </c>
      <c r="K634" s="569" t="s">
        <v>1019</v>
      </c>
      <c r="L634" s="571">
        <v>3804.72</v>
      </c>
      <c r="M634" s="571">
        <v>4</v>
      </c>
      <c r="N634" s="572">
        <v>15172.400000000001</v>
      </c>
    </row>
    <row r="635" spans="1:14" ht="14.4" customHeight="1" x14ac:dyDescent="0.3">
      <c r="A635" s="567" t="s">
        <v>515</v>
      </c>
      <c r="B635" s="568" t="s">
        <v>517</v>
      </c>
      <c r="C635" s="569" t="s">
        <v>539</v>
      </c>
      <c r="D635" s="570" t="s">
        <v>540</v>
      </c>
      <c r="E635" s="569" t="s">
        <v>518</v>
      </c>
      <c r="F635" s="570" t="s">
        <v>519</v>
      </c>
      <c r="G635" s="569" t="s">
        <v>545</v>
      </c>
      <c r="H635" s="569">
        <v>844078</v>
      </c>
      <c r="I635" s="569">
        <v>0</v>
      </c>
      <c r="J635" s="569" t="s">
        <v>1020</v>
      </c>
      <c r="K635" s="569"/>
      <c r="L635" s="571">
        <v>59.144565445016653</v>
      </c>
      <c r="M635" s="571">
        <v>52</v>
      </c>
      <c r="N635" s="572">
        <v>3067.0745868146205</v>
      </c>
    </row>
    <row r="636" spans="1:14" ht="14.4" customHeight="1" x14ac:dyDescent="0.3">
      <c r="A636" s="567" t="s">
        <v>515</v>
      </c>
      <c r="B636" s="568" t="s">
        <v>517</v>
      </c>
      <c r="C636" s="569" t="s">
        <v>539</v>
      </c>
      <c r="D636" s="570" t="s">
        <v>540</v>
      </c>
      <c r="E636" s="569" t="s">
        <v>518</v>
      </c>
      <c r="F636" s="570" t="s">
        <v>519</v>
      </c>
      <c r="G636" s="569" t="s">
        <v>545</v>
      </c>
      <c r="H636" s="569">
        <v>844242</v>
      </c>
      <c r="I636" s="569">
        <v>105937</v>
      </c>
      <c r="J636" s="569" t="s">
        <v>1021</v>
      </c>
      <c r="K636" s="569" t="s">
        <v>1022</v>
      </c>
      <c r="L636" s="571">
        <v>2700</v>
      </c>
      <c r="M636" s="571">
        <v>2</v>
      </c>
      <c r="N636" s="572">
        <v>5400</v>
      </c>
    </row>
    <row r="637" spans="1:14" ht="14.4" customHeight="1" x14ac:dyDescent="0.3">
      <c r="A637" s="567" t="s">
        <v>515</v>
      </c>
      <c r="B637" s="568" t="s">
        <v>517</v>
      </c>
      <c r="C637" s="569" t="s">
        <v>539</v>
      </c>
      <c r="D637" s="570" t="s">
        <v>540</v>
      </c>
      <c r="E637" s="569" t="s">
        <v>518</v>
      </c>
      <c r="F637" s="570" t="s">
        <v>519</v>
      </c>
      <c r="G637" s="569" t="s">
        <v>545</v>
      </c>
      <c r="H637" s="569">
        <v>844764</v>
      </c>
      <c r="I637" s="569">
        <v>105943</v>
      </c>
      <c r="J637" s="569" t="s">
        <v>1025</v>
      </c>
      <c r="K637" s="569" t="s">
        <v>1022</v>
      </c>
      <c r="L637" s="571">
        <v>4539.4799999999996</v>
      </c>
      <c r="M637" s="571">
        <v>1</v>
      </c>
      <c r="N637" s="572">
        <v>4539.4799999999996</v>
      </c>
    </row>
    <row r="638" spans="1:14" ht="14.4" customHeight="1" x14ac:dyDescent="0.3">
      <c r="A638" s="567" t="s">
        <v>515</v>
      </c>
      <c r="B638" s="568" t="s">
        <v>517</v>
      </c>
      <c r="C638" s="569" t="s">
        <v>539</v>
      </c>
      <c r="D638" s="570" t="s">
        <v>540</v>
      </c>
      <c r="E638" s="569" t="s">
        <v>518</v>
      </c>
      <c r="F638" s="570" t="s">
        <v>519</v>
      </c>
      <c r="G638" s="569" t="s">
        <v>545</v>
      </c>
      <c r="H638" s="569">
        <v>846826</v>
      </c>
      <c r="I638" s="569">
        <v>125002</v>
      </c>
      <c r="J638" s="569" t="s">
        <v>1038</v>
      </c>
      <c r="K638" s="569"/>
      <c r="L638" s="571">
        <v>670.63095326387634</v>
      </c>
      <c r="M638" s="571">
        <v>192</v>
      </c>
      <c r="N638" s="572">
        <v>128791.28885454296</v>
      </c>
    </row>
    <row r="639" spans="1:14" ht="14.4" customHeight="1" x14ac:dyDescent="0.3">
      <c r="A639" s="567" t="s">
        <v>515</v>
      </c>
      <c r="B639" s="568" t="s">
        <v>517</v>
      </c>
      <c r="C639" s="569" t="s">
        <v>539</v>
      </c>
      <c r="D639" s="570" t="s">
        <v>540</v>
      </c>
      <c r="E639" s="569" t="s">
        <v>518</v>
      </c>
      <c r="F639" s="570" t="s">
        <v>519</v>
      </c>
      <c r="G639" s="569" t="s">
        <v>545</v>
      </c>
      <c r="H639" s="569">
        <v>847180</v>
      </c>
      <c r="I639" s="569">
        <v>500225</v>
      </c>
      <c r="J639" s="569" t="s">
        <v>1351</v>
      </c>
      <c r="K639" s="569"/>
      <c r="L639" s="571">
        <v>25787.834979349569</v>
      </c>
      <c r="M639" s="571">
        <v>3</v>
      </c>
      <c r="N639" s="572">
        <v>77363.504938048703</v>
      </c>
    </row>
    <row r="640" spans="1:14" ht="14.4" customHeight="1" x14ac:dyDescent="0.3">
      <c r="A640" s="567" t="s">
        <v>515</v>
      </c>
      <c r="B640" s="568" t="s">
        <v>517</v>
      </c>
      <c r="C640" s="569" t="s">
        <v>539</v>
      </c>
      <c r="D640" s="570" t="s">
        <v>540</v>
      </c>
      <c r="E640" s="569" t="s">
        <v>518</v>
      </c>
      <c r="F640" s="570" t="s">
        <v>519</v>
      </c>
      <c r="G640" s="569" t="s">
        <v>545</v>
      </c>
      <c r="H640" s="569">
        <v>847482</v>
      </c>
      <c r="I640" s="569">
        <v>0</v>
      </c>
      <c r="J640" s="569" t="s">
        <v>1352</v>
      </c>
      <c r="K640" s="569"/>
      <c r="L640" s="571">
        <v>396.21999999999986</v>
      </c>
      <c r="M640" s="571">
        <v>64</v>
      </c>
      <c r="N640" s="572">
        <v>25370.399999999994</v>
      </c>
    </row>
    <row r="641" spans="1:14" ht="14.4" customHeight="1" x14ac:dyDescent="0.3">
      <c r="A641" s="567" t="s">
        <v>515</v>
      </c>
      <c r="B641" s="568" t="s">
        <v>517</v>
      </c>
      <c r="C641" s="569" t="s">
        <v>539</v>
      </c>
      <c r="D641" s="570" t="s">
        <v>540</v>
      </c>
      <c r="E641" s="569" t="s">
        <v>518</v>
      </c>
      <c r="F641" s="570" t="s">
        <v>519</v>
      </c>
      <c r="G641" s="569" t="s">
        <v>545</v>
      </c>
      <c r="H641" s="569">
        <v>850095</v>
      </c>
      <c r="I641" s="569">
        <v>120406</v>
      </c>
      <c r="J641" s="569" t="s">
        <v>1063</v>
      </c>
      <c r="K641" s="569" t="s">
        <v>1064</v>
      </c>
      <c r="L641" s="571">
        <v>61.484076270682806</v>
      </c>
      <c r="M641" s="571">
        <v>157</v>
      </c>
      <c r="N641" s="572">
        <v>9651.5334470004454</v>
      </c>
    </row>
    <row r="642" spans="1:14" ht="14.4" customHeight="1" x14ac:dyDescent="0.3">
      <c r="A642" s="567" t="s">
        <v>515</v>
      </c>
      <c r="B642" s="568" t="s">
        <v>517</v>
      </c>
      <c r="C642" s="569" t="s">
        <v>539</v>
      </c>
      <c r="D642" s="570" t="s">
        <v>540</v>
      </c>
      <c r="E642" s="569" t="s">
        <v>518</v>
      </c>
      <c r="F642" s="570" t="s">
        <v>519</v>
      </c>
      <c r="G642" s="569" t="s">
        <v>545</v>
      </c>
      <c r="H642" s="569">
        <v>850729</v>
      </c>
      <c r="I642" s="569">
        <v>157875</v>
      </c>
      <c r="J642" s="569" t="s">
        <v>1071</v>
      </c>
      <c r="K642" s="569" t="s">
        <v>1072</v>
      </c>
      <c r="L642" s="571">
        <v>390.19157735668358</v>
      </c>
      <c r="M642" s="571">
        <v>21</v>
      </c>
      <c r="N642" s="572">
        <v>8198.982490525379</v>
      </c>
    </row>
    <row r="643" spans="1:14" ht="14.4" customHeight="1" x14ac:dyDescent="0.3">
      <c r="A643" s="567" t="s">
        <v>515</v>
      </c>
      <c r="B643" s="568" t="s">
        <v>517</v>
      </c>
      <c r="C643" s="569" t="s">
        <v>539</v>
      </c>
      <c r="D643" s="570" t="s">
        <v>540</v>
      </c>
      <c r="E643" s="569" t="s">
        <v>518</v>
      </c>
      <c r="F643" s="570" t="s">
        <v>519</v>
      </c>
      <c r="G643" s="569" t="s">
        <v>545</v>
      </c>
      <c r="H643" s="569">
        <v>902074</v>
      </c>
      <c r="I643" s="569">
        <v>85278</v>
      </c>
      <c r="J643" s="569" t="s">
        <v>1077</v>
      </c>
      <c r="K643" s="569" t="s">
        <v>1022</v>
      </c>
      <c r="L643" s="571">
        <v>2966.9999873487463</v>
      </c>
      <c r="M643" s="571">
        <v>16</v>
      </c>
      <c r="N643" s="572">
        <v>47471.999879813091</v>
      </c>
    </row>
    <row r="644" spans="1:14" ht="14.4" customHeight="1" x14ac:dyDescent="0.3">
      <c r="A644" s="567" t="s">
        <v>515</v>
      </c>
      <c r="B644" s="568" t="s">
        <v>517</v>
      </c>
      <c r="C644" s="569" t="s">
        <v>539</v>
      </c>
      <c r="D644" s="570" t="s">
        <v>540</v>
      </c>
      <c r="E644" s="569" t="s">
        <v>518</v>
      </c>
      <c r="F644" s="570" t="s">
        <v>519</v>
      </c>
      <c r="G644" s="569" t="s">
        <v>545</v>
      </c>
      <c r="H644" s="569">
        <v>930043</v>
      </c>
      <c r="I644" s="569">
        <v>0</v>
      </c>
      <c r="J644" s="569" t="s">
        <v>1355</v>
      </c>
      <c r="K644" s="569"/>
      <c r="L644" s="571">
        <v>30.358902726556799</v>
      </c>
      <c r="M644" s="571">
        <v>8</v>
      </c>
      <c r="N644" s="572">
        <v>242.87122181245439</v>
      </c>
    </row>
    <row r="645" spans="1:14" ht="14.4" customHeight="1" x14ac:dyDescent="0.3">
      <c r="A645" s="567" t="s">
        <v>515</v>
      </c>
      <c r="B645" s="568" t="s">
        <v>517</v>
      </c>
      <c r="C645" s="569" t="s">
        <v>539</v>
      </c>
      <c r="D645" s="570" t="s">
        <v>540</v>
      </c>
      <c r="E645" s="569" t="s">
        <v>518</v>
      </c>
      <c r="F645" s="570" t="s">
        <v>519</v>
      </c>
      <c r="G645" s="569" t="s">
        <v>545</v>
      </c>
      <c r="H645" s="569">
        <v>988032</v>
      </c>
      <c r="I645" s="569">
        <v>191083</v>
      </c>
      <c r="J645" s="569" t="s">
        <v>1371</v>
      </c>
      <c r="K645" s="569" t="s">
        <v>1372</v>
      </c>
      <c r="L645" s="571">
        <v>742.43</v>
      </c>
      <c r="M645" s="571">
        <v>1</v>
      </c>
      <c r="N645" s="572">
        <v>742.43</v>
      </c>
    </row>
    <row r="646" spans="1:14" ht="14.4" customHeight="1" x14ac:dyDescent="0.3">
      <c r="A646" s="567" t="s">
        <v>515</v>
      </c>
      <c r="B646" s="568" t="s">
        <v>517</v>
      </c>
      <c r="C646" s="569" t="s">
        <v>539</v>
      </c>
      <c r="D646" s="570" t="s">
        <v>540</v>
      </c>
      <c r="E646" s="569" t="s">
        <v>518</v>
      </c>
      <c r="F646" s="570" t="s">
        <v>519</v>
      </c>
      <c r="G646" s="569" t="s">
        <v>586</v>
      </c>
      <c r="H646" s="569">
        <v>110820</v>
      </c>
      <c r="I646" s="569">
        <v>10820</v>
      </c>
      <c r="J646" s="569" t="s">
        <v>1373</v>
      </c>
      <c r="K646" s="569" t="s">
        <v>1374</v>
      </c>
      <c r="L646" s="571">
        <v>381.26</v>
      </c>
      <c r="M646" s="571">
        <v>1</v>
      </c>
      <c r="N646" s="572">
        <v>381.26</v>
      </c>
    </row>
    <row r="647" spans="1:14" ht="14.4" customHeight="1" x14ac:dyDescent="0.3">
      <c r="A647" s="567" t="s">
        <v>515</v>
      </c>
      <c r="B647" s="568" t="s">
        <v>517</v>
      </c>
      <c r="C647" s="569" t="s">
        <v>539</v>
      </c>
      <c r="D647" s="570" t="s">
        <v>540</v>
      </c>
      <c r="E647" s="569" t="s">
        <v>518</v>
      </c>
      <c r="F647" s="570" t="s">
        <v>519</v>
      </c>
      <c r="G647" s="569" t="s">
        <v>586</v>
      </c>
      <c r="H647" s="569">
        <v>118167</v>
      </c>
      <c r="I647" s="569">
        <v>18167</v>
      </c>
      <c r="J647" s="569" t="s">
        <v>1109</v>
      </c>
      <c r="K647" s="569" t="s">
        <v>1356</v>
      </c>
      <c r="L647" s="571">
        <v>211.55282208631144</v>
      </c>
      <c r="M647" s="571">
        <v>109</v>
      </c>
      <c r="N647" s="572">
        <v>23053.359999640314</v>
      </c>
    </row>
    <row r="648" spans="1:14" ht="14.4" customHeight="1" x14ac:dyDescent="0.3">
      <c r="A648" s="567" t="s">
        <v>515</v>
      </c>
      <c r="B648" s="568" t="s">
        <v>517</v>
      </c>
      <c r="C648" s="569" t="s">
        <v>539</v>
      </c>
      <c r="D648" s="570" t="s">
        <v>540</v>
      </c>
      <c r="E648" s="569" t="s">
        <v>518</v>
      </c>
      <c r="F648" s="570" t="s">
        <v>519</v>
      </c>
      <c r="G648" s="569" t="s">
        <v>586</v>
      </c>
      <c r="H648" s="569">
        <v>118175</v>
      </c>
      <c r="I648" s="569">
        <v>18175</v>
      </c>
      <c r="J648" s="569" t="s">
        <v>1109</v>
      </c>
      <c r="K648" s="569" t="s">
        <v>1110</v>
      </c>
      <c r="L648" s="571">
        <v>1160.2271524609737</v>
      </c>
      <c r="M648" s="571">
        <v>89</v>
      </c>
      <c r="N648" s="572">
        <v>103787.25058672787</v>
      </c>
    </row>
    <row r="649" spans="1:14" ht="14.4" customHeight="1" x14ac:dyDescent="0.3">
      <c r="A649" s="567" t="s">
        <v>515</v>
      </c>
      <c r="B649" s="568" t="s">
        <v>517</v>
      </c>
      <c r="C649" s="569" t="s">
        <v>539</v>
      </c>
      <c r="D649" s="570" t="s">
        <v>540</v>
      </c>
      <c r="E649" s="569" t="s">
        <v>518</v>
      </c>
      <c r="F649" s="570" t="s">
        <v>519</v>
      </c>
      <c r="G649" s="569" t="s">
        <v>586</v>
      </c>
      <c r="H649" s="569">
        <v>125034</v>
      </c>
      <c r="I649" s="569">
        <v>25034</v>
      </c>
      <c r="J649" s="569" t="s">
        <v>1357</v>
      </c>
      <c r="K649" s="569" t="s">
        <v>1358</v>
      </c>
      <c r="L649" s="571">
        <v>144.52998027009798</v>
      </c>
      <c r="M649" s="571">
        <v>128</v>
      </c>
      <c r="N649" s="572">
        <v>18499.838801446942</v>
      </c>
    </row>
    <row r="650" spans="1:14" ht="14.4" customHeight="1" x14ac:dyDescent="0.3">
      <c r="A650" s="567" t="s">
        <v>515</v>
      </c>
      <c r="B650" s="568" t="s">
        <v>517</v>
      </c>
      <c r="C650" s="569" t="s">
        <v>539</v>
      </c>
      <c r="D650" s="570" t="s">
        <v>540</v>
      </c>
      <c r="E650" s="569" t="s">
        <v>518</v>
      </c>
      <c r="F650" s="570" t="s">
        <v>519</v>
      </c>
      <c r="G650" s="569" t="s">
        <v>586</v>
      </c>
      <c r="H650" s="569">
        <v>130160</v>
      </c>
      <c r="I650" s="569">
        <v>30160</v>
      </c>
      <c r="J650" s="569" t="s">
        <v>589</v>
      </c>
      <c r="K650" s="569" t="s">
        <v>590</v>
      </c>
      <c r="L650" s="571">
        <v>139.6057906669636</v>
      </c>
      <c r="M650" s="571">
        <v>65</v>
      </c>
      <c r="N650" s="572">
        <v>9073.6700226723096</v>
      </c>
    </row>
    <row r="651" spans="1:14" ht="14.4" customHeight="1" x14ac:dyDescent="0.3">
      <c r="A651" s="567" t="s">
        <v>515</v>
      </c>
      <c r="B651" s="568" t="s">
        <v>517</v>
      </c>
      <c r="C651" s="569" t="s">
        <v>539</v>
      </c>
      <c r="D651" s="570" t="s">
        <v>540</v>
      </c>
      <c r="E651" s="569" t="s">
        <v>518</v>
      </c>
      <c r="F651" s="570" t="s">
        <v>519</v>
      </c>
      <c r="G651" s="569" t="s">
        <v>586</v>
      </c>
      <c r="H651" s="569">
        <v>130164</v>
      </c>
      <c r="I651" s="569">
        <v>30164</v>
      </c>
      <c r="J651" s="569" t="s">
        <v>589</v>
      </c>
      <c r="K651" s="569" t="s">
        <v>1122</v>
      </c>
      <c r="L651" s="571">
        <v>177.87943871950188</v>
      </c>
      <c r="M651" s="571">
        <v>49</v>
      </c>
      <c r="N651" s="572">
        <v>8718.9914718517011</v>
      </c>
    </row>
    <row r="652" spans="1:14" ht="14.4" customHeight="1" x14ac:dyDescent="0.3">
      <c r="A652" s="567" t="s">
        <v>515</v>
      </c>
      <c r="B652" s="568" t="s">
        <v>517</v>
      </c>
      <c r="C652" s="569" t="s">
        <v>539</v>
      </c>
      <c r="D652" s="570" t="s">
        <v>540</v>
      </c>
      <c r="E652" s="569" t="s">
        <v>518</v>
      </c>
      <c r="F652" s="570" t="s">
        <v>519</v>
      </c>
      <c r="G652" s="569" t="s">
        <v>586</v>
      </c>
      <c r="H652" s="569">
        <v>131934</v>
      </c>
      <c r="I652" s="569">
        <v>31934</v>
      </c>
      <c r="J652" s="569" t="s">
        <v>1359</v>
      </c>
      <c r="K652" s="569" t="s">
        <v>1360</v>
      </c>
      <c r="L652" s="571">
        <v>52.809758092739202</v>
      </c>
      <c r="M652" s="571">
        <v>1</v>
      </c>
      <c r="N652" s="572">
        <v>52.809758092739202</v>
      </c>
    </row>
    <row r="653" spans="1:14" ht="14.4" customHeight="1" x14ac:dyDescent="0.3">
      <c r="A653" s="567" t="s">
        <v>515</v>
      </c>
      <c r="B653" s="568" t="s">
        <v>517</v>
      </c>
      <c r="C653" s="569" t="s">
        <v>539</v>
      </c>
      <c r="D653" s="570" t="s">
        <v>540</v>
      </c>
      <c r="E653" s="569" t="s">
        <v>518</v>
      </c>
      <c r="F653" s="570" t="s">
        <v>519</v>
      </c>
      <c r="G653" s="569" t="s">
        <v>586</v>
      </c>
      <c r="H653" s="569">
        <v>132087</v>
      </c>
      <c r="I653" s="569">
        <v>32087</v>
      </c>
      <c r="J653" s="569" t="s">
        <v>1375</v>
      </c>
      <c r="K653" s="569" t="s">
        <v>1376</v>
      </c>
      <c r="L653" s="571">
        <v>61.224999999999994</v>
      </c>
      <c r="M653" s="571">
        <v>4</v>
      </c>
      <c r="N653" s="572">
        <v>244.89999999999998</v>
      </c>
    </row>
    <row r="654" spans="1:14" ht="14.4" customHeight="1" x14ac:dyDescent="0.3">
      <c r="A654" s="567" t="s">
        <v>515</v>
      </c>
      <c r="B654" s="568" t="s">
        <v>517</v>
      </c>
      <c r="C654" s="569" t="s">
        <v>539</v>
      </c>
      <c r="D654" s="570" t="s">
        <v>540</v>
      </c>
      <c r="E654" s="569" t="s">
        <v>518</v>
      </c>
      <c r="F654" s="570" t="s">
        <v>519</v>
      </c>
      <c r="G654" s="569" t="s">
        <v>586</v>
      </c>
      <c r="H654" s="569">
        <v>140361</v>
      </c>
      <c r="I654" s="569">
        <v>40361</v>
      </c>
      <c r="J654" s="569" t="s">
        <v>1125</v>
      </c>
      <c r="K654" s="569" t="s">
        <v>1126</v>
      </c>
      <c r="L654" s="571">
        <v>232.24</v>
      </c>
      <c r="M654" s="571">
        <v>4</v>
      </c>
      <c r="N654" s="572">
        <v>928.96</v>
      </c>
    </row>
    <row r="655" spans="1:14" ht="14.4" customHeight="1" x14ac:dyDescent="0.3">
      <c r="A655" s="567" t="s">
        <v>515</v>
      </c>
      <c r="B655" s="568" t="s">
        <v>517</v>
      </c>
      <c r="C655" s="569" t="s">
        <v>539</v>
      </c>
      <c r="D655" s="570" t="s">
        <v>540</v>
      </c>
      <c r="E655" s="569" t="s">
        <v>518</v>
      </c>
      <c r="F655" s="570" t="s">
        <v>519</v>
      </c>
      <c r="G655" s="569" t="s">
        <v>586</v>
      </c>
      <c r="H655" s="569">
        <v>140362</v>
      </c>
      <c r="I655" s="569">
        <v>40362</v>
      </c>
      <c r="J655" s="569" t="s">
        <v>1125</v>
      </c>
      <c r="K655" s="569" t="s">
        <v>1127</v>
      </c>
      <c r="L655" s="571">
        <v>902.37713688618317</v>
      </c>
      <c r="M655" s="571">
        <v>10</v>
      </c>
      <c r="N655" s="572">
        <v>9026.7799582032821</v>
      </c>
    </row>
    <row r="656" spans="1:14" ht="14.4" customHeight="1" x14ac:dyDescent="0.3">
      <c r="A656" s="567" t="s">
        <v>515</v>
      </c>
      <c r="B656" s="568" t="s">
        <v>517</v>
      </c>
      <c r="C656" s="569" t="s">
        <v>539</v>
      </c>
      <c r="D656" s="570" t="s">
        <v>540</v>
      </c>
      <c r="E656" s="569" t="s">
        <v>518</v>
      </c>
      <c r="F656" s="570" t="s">
        <v>519</v>
      </c>
      <c r="G656" s="569" t="s">
        <v>586</v>
      </c>
      <c r="H656" s="569">
        <v>142392</v>
      </c>
      <c r="I656" s="569">
        <v>42392</v>
      </c>
      <c r="J656" s="569" t="s">
        <v>1128</v>
      </c>
      <c r="K656" s="569" t="s">
        <v>1129</v>
      </c>
      <c r="L656" s="571">
        <v>337.43</v>
      </c>
      <c r="M656" s="571">
        <v>2</v>
      </c>
      <c r="N656" s="572">
        <v>674.86</v>
      </c>
    </row>
    <row r="657" spans="1:14" ht="14.4" customHeight="1" x14ac:dyDescent="0.3">
      <c r="A657" s="567" t="s">
        <v>515</v>
      </c>
      <c r="B657" s="568" t="s">
        <v>517</v>
      </c>
      <c r="C657" s="569" t="s">
        <v>539</v>
      </c>
      <c r="D657" s="570" t="s">
        <v>540</v>
      </c>
      <c r="E657" s="569" t="s">
        <v>518</v>
      </c>
      <c r="F657" s="570" t="s">
        <v>519</v>
      </c>
      <c r="G657" s="569" t="s">
        <v>586</v>
      </c>
      <c r="H657" s="569">
        <v>160319</v>
      </c>
      <c r="I657" s="569">
        <v>160319</v>
      </c>
      <c r="J657" s="569" t="s">
        <v>1361</v>
      </c>
      <c r="K657" s="569" t="s">
        <v>1362</v>
      </c>
      <c r="L657" s="571">
        <v>3861.7000180480163</v>
      </c>
      <c r="M657" s="571">
        <v>68</v>
      </c>
      <c r="N657" s="572">
        <v>263120.00112800102</v>
      </c>
    </row>
    <row r="658" spans="1:14" ht="14.4" customHeight="1" x14ac:dyDescent="0.3">
      <c r="A658" s="567" t="s">
        <v>515</v>
      </c>
      <c r="B658" s="568" t="s">
        <v>517</v>
      </c>
      <c r="C658" s="569" t="s">
        <v>539</v>
      </c>
      <c r="D658" s="570" t="s">
        <v>540</v>
      </c>
      <c r="E658" s="569" t="s">
        <v>518</v>
      </c>
      <c r="F658" s="570" t="s">
        <v>519</v>
      </c>
      <c r="G658" s="569" t="s">
        <v>586</v>
      </c>
      <c r="H658" s="569">
        <v>848765</v>
      </c>
      <c r="I658" s="569">
        <v>107938</v>
      </c>
      <c r="J658" s="569" t="s">
        <v>1100</v>
      </c>
      <c r="K658" s="569" t="s">
        <v>1167</v>
      </c>
      <c r="L658" s="571">
        <v>135.38289446498666</v>
      </c>
      <c r="M658" s="571">
        <v>6</v>
      </c>
      <c r="N658" s="572">
        <v>812.29736678992003</v>
      </c>
    </row>
    <row r="659" spans="1:14" ht="14.4" customHeight="1" x14ac:dyDescent="0.3">
      <c r="A659" s="567" t="s">
        <v>515</v>
      </c>
      <c r="B659" s="568" t="s">
        <v>517</v>
      </c>
      <c r="C659" s="569" t="s">
        <v>541</v>
      </c>
      <c r="D659" s="570" t="s">
        <v>542</v>
      </c>
      <c r="E659" s="569" t="s">
        <v>518</v>
      </c>
      <c r="F659" s="570" t="s">
        <v>519</v>
      </c>
      <c r="G659" s="569" t="s">
        <v>545</v>
      </c>
      <c r="H659" s="569">
        <v>51366</v>
      </c>
      <c r="I659" s="569">
        <v>51366</v>
      </c>
      <c r="J659" s="569" t="s">
        <v>548</v>
      </c>
      <c r="K659" s="569" t="s">
        <v>549</v>
      </c>
      <c r="L659" s="571">
        <v>259.44073580375908</v>
      </c>
      <c r="M659" s="571">
        <v>18</v>
      </c>
      <c r="N659" s="572">
        <v>4669.9387603425421</v>
      </c>
    </row>
    <row r="660" spans="1:14" ht="14.4" customHeight="1" x14ac:dyDescent="0.3">
      <c r="A660" s="567" t="s">
        <v>515</v>
      </c>
      <c r="B660" s="568" t="s">
        <v>517</v>
      </c>
      <c r="C660" s="569" t="s">
        <v>541</v>
      </c>
      <c r="D660" s="570" t="s">
        <v>542</v>
      </c>
      <c r="E660" s="569" t="s">
        <v>518</v>
      </c>
      <c r="F660" s="570" t="s">
        <v>519</v>
      </c>
      <c r="G660" s="569" t="s">
        <v>545</v>
      </c>
      <c r="H660" s="569">
        <v>51367</v>
      </c>
      <c r="I660" s="569">
        <v>51367</v>
      </c>
      <c r="J660" s="569" t="s">
        <v>548</v>
      </c>
      <c r="K660" s="569" t="s">
        <v>643</v>
      </c>
      <c r="L660" s="571">
        <v>145.93869170820599</v>
      </c>
      <c r="M660" s="571">
        <v>34</v>
      </c>
      <c r="N660" s="572">
        <v>4961.9154870576322</v>
      </c>
    </row>
    <row r="661" spans="1:14" ht="14.4" customHeight="1" x14ac:dyDescent="0.3">
      <c r="A661" s="567" t="s">
        <v>515</v>
      </c>
      <c r="B661" s="568" t="s">
        <v>517</v>
      </c>
      <c r="C661" s="569" t="s">
        <v>541</v>
      </c>
      <c r="D661" s="570" t="s">
        <v>542</v>
      </c>
      <c r="E661" s="569" t="s">
        <v>518</v>
      </c>
      <c r="F661" s="570" t="s">
        <v>519</v>
      </c>
      <c r="G661" s="569" t="s">
        <v>545</v>
      </c>
      <c r="H661" s="569">
        <v>51383</v>
      </c>
      <c r="I661" s="569">
        <v>51383</v>
      </c>
      <c r="J661" s="569" t="s">
        <v>548</v>
      </c>
      <c r="K661" s="569" t="s">
        <v>644</v>
      </c>
      <c r="L661" s="571">
        <v>152.48994809165276</v>
      </c>
      <c r="M661" s="571">
        <v>69</v>
      </c>
      <c r="N661" s="572">
        <v>10521.805956122929</v>
      </c>
    </row>
    <row r="662" spans="1:14" ht="14.4" customHeight="1" x14ac:dyDescent="0.3">
      <c r="A662" s="567" t="s">
        <v>515</v>
      </c>
      <c r="B662" s="568" t="s">
        <v>517</v>
      </c>
      <c r="C662" s="569" t="s">
        <v>541</v>
      </c>
      <c r="D662" s="570" t="s">
        <v>542</v>
      </c>
      <c r="E662" s="569" t="s">
        <v>518</v>
      </c>
      <c r="F662" s="570" t="s">
        <v>519</v>
      </c>
      <c r="G662" s="569" t="s">
        <v>545</v>
      </c>
      <c r="H662" s="569">
        <v>51384</v>
      </c>
      <c r="I662" s="569">
        <v>51384</v>
      </c>
      <c r="J662" s="569" t="s">
        <v>548</v>
      </c>
      <c r="K662" s="569" t="s">
        <v>645</v>
      </c>
      <c r="L662" s="571">
        <v>275.66000000000003</v>
      </c>
      <c r="M662" s="571">
        <v>7</v>
      </c>
      <c r="N662" s="572">
        <v>1929.6200000000003</v>
      </c>
    </row>
    <row r="663" spans="1:14" ht="14.4" customHeight="1" x14ac:dyDescent="0.3">
      <c r="A663" s="567" t="s">
        <v>515</v>
      </c>
      <c r="B663" s="568" t="s">
        <v>517</v>
      </c>
      <c r="C663" s="569" t="s">
        <v>541</v>
      </c>
      <c r="D663" s="570" t="s">
        <v>542</v>
      </c>
      <c r="E663" s="569" t="s">
        <v>518</v>
      </c>
      <c r="F663" s="570" t="s">
        <v>519</v>
      </c>
      <c r="G663" s="569" t="s">
        <v>545</v>
      </c>
      <c r="H663" s="569">
        <v>100362</v>
      </c>
      <c r="I663" s="569">
        <v>362</v>
      </c>
      <c r="J663" s="569" t="s">
        <v>550</v>
      </c>
      <c r="K663" s="569" t="s">
        <v>551</v>
      </c>
      <c r="L663" s="571">
        <v>84.243207208703936</v>
      </c>
      <c r="M663" s="571">
        <v>5</v>
      </c>
      <c r="N663" s="572">
        <v>420.88962162611182</v>
      </c>
    </row>
    <row r="664" spans="1:14" ht="14.4" customHeight="1" x14ac:dyDescent="0.3">
      <c r="A664" s="567" t="s">
        <v>515</v>
      </c>
      <c r="B664" s="568" t="s">
        <v>517</v>
      </c>
      <c r="C664" s="569" t="s">
        <v>541</v>
      </c>
      <c r="D664" s="570" t="s">
        <v>542</v>
      </c>
      <c r="E664" s="569" t="s">
        <v>518</v>
      </c>
      <c r="F664" s="570" t="s">
        <v>519</v>
      </c>
      <c r="G664" s="569" t="s">
        <v>545</v>
      </c>
      <c r="H664" s="569">
        <v>100392</v>
      </c>
      <c r="I664" s="569">
        <v>392</v>
      </c>
      <c r="J664" s="569" t="s">
        <v>654</v>
      </c>
      <c r="K664" s="569" t="s">
        <v>655</v>
      </c>
      <c r="L664" s="571">
        <v>52.41</v>
      </c>
      <c r="M664" s="571">
        <v>2</v>
      </c>
      <c r="N664" s="572">
        <v>104.82</v>
      </c>
    </row>
    <row r="665" spans="1:14" ht="14.4" customHeight="1" x14ac:dyDescent="0.3">
      <c r="A665" s="567" t="s">
        <v>515</v>
      </c>
      <c r="B665" s="568" t="s">
        <v>517</v>
      </c>
      <c r="C665" s="569" t="s">
        <v>541</v>
      </c>
      <c r="D665" s="570" t="s">
        <v>542</v>
      </c>
      <c r="E665" s="569" t="s">
        <v>518</v>
      </c>
      <c r="F665" s="570" t="s">
        <v>519</v>
      </c>
      <c r="G665" s="569" t="s">
        <v>545</v>
      </c>
      <c r="H665" s="569">
        <v>100502</v>
      </c>
      <c r="I665" s="569">
        <v>502</v>
      </c>
      <c r="J665" s="569" t="s">
        <v>552</v>
      </c>
      <c r="K665" s="569" t="s">
        <v>553</v>
      </c>
      <c r="L665" s="571">
        <v>163.13687670318399</v>
      </c>
      <c r="M665" s="571">
        <v>4</v>
      </c>
      <c r="N665" s="572">
        <v>652.23063010955207</v>
      </c>
    </row>
    <row r="666" spans="1:14" ht="14.4" customHeight="1" x14ac:dyDescent="0.3">
      <c r="A666" s="567" t="s">
        <v>515</v>
      </c>
      <c r="B666" s="568" t="s">
        <v>517</v>
      </c>
      <c r="C666" s="569" t="s">
        <v>541</v>
      </c>
      <c r="D666" s="570" t="s">
        <v>542</v>
      </c>
      <c r="E666" s="569" t="s">
        <v>518</v>
      </c>
      <c r="F666" s="570" t="s">
        <v>519</v>
      </c>
      <c r="G666" s="569" t="s">
        <v>545</v>
      </c>
      <c r="H666" s="569">
        <v>100802</v>
      </c>
      <c r="I666" s="569">
        <v>802</v>
      </c>
      <c r="J666" s="569" t="s">
        <v>672</v>
      </c>
      <c r="K666" s="569" t="s">
        <v>673</v>
      </c>
      <c r="L666" s="571">
        <v>58.971513715645401</v>
      </c>
      <c r="M666" s="571">
        <v>2</v>
      </c>
      <c r="N666" s="572">
        <v>117.9430274312908</v>
      </c>
    </row>
    <row r="667" spans="1:14" ht="14.4" customHeight="1" x14ac:dyDescent="0.3">
      <c r="A667" s="567" t="s">
        <v>515</v>
      </c>
      <c r="B667" s="568" t="s">
        <v>517</v>
      </c>
      <c r="C667" s="569" t="s">
        <v>541</v>
      </c>
      <c r="D667" s="570" t="s">
        <v>542</v>
      </c>
      <c r="E667" s="569" t="s">
        <v>518</v>
      </c>
      <c r="F667" s="570" t="s">
        <v>519</v>
      </c>
      <c r="G667" s="569" t="s">
        <v>545</v>
      </c>
      <c r="H667" s="569">
        <v>102133</v>
      </c>
      <c r="I667" s="569">
        <v>2133</v>
      </c>
      <c r="J667" s="569" t="s">
        <v>688</v>
      </c>
      <c r="K667" s="569" t="s">
        <v>689</v>
      </c>
      <c r="L667" s="571">
        <v>27.46</v>
      </c>
      <c r="M667" s="571">
        <v>1</v>
      </c>
      <c r="N667" s="572">
        <v>27.46</v>
      </c>
    </row>
    <row r="668" spans="1:14" ht="14.4" customHeight="1" x14ac:dyDescent="0.3">
      <c r="A668" s="567" t="s">
        <v>515</v>
      </c>
      <c r="B668" s="568" t="s">
        <v>517</v>
      </c>
      <c r="C668" s="569" t="s">
        <v>541</v>
      </c>
      <c r="D668" s="570" t="s">
        <v>542</v>
      </c>
      <c r="E668" s="569" t="s">
        <v>518</v>
      </c>
      <c r="F668" s="570" t="s">
        <v>519</v>
      </c>
      <c r="G668" s="569" t="s">
        <v>545</v>
      </c>
      <c r="H668" s="569">
        <v>102439</v>
      </c>
      <c r="I668" s="569">
        <v>2439</v>
      </c>
      <c r="J668" s="569" t="s">
        <v>558</v>
      </c>
      <c r="K668" s="569" t="s">
        <v>559</v>
      </c>
      <c r="L668" s="571">
        <v>291.50987599204262</v>
      </c>
      <c r="M668" s="571">
        <v>19</v>
      </c>
      <c r="N668" s="572">
        <v>5538.1185601570196</v>
      </c>
    </row>
    <row r="669" spans="1:14" ht="14.4" customHeight="1" x14ac:dyDescent="0.3">
      <c r="A669" s="567" t="s">
        <v>515</v>
      </c>
      <c r="B669" s="568" t="s">
        <v>517</v>
      </c>
      <c r="C669" s="569" t="s">
        <v>541</v>
      </c>
      <c r="D669" s="570" t="s">
        <v>542</v>
      </c>
      <c r="E669" s="569" t="s">
        <v>518</v>
      </c>
      <c r="F669" s="570" t="s">
        <v>519</v>
      </c>
      <c r="G669" s="569" t="s">
        <v>545</v>
      </c>
      <c r="H669" s="569">
        <v>103761</v>
      </c>
      <c r="I669" s="569">
        <v>3761</v>
      </c>
      <c r="J669" s="569" t="s">
        <v>560</v>
      </c>
      <c r="K669" s="569" t="s">
        <v>561</v>
      </c>
      <c r="L669" s="571">
        <v>649.85012039309038</v>
      </c>
      <c r="M669" s="571">
        <v>7</v>
      </c>
      <c r="N669" s="572">
        <v>4548.9512039309038</v>
      </c>
    </row>
    <row r="670" spans="1:14" ht="14.4" customHeight="1" x14ac:dyDescent="0.3">
      <c r="A670" s="567" t="s">
        <v>515</v>
      </c>
      <c r="B670" s="568" t="s">
        <v>517</v>
      </c>
      <c r="C670" s="569" t="s">
        <v>541</v>
      </c>
      <c r="D670" s="570" t="s">
        <v>542</v>
      </c>
      <c r="E670" s="569" t="s">
        <v>518</v>
      </c>
      <c r="F670" s="570" t="s">
        <v>519</v>
      </c>
      <c r="G670" s="569" t="s">
        <v>545</v>
      </c>
      <c r="H670" s="569">
        <v>104071</v>
      </c>
      <c r="I670" s="569">
        <v>4071</v>
      </c>
      <c r="J670" s="569" t="s">
        <v>704</v>
      </c>
      <c r="K670" s="569" t="s">
        <v>705</v>
      </c>
      <c r="L670" s="571">
        <v>147.91999999999999</v>
      </c>
      <c r="M670" s="571">
        <v>2</v>
      </c>
      <c r="N670" s="572">
        <v>295.83999999999997</v>
      </c>
    </row>
    <row r="671" spans="1:14" ht="14.4" customHeight="1" x14ac:dyDescent="0.3">
      <c r="A671" s="567" t="s">
        <v>515</v>
      </c>
      <c r="B671" s="568" t="s">
        <v>517</v>
      </c>
      <c r="C671" s="569" t="s">
        <v>541</v>
      </c>
      <c r="D671" s="570" t="s">
        <v>542</v>
      </c>
      <c r="E671" s="569" t="s">
        <v>518</v>
      </c>
      <c r="F671" s="570" t="s">
        <v>519</v>
      </c>
      <c r="G671" s="569" t="s">
        <v>545</v>
      </c>
      <c r="H671" s="569">
        <v>107981</v>
      </c>
      <c r="I671" s="569">
        <v>7981</v>
      </c>
      <c r="J671" s="569" t="s">
        <v>562</v>
      </c>
      <c r="K671" s="569" t="s">
        <v>563</v>
      </c>
      <c r="L671" s="571">
        <v>60.349999983336637</v>
      </c>
      <c r="M671" s="571">
        <v>21</v>
      </c>
      <c r="N671" s="572">
        <v>1267.3500032351656</v>
      </c>
    </row>
    <row r="672" spans="1:14" ht="14.4" customHeight="1" x14ac:dyDescent="0.3">
      <c r="A672" s="567" t="s">
        <v>515</v>
      </c>
      <c r="B672" s="568" t="s">
        <v>517</v>
      </c>
      <c r="C672" s="569" t="s">
        <v>541</v>
      </c>
      <c r="D672" s="570" t="s">
        <v>542</v>
      </c>
      <c r="E672" s="569" t="s">
        <v>518</v>
      </c>
      <c r="F672" s="570" t="s">
        <v>519</v>
      </c>
      <c r="G672" s="569" t="s">
        <v>545</v>
      </c>
      <c r="H672" s="569">
        <v>108499</v>
      </c>
      <c r="I672" s="569">
        <v>8499</v>
      </c>
      <c r="J672" s="569" t="s">
        <v>712</v>
      </c>
      <c r="K672" s="569" t="s">
        <v>713</v>
      </c>
      <c r="L672" s="571">
        <v>117.73897156581253</v>
      </c>
      <c r="M672" s="571">
        <v>188</v>
      </c>
      <c r="N672" s="572">
        <v>22134.92344081416</v>
      </c>
    </row>
    <row r="673" spans="1:14" ht="14.4" customHeight="1" x14ac:dyDescent="0.3">
      <c r="A673" s="567" t="s">
        <v>515</v>
      </c>
      <c r="B673" s="568" t="s">
        <v>517</v>
      </c>
      <c r="C673" s="569" t="s">
        <v>541</v>
      </c>
      <c r="D673" s="570" t="s">
        <v>542</v>
      </c>
      <c r="E673" s="569" t="s">
        <v>518</v>
      </c>
      <c r="F673" s="570" t="s">
        <v>519</v>
      </c>
      <c r="G673" s="569" t="s">
        <v>545</v>
      </c>
      <c r="H673" s="569">
        <v>110086</v>
      </c>
      <c r="I673" s="569">
        <v>10086</v>
      </c>
      <c r="J673" s="569" t="s">
        <v>564</v>
      </c>
      <c r="K673" s="569" t="s">
        <v>565</v>
      </c>
      <c r="L673" s="571">
        <v>1665.2</v>
      </c>
      <c r="M673" s="571">
        <v>3</v>
      </c>
      <c r="N673" s="572">
        <v>4995.6000000000004</v>
      </c>
    </row>
    <row r="674" spans="1:14" ht="14.4" customHeight="1" x14ac:dyDescent="0.3">
      <c r="A674" s="567" t="s">
        <v>515</v>
      </c>
      <c r="B674" s="568" t="s">
        <v>517</v>
      </c>
      <c r="C674" s="569" t="s">
        <v>541</v>
      </c>
      <c r="D674" s="570" t="s">
        <v>542</v>
      </c>
      <c r="E674" s="569" t="s">
        <v>518</v>
      </c>
      <c r="F674" s="570" t="s">
        <v>519</v>
      </c>
      <c r="G674" s="569" t="s">
        <v>545</v>
      </c>
      <c r="H674" s="569">
        <v>111671</v>
      </c>
      <c r="I674" s="569">
        <v>11671</v>
      </c>
      <c r="J674" s="569" t="s">
        <v>734</v>
      </c>
      <c r="K674" s="569" t="s">
        <v>735</v>
      </c>
      <c r="L674" s="571">
        <v>278.39999999999998</v>
      </c>
      <c r="M674" s="571">
        <v>4</v>
      </c>
      <c r="N674" s="572">
        <v>1113.5999999999999</v>
      </c>
    </row>
    <row r="675" spans="1:14" ht="14.4" customHeight="1" x14ac:dyDescent="0.3">
      <c r="A675" s="567" t="s">
        <v>515</v>
      </c>
      <c r="B675" s="568" t="s">
        <v>517</v>
      </c>
      <c r="C675" s="569" t="s">
        <v>541</v>
      </c>
      <c r="D675" s="570" t="s">
        <v>542</v>
      </c>
      <c r="E675" s="569" t="s">
        <v>518</v>
      </c>
      <c r="F675" s="570" t="s">
        <v>519</v>
      </c>
      <c r="G675" s="569" t="s">
        <v>545</v>
      </c>
      <c r="H675" s="569">
        <v>118305</v>
      </c>
      <c r="I675" s="569">
        <v>18305</v>
      </c>
      <c r="J675" s="569" t="s">
        <v>762</v>
      </c>
      <c r="K675" s="569" t="s">
        <v>764</v>
      </c>
      <c r="L675" s="571">
        <v>288.94</v>
      </c>
      <c r="M675" s="571">
        <v>1</v>
      </c>
      <c r="N675" s="572">
        <v>288.94</v>
      </c>
    </row>
    <row r="676" spans="1:14" ht="14.4" customHeight="1" x14ac:dyDescent="0.3">
      <c r="A676" s="567" t="s">
        <v>515</v>
      </c>
      <c r="B676" s="568" t="s">
        <v>517</v>
      </c>
      <c r="C676" s="569" t="s">
        <v>541</v>
      </c>
      <c r="D676" s="570" t="s">
        <v>542</v>
      </c>
      <c r="E676" s="569" t="s">
        <v>518</v>
      </c>
      <c r="F676" s="570" t="s">
        <v>519</v>
      </c>
      <c r="G676" s="569" t="s">
        <v>545</v>
      </c>
      <c r="H676" s="569">
        <v>118656</v>
      </c>
      <c r="I676" s="569">
        <v>118656</v>
      </c>
      <c r="J676" s="569" t="s">
        <v>1324</v>
      </c>
      <c r="K676" s="569" t="s">
        <v>1325</v>
      </c>
      <c r="L676" s="571">
        <v>645.62</v>
      </c>
      <c r="M676" s="571">
        <v>1</v>
      </c>
      <c r="N676" s="572">
        <v>645.62</v>
      </c>
    </row>
    <row r="677" spans="1:14" ht="14.4" customHeight="1" x14ac:dyDescent="0.3">
      <c r="A677" s="567" t="s">
        <v>515</v>
      </c>
      <c r="B677" s="568" t="s">
        <v>517</v>
      </c>
      <c r="C677" s="569" t="s">
        <v>541</v>
      </c>
      <c r="D677" s="570" t="s">
        <v>542</v>
      </c>
      <c r="E677" s="569" t="s">
        <v>518</v>
      </c>
      <c r="F677" s="570" t="s">
        <v>519</v>
      </c>
      <c r="G677" s="569" t="s">
        <v>545</v>
      </c>
      <c r="H677" s="569">
        <v>123700</v>
      </c>
      <c r="I677" s="569">
        <v>23700</v>
      </c>
      <c r="J677" s="569" t="s">
        <v>771</v>
      </c>
      <c r="K677" s="569" t="s">
        <v>772</v>
      </c>
      <c r="L677" s="571">
        <v>571.05999999999995</v>
      </c>
      <c r="M677" s="571">
        <v>1</v>
      </c>
      <c r="N677" s="572">
        <v>571.05999999999995</v>
      </c>
    </row>
    <row r="678" spans="1:14" ht="14.4" customHeight="1" x14ac:dyDescent="0.3">
      <c r="A678" s="567" t="s">
        <v>515</v>
      </c>
      <c r="B678" s="568" t="s">
        <v>517</v>
      </c>
      <c r="C678" s="569" t="s">
        <v>541</v>
      </c>
      <c r="D678" s="570" t="s">
        <v>542</v>
      </c>
      <c r="E678" s="569" t="s">
        <v>518</v>
      </c>
      <c r="F678" s="570" t="s">
        <v>519</v>
      </c>
      <c r="G678" s="569" t="s">
        <v>545</v>
      </c>
      <c r="H678" s="569">
        <v>150335</v>
      </c>
      <c r="I678" s="569">
        <v>50335</v>
      </c>
      <c r="J678" s="569" t="s">
        <v>815</v>
      </c>
      <c r="K678" s="569" t="s">
        <v>816</v>
      </c>
      <c r="L678" s="571">
        <v>45.999840563908599</v>
      </c>
      <c r="M678" s="571">
        <v>1</v>
      </c>
      <c r="N678" s="572">
        <v>45.999840563908599</v>
      </c>
    </row>
    <row r="679" spans="1:14" ht="14.4" customHeight="1" x14ac:dyDescent="0.3">
      <c r="A679" s="567" t="s">
        <v>515</v>
      </c>
      <c r="B679" s="568" t="s">
        <v>517</v>
      </c>
      <c r="C679" s="569" t="s">
        <v>541</v>
      </c>
      <c r="D679" s="570" t="s">
        <v>542</v>
      </c>
      <c r="E679" s="569" t="s">
        <v>518</v>
      </c>
      <c r="F679" s="570" t="s">
        <v>519</v>
      </c>
      <c r="G679" s="569" t="s">
        <v>545</v>
      </c>
      <c r="H679" s="569">
        <v>154539</v>
      </c>
      <c r="I679" s="569">
        <v>54539</v>
      </c>
      <c r="J679" s="569" t="s">
        <v>566</v>
      </c>
      <c r="K679" s="569" t="s">
        <v>567</v>
      </c>
      <c r="L679" s="571">
        <v>63.335960759930479</v>
      </c>
      <c r="M679" s="571">
        <v>27</v>
      </c>
      <c r="N679" s="572">
        <v>1710.748626597567</v>
      </c>
    </row>
    <row r="680" spans="1:14" ht="14.4" customHeight="1" x14ac:dyDescent="0.3">
      <c r="A680" s="567" t="s">
        <v>515</v>
      </c>
      <c r="B680" s="568" t="s">
        <v>517</v>
      </c>
      <c r="C680" s="569" t="s">
        <v>541</v>
      </c>
      <c r="D680" s="570" t="s">
        <v>542</v>
      </c>
      <c r="E680" s="569" t="s">
        <v>518</v>
      </c>
      <c r="F680" s="570" t="s">
        <v>519</v>
      </c>
      <c r="G680" s="569" t="s">
        <v>545</v>
      </c>
      <c r="H680" s="569">
        <v>156993</v>
      </c>
      <c r="I680" s="569">
        <v>56993</v>
      </c>
      <c r="J680" s="569" t="s">
        <v>827</v>
      </c>
      <c r="K680" s="569" t="s">
        <v>828</v>
      </c>
      <c r="L680" s="571">
        <v>57.989999999999903</v>
      </c>
      <c r="M680" s="571">
        <v>3</v>
      </c>
      <c r="N680" s="572">
        <v>173.96999999999971</v>
      </c>
    </row>
    <row r="681" spans="1:14" ht="14.4" customHeight="1" x14ac:dyDescent="0.3">
      <c r="A681" s="567" t="s">
        <v>515</v>
      </c>
      <c r="B681" s="568" t="s">
        <v>517</v>
      </c>
      <c r="C681" s="569" t="s">
        <v>541</v>
      </c>
      <c r="D681" s="570" t="s">
        <v>542</v>
      </c>
      <c r="E681" s="569" t="s">
        <v>518</v>
      </c>
      <c r="F681" s="570" t="s">
        <v>519</v>
      </c>
      <c r="G681" s="569" t="s">
        <v>545</v>
      </c>
      <c r="H681" s="569">
        <v>159357</v>
      </c>
      <c r="I681" s="569">
        <v>59357</v>
      </c>
      <c r="J681" s="569" t="s">
        <v>841</v>
      </c>
      <c r="K681" s="569" t="s">
        <v>842</v>
      </c>
      <c r="L681" s="571">
        <v>197.38381891696946</v>
      </c>
      <c r="M681" s="571">
        <v>47</v>
      </c>
      <c r="N681" s="572">
        <v>9274.1991350181706</v>
      </c>
    </row>
    <row r="682" spans="1:14" ht="14.4" customHeight="1" x14ac:dyDescent="0.3">
      <c r="A682" s="567" t="s">
        <v>515</v>
      </c>
      <c r="B682" s="568" t="s">
        <v>517</v>
      </c>
      <c r="C682" s="569" t="s">
        <v>541</v>
      </c>
      <c r="D682" s="570" t="s">
        <v>542</v>
      </c>
      <c r="E682" s="569" t="s">
        <v>518</v>
      </c>
      <c r="F682" s="570" t="s">
        <v>519</v>
      </c>
      <c r="G682" s="569" t="s">
        <v>545</v>
      </c>
      <c r="H682" s="569">
        <v>167547</v>
      </c>
      <c r="I682" s="569">
        <v>67547</v>
      </c>
      <c r="J682" s="569" t="s">
        <v>570</v>
      </c>
      <c r="K682" s="569" t="s">
        <v>571</v>
      </c>
      <c r="L682" s="571">
        <v>49.700011585710307</v>
      </c>
      <c r="M682" s="571">
        <v>8</v>
      </c>
      <c r="N682" s="572">
        <v>397.60006951426186</v>
      </c>
    </row>
    <row r="683" spans="1:14" ht="14.4" customHeight="1" x14ac:dyDescent="0.3">
      <c r="A683" s="567" t="s">
        <v>515</v>
      </c>
      <c r="B683" s="568" t="s">
        <v>517</v>
      </c>
      <c r="C683" s="569" t="s">
        <v>541</v>
      </c>
      <c r="D683" s="570" t="s">
        <v>542</v>
      </c>
      <c r="E683" s="569" t="s">
        <v>518</v>
      </c>
      <c r="F683" s="570" t="s">
        <v>519</v>
      </c>
      <c r="G683" s="569" t="s">
        <v>545</v>
      </c>
      <c r="H683" s="569">
        <v>178635</v>
      </c>
      <c r="I683" s="569">
        <v>178635</v>
      </c>
      <c r="J683" s="569" t="s">
        <v>881</v>
      </c>
      <c r="K683" s="569" t="s">
        <v>882</v>
      </c>
      <c r="L683" s="571">
        <v>350.0027538443187</v>
      </c>
      <c r="M683" s="571">
        <v>15</v>
      </c>
      <c r="N683" s="572">
        <v>5250.0412705916824</v>
      </c>
    </row>
    <row r="684" spans="1:14" ht="14.4" customHeight="1" x14ac:dyDescent="0.3">
      <c r="A684" s="567" t="s">
        <v>515</v>
      </c>
      <c r="B684" s="568" t="s">
        <v>517</v>
      </c>
      <c r="C684" s="569" t="s">
        <v>541</v>
      </c>
      <c r="D684" s="570" t="s">
        <v>542</v>
      </c>
      <c r="E684" s="569" t="s">
        <v>518</v>
      </c>
      <c r="F684" s="570" t="s">
        <v>519</v>
      </c>
      <c r="G684" s="569" t="s">
        <v>545</v>
      </c>
      <c r="H684" s="569">
        <v>190765</v>
      </c>
      <c r="I684" s="569">
        <v>90765</v>
      </c>
      <c r="J684" s="569" t="s">
        <v>913</v>
      </c>
      <c r="K684" s="569" t="s">
        <v>914</v>
      </c>
      <c r="L684" s="571">
        <v>825.21</v>
      </c>
      <c r="M684" s="571">
        <v>2</v>
      </c>
      <c r="N684" s="572">
        <v>1650.42</v>
      </c>
    </row>
    <row r="685" spans="1:14" ht="14.4" customHeight="1" x14ac:dyDescent="0.3">
      <c r="A685" s="567" t="s">
        <v>515</v>
      </c>
      <c r="B685" s="568" t="s">
        <v>517</v>
      </c>
      <c r="C685" s="569" t="s">
        <v>541</v>
      </c>
      <c r="D685" s="570" t="s">
        <v>542</v>
      </c>
      <c r="E685" s="569" t="s">
        <v>518</v>
      </c>
      <c r="F685" s="570" t="s">
        <v>519</v>
      </c>
      <c r="G685" s="569" t="s">
        <v>545</v>
      </c>
      <c r="H685" s="569">
        <v>191836</v>
      </c>
      <c r="I685" s="569">
        <v>91836</v>
      </c>
      <c r="J685" s="569" t="s">
        <v>722</v>
      </c>
      <c r="K685" s="569" t="s">
        <v>920</v>
      </c>
      <c r="L685" s="571">
        <v>46.88824903919533</v>
      </c>
      <c r="M685" s="571">
        <v>9</v>
      </c>
      <c r="N685" s="572">
        <v>422.05924135275802</v>
      </c>
    </row>
    <row r="686" spans="1:14" ht="14.4" customHeight="1" x14ac:dyDescent="0.3">
      <c r="A686" s="567" t="s">
        <v>515</v>
      </c>
      <c r="B686" s="568" t="s">
        <v>517</v>
      </c>
      <c r="C686" s="569" t="s">
        <v>541</v>
      </c>
      <c r="D686" s="570" t="s">
        <v>542</v>
      </c>
      <c r="E686" s="569" t="s">
        <v>518</v>
      </c>
      <c r="F686" s="570" t="s">
        <v>519</v>
      </c>
      <c r="G686" s="569" t="s">
        <v>545</v>
      </c>
      <c r="H686" s="569">
        <v>197682</v>
      </c>
      <c r="I686" s="569">
        <v>97682</v>
      </c>
      <c r="J686" s="569" t="s">
        <v>960</v>
      </c>
      <c r="K686" s="569" t="s">
        <v>961</v>
      </c>
      <c r="L686" s="571">
        <v>14.4692448877729</v>
      </c>
      <c r="M686" s="571">
        <v>20</v>
      </c>
      <c r="N686" s="572">
        <v>289.38489775545798</v>
      </c>
    </row>
    <row r="687" spans="1:14" ht="14.4" customHeight="1" x14ac:dyDescent="0.3">
      <c r="A687" s="567" t="s">
        <v>515</v>
      </c>
      <c r="B687" s="568" t="s">
        <v>517</v>
      </c>
      <c r="C687" s="569" t="s">
        <v>541</v>
      </c>
      <c r="D687" s="570" t="s">
        <v>542</v>
      </c>
      <c r="E687" s="569" t="s">
        <v>518</v>
      </c>
      <c r="F687" s="570" t="s">
        <v>519</v>
      </c>
      <c r="G687" s="569" t="s">
        <v>545</v>
      </c>
      <c r="H687" s="569">
        <v>395997</v>
      </c>
      <c r="I687" s="569">
        <v>0</v>
      </c>
      <c r="J687" s="569" t="s">
        <v>578</v>
      </c>
      <c r="K687" s="569"/>
      <c r="L687" s="571">
        <v>98.433503761328097</v>
      </c>
      <c r="M687" s="571">
        <v>4</v>
      </c>
      <c r="N687" s="572">
        <v>393.73401504531239</v>
      </c>
    </row>
    <row r="688" spans="1:14" ht="14.4" customHeight="1" x14ac:dyDescent="0.3">
      <c r="A688" s="567" t="s">
        <v>515</v>
      </c>
      <c r="B688" s="568" t="s">
        <v>517</v>
      </c>
      <c r="C688" s="569" t="s">
        <v>541</v>
      </c>
      <c r="D688" s="570" t="s">
        <v>542</v>
      </c>
      <c r="E688" s="569" t="s">
        <v>518</v>
      </c>
      <c r="F688" s="570" t="s">
        <v>519</v>
      </c>
      <c r="G688" s="569" t="s">
        <v>545</v>
      </c>
      <c r="H688" s="569">
        <v>396554</v>
      </c>
      <c r="I688" s="569">
        <v>185352</v>
      </c>
      <c r="J688" s="569" t="s">
        <v>987</v>
      </c>
      <c r="K688" s="569" t="s">
        <v>988</v>
      </c>
      <c r="L688" s="571">
        <v>434.7</v>
      </c>
      <c r="M688" s="571">
        <v>2</v>
      </c>
      <c r="N688" s="572">
        <v>869.4</v>
      </c>
    </row>
    <row r="689" spans="1:14" ht="14.4" customHeight="1" x14ac:dyDescent="0.3">
      <c r="A689" s="567" t="s">
        <v>515</v>
      </c>
      <c r="B689" s="568" t="s">
        <v>517</v>
      </c>
      <c r="C689" s="569" t="s">
        <v>541</v>
      </c>
      <c r="D689" s="570" t="s">
        <v>542</v>
      </c>
      <c r="E689" s="569" t="s">
        <v>518</v>
      </c>
      <c r="F689" s="570" t="s">
        <v>519</v>
      </c>
      <c r="G689" s="569" t="s">
        <v>545</v>
      </c>
      <c r="H689" s="569">
        <v>846826</v>
      </c>
      <c r="I689" s="569">
        <v>125002</v>
      </c>
      <c r="J689" s="569" t="s">
        <v>1038</v>
      </c>
      <c r="K689" s="569"/>
      <c r="L689" s="571">
        <v>662.68</v>
      </c>
      <c r="M689" s="571">
        <v>4</v>
      </c>
      <c r="N689" s="572">
        <v>2650.72</v>
      </c>
    </row>
    <row r="690" spans="1:14" ht="14.4" customHeight="1" x14ac:dyDescent="0.3">
      <c r="A690" s="567" t="s">
        <v>515</v>
      </c>
      <c r="B690" s="568" t="s">
        <v>517</v>
      </c>
      <c r="C690" s="569" t="s">
        <v>541</v>
      </c>
      <c r="D690" s="570" t="s">
        <v>542</v>
      </c>
      <c r="E690" s="569" t="s">
        <v>518</v>
      </c>
      <c r="F690" s="570" t="s">
        <v>519</v>
      </c>
      <c r="G690" s="569" t="s">
        <v>545</v>
      </c>
      <c r="H690" s="569">
        <v>850729</v>
      </c>
      <c r="I690" s="569">
        <v>157875</v>
      </c>
      <c r="J690" s="569" t="s">
        <v>1071</v>
      </c>
      <c r="K690" s="569" t="s">
        <v>1072</v>
      </c>
      <c r="L690" s="571">
        <v>416.30505145119946</v>
      </c>
      <c r="M690" s="571">
        <v>3</v>
      </c>
      <c r="N690" s="572">
        <v>1220.6201029023989</v>
      </c>
    </row>
    <row r="691" spans="1:14" ht="14.4" customHeight="1" x14ac:dyDescent="0.3">
      <c r="A691" s="567" t="s">
        <v>515</v>
      </c>
      <c r="B691" s="568" t="s">
        <v>517</v>
      </c>
      <c r="C691" s="569" t="s">
        <v>541</v>
      </c>
      <c r="D691" s="570" t="s">
        <v>542</v>
      </c>
      <c r="E691" s="569" t="s">
        <v>518</v>
      </c>
      <c r="F691" s="570" t="s">
        <v>519</v>
      </c>
      <c r="G691" s="569" t="s">
        <v>545</v>
      </c>
      <c r="H691" s="569">
        <v>930043</v>
      </c>
      <c r="I691" s="569">
        <v>0</v>
      </c>
      <c r="J691" s="569" t="s">
        <v>1355</v>
      </c>
      <c r="K691" s="569"/>
      <c r="L691" s="571">
        <v>30.108056942490201</v>
      </c>
      <c r="M691" s="571">
        <v>2</v>
      </c>
      <c r="N691" s="572">
        <v>60.216113884980402</v>
      </c>
    </row>
    <row r="692" spans="1:14" ht="14.4" customHeight="1" x14ac:dyDescent="0.3">
      <c r="A692" s="567" t="s">
        <v>515</v>
      </c>
      <c r="B692" s="568" t="s">
        <v>517</v>
      </c>
      <c r="C692" s="569" t="s">
        <v>541</v>
      </c>
      <c r="D692" s="570" t="s">
        <v>542</v>
      </c>
      <c r="E692" s="569" t="s">
        <v>518</v>
      </c>
      <c r="F692" s="570" t="s">
        <v>519</v>
      </c>
      <c r="G692" s="569" t="s">
        <v>586</v>
      </c>
      <c r="H692" s="569">
        <v>110820</v>
      </c>
      <c r="I692" s="569">
        <v>10820</v>
      </c>
      <c r="J692" s="569" t="s">
        <v>1373</v>
      </c>
      <c r="K692" s="569" t="s">
        <v>1374</v>
      </c>
      <c r="L692" s="571">
        <v>380.52</v>
      </c>
      <c r="M692" s="571">
        <v>10</v>
      </c>
      <c r="N692" s="572">
        <v>3805.2</v>
      </c>
    </row>
    <row r="693" spans="1:14" ht="14.4" customHeight="1" x14ac:dyDescent="0.3">
      <c r="A693" s="567" t="s">
        <v>515</v>
      </c>
      <c r="B693" s="568" t="s">
        <v>517</v>
      </c>
      <c r="C693" s="569" t="s">
        <v>541</v>
      </c>
      <c r="D693" s="570" t="s">
        <v>542</v>
      </c>
      <c r="E693" s="569" t="s">
        <v>518</v>
      </c>
      <c r="F693" s="570" t="s">
        <v>519</v>
      </c>
      <c r="G693" s="569" t="s">
        <v>586</v>
      </c>
      <c r="H693" s="569">
        <v>131934</v>
      </c>
      <c r="I693" s="569">
        <v>31934</v>
      </c>
      <c r="J693" s="569" t="s">
        <v>1359</v>
      </c>
      <c r="K693" s="569" t="s">
        <v>1360</v>
      </c>
      <c r="L693" s="571">
        <v>87.439423930826393</v>
      </c>
      <c r="M693" s="571">
        <v>1</v>
      </c>
      <c r="N693" s="572">
        <v>87.439423930826393</v>
      </c>
    </row>
    <row r="694" spans="1:14" ht="14.4" customHeight="1" x14ac:dyDescent="0.3">
      <c r="A694" s="567" t="s">
        <v>515</v>
      </c>
      <c r="B694" s="568" t="s">
        <v>517</v>
      </c>
      <c r="C694" s="569" t="s">
        <v>541</v>
      </c>
      <c r="D694" s="570" t="s">
        <v>542</v>
      </c>
      <c r="E694" s="569" t="s">
        <v>518</v>
      </c>
      <c r="F694" s="570" t="s">
        <v>519</v>
      </c>
      <c r="G694" s="569" t="s">
        <v>586</v>
      </c>
      <c r="H694" s="569">
        <v>132090</v>
      </c>
      <c r="I694" s="569">
        <v>32090</v>
      </c>
      <c r="J694" s="569" t="s">
        <v>1377</v>
      </c>
      <c r="K694" s="569" t="s">
        <v>1378</v>
      </c>
      <c r="L694" s="571">
        <v>58.88</v>
      </c>
      <c r="M694" s="571">
        <v>1</v>
      </c>
      <c r="N694" s="572">
        <v>58.88</v>
      </c>
    </row>
    <row r="695" spans="1:14" ht="14.4" customHeight="1" x14ac:dyDescent="0.3">
      <c r="A695" s="567" t="s">
        <v>515</v>
      </c>
      <c r="B695" s="568" t="s">
        <v>517</v>
      </c>
      <c r="C695" s="569" t="s">
        <v>541</v>
      </c>
      <c r="D695" s="570" t="s">
        <v>542</v>
      </c>
      <c r="E695" s="569" t="s">
        <v>518</v>
      </c>
      <c r="F695" s="570" t="s">
        <v>519</v>
      </c>
      <c r="G695" s="569" t="s">
        <v>586</v>
      </c>
      <c r="H695" s="569">
        <v>162597</v>
      </c>
      <c r="I695" s="569">
        <v>62597</v>
      </c>
      <c r="J695" s="569" t="s">
        <v>1143</v>
      </c>
      <c r="K695" s="569" t="s">
        <v>1144</v>
      </c>
      <c r="L695" s="571">
        <v>100.5391468359</v>
      </c>
      <c r="M695" s="571">
        <v>2</v>
      </c>
      <c r="N695" s="572">
        <v>201.0782936718</v>
      </c>
    </row>
    <row r="696" spans="1:14" ht="14.4" customHeight="1" x14ac:dyDescent="0.3">
      <c r="A696" s="567" t="s">
        <v>515</v>
      </c>
      <c r="B696" s="568" t="s">
        <v>517</v>
      </c>
      <c r="C696" s="569" t="s">
        <v>543</v>
      </c>
      <c r="D696" s="570" t="s">
        <v>544</v>
      </c>
      <c r="E696" s="569" t="s">
        <v>518</v>
      </c>
      <c r="F696" s="570" t="s">
        <v>519</v>
      </c>
      <c r="G696" s="569"/>
      <c r="H696" s="569">
        <v>113024</v>
      </c>
      <c r="I696" s="569">
        <v>13024</v>
      </c>
      <c r="J696" s="569" t="s">
        <v>1308</v>
      </c>
      <c r="K696" s="569" t="s">
        <v>1309</v>
      </c>
      <c r="L696" s="571">
        <v>4388.7950999788891</v>
      </c>
      <c r="M696" s="571">
        <v>27</v>
      </c>
      <c r="N696" s="572">
        <v>118344.76140067162</v>
      </c>
    </row>
    <row r="697" spans="1:14" ht="14.4" customHeight="1" x14ac:dyDescent="0.3">
      <c r="A697" s="567" t="s">
        <v>515</v>
      </c>
      <c r="B697" s="568" t="s">
        <v>517</v>
      </c>
      <c r="C697" s="569" t="s">
        <v>543</v>
      </c>
      <c r="D697" s="570" t="s">
        <v>544</v>
      </c>
      <c r="E697" s="569" t="s">
        <v>518</v>
      </c>
      <c r="F697" s="570" t="s">
        <v>519</v>
      </c>
      <c r="G697" s="569"/>
      <c r="H697" s="569">
        <v>129027</v>
      </c>
      <c r="I697" s="569">
        <v>129027</v>
      </c>
      <c r="J697" s="569" t="s">
        <v>1310</v>
      </c>
      <c r="K697" s="569" t="s">
        <v>1311</v>
      </c>
      <c r="L697" s="571">
        <v>1154.0015285913414</v>
      </c>
      <c r="M697" s="571">
        <v>1</v>
      </c>
      <c r="N697" s="572">
        <v>1204.8016939020292</v>
      </c>
    </row>
    <row r="698" spans="1:14" ht="14.4" customHeight="1" x14ac:dyDescent="0.3">
      <c r="A698" s="567" t="s">
        <v>515</v>
      </c>
      <c r="B698" s="568" t="s">
        <v>517</v>
      </c>
      <c r="C698" s="569" t="s">
        <v>543</v>
      </c>
      <c r="D698" s="570" t="s">
        <v>544</v>
      </c>
      <c r="E698" s="569" t="s">
        <v>518</v>
      </c>
      <c r="F698" s="570" t="s">
        <v>519</v>
      </c>
      <c r="G698" s="569"/>
      <c r="H698" s="569">
        <v>849310</v>
      </c>
      <c r="I698" s="569">
        <v>126689</v>
      </c>
      <c r="J698" s="569" t="s">
        <v>1315</v>
      </c>
      <c r="K698" s="569" t="s">
        <v>1316</v>
      </c>
      <c r="L698" s="571">
        <v>227.87345833333302</v>
      </c>
      <c r="M698" s="571">
        <v>10</v>
      </c>
      <c r="N698" s="572">
        <v>2278.7344999999959</v>
      </c>
    </row>
    <row r="699" spans="1:14" ht="14.4" customHeight="1" x14ac:dyDescent="0.3">
      <c r="A699" s="567" t="s">
        <v>515</v>
      </c>
      <c r="B699" s="568" t="s">
        <v>517</v>
      </c>
      <c r="C699" s="569" t="s">
        <v>543</v>
      </c>
      <c r="D699" s="570" t="s">
        <v>544</v>
      </c>
      <c r="E699" s="569" t="s">
        <v>518</v>
      </c>
      <c r="F699" s="570" t="s">
        <v>519</v>
      </c>
      <c r="G699" s="569" t="s">
        <v>545</v>
      </c>
      <c r="H699" s="569">
        <v>51366</v>
      </c>
      <c r="I699" s="569">
        <v>51366</v>
      </c>
      <c r="J699" s="569" t="s">
        <v>548</v>
      </c>
      <c r="K699" s="569" t="s">
        <v>549</v>
      </c>
      <c r="L699" s="571">
        <v>259.44</v>
      </c>
      <c r="M699" s="571">
        <v>4</v>
      </c>
      <c r="N699" s="572">
        <v>1037.76</v>
      </c>
    </row>
    <row r="700" spans="1:14" ht="14.4" customHeight="1" x14ac:dyDescent="0.3">
      <c r="A700" s="567" t="s">
        <v>515</v>
      </c>
      <c r="B700" s="568" t="s">
        <v>517</v>
      </c>
      <c r="C700" s="569" t="s">
        <v>543</v>
      </c>
      <c r="D700" s="570" t="s">
        <v>544</v>
      </c>
      <c r="E700" s="569" t="s">
        <v>518</v>
      </c>
      <c r="F700" s="570" t="s">
        <v>519</v>
      </c>
      <c r="G700" s="569" t="s">
        <v>545</v>
      </c>
      <c r="H700" s="569">
        <v>51367</v>
      </c>
      <c r="I700" s="569">
        <v>51367</v>
      </c>
      <c r="J700" s="569" t="s">
        <v>548</v>
      </c>
      <c r="K700" s="569" t="s">
        <v>643</v>
      </c>
      <c r="L700" s="571">
        <v>145.94</v>
      </c>
      <c r="M700" s="571">
        <v>4</v>
      </c>
      <c r="N700" s="572">
        <v>583.76</v>
      </c>
    </row>
    <row r="701" spans="1:14" ht="14.4" customHeight="1" x14ac:dyDescent="0.3">
      <c r="A701" s="567" t="s">
        <v>515</v>
      </c>
      <c r="B701" s="568" t="s">
        <v>517</v>
      </c>
      <c r="C701" s="569" t="s">
        <v>543</v>
      </c>
      <c r="D701" s="570" t="s">
        <v>544</v>
      </c>
      <c r="E701" s="569" t="s">
        <v>518</v>
      </c>
      <c r="F701" s="570" t="s">
        <v>519</v>
      </c>
      <c r="G701" s="569" t="s">
        <v>545</v>
      </c>
      <c r="H701" s="569">
        <v>100362</v>
      </c>
      <c r="I701" s="569">
        <v>362</v>
      </c>
      <c r="J701" s="569" t="s">
        <v>550</v>
      </c>
      <c r="K701" s="569" t="s">
        <v>551</v>
      </c>
      <c r="L701" s="571">
        <v>84.694999227836149</v>
      </c>
      <c r="M701" s="571">
        <v>6</v>
      </c>
      <c r="N701" s="572">
        <v>508.1699953670169</v>
      </c>
    </row>
    <row r="702" spans="1:14" ht="14.4" customHeight="1" x14ac:dyDescent="0.3">
      <c r="A702" s="567" t="s">
        <v>515</v>
      </c>
      <c r="B702" s="568" t="s">
        <v>517</v>
      </c>
      <c r="C702" s="569" t="s">
        <v>543</v>
      </c>
      <c r="D702" s="570" t="s">
        <v>544</v>
      </c>
      <c r="E702" s="569" t="s">
        <v>518</v>
      </c>
      <c r="F702" s="570" t="s">
        <v>519</v>
      </c>
      <c r="G702" s="569" t="s">
        <v>545</v>
      </c>
      <c r="H702" s="569">
        <v>100392</v>
      </c>
      <c r="I702" s="569">
        <v>392</v>
      </c>
      <c r="J702" s="569" t="s">
        <v>654</v>
      </c>
      <c r="K702" s="569" t="s">
        <v>655</v>
      </c>
      <c r="L702" s="571">
        <v>53.01001054902229</v>
      </c>
      <c r="M702" s="571">
        <v>13</v>
      </c>
      <c r="N702" s="572">
        <v>685.86007220967986</v>
      </c>
    </row>
    <row r="703" spans="1:14" ht="14.4" customHeight="1" x14ac:dyDescent="0.3">
      <c r="A703" s="567" t="s">
        <v>515</v>
      </c>
      <c r="B703" s="568" t="s">
        <v>517</v>
      </c>
      <c r="C703" s="569" t="s">
        <v>543</v>
      </c>
      <c r="D703" s="570" t="s">
        <v>544</v>
      </c>
      <c r="E703" s="569" t="s">
        <v>518</v>
      </c>
      <c r="F703" s="570" t="s">
        <v>519</v>
      </c>
      <c r="G703" s="569" t="s">
        <v>545</v>
      </c>
      <c r="H703" s="569">
        <v>100502</v>
      </c>
      <c r="I703" s="569">
        <v>502</v>
      </c>
      <c r="J703" s="569" t="s">
        <v>552</v>
      </c>
      <c r="K703" s="569" t="s">
        <v>553</v>
      </c>
      <c r="L703" s="571">
        <v>162.81933018855</v>
      </c>
      <c r="M703" s="571">
        <v>2</v>
      </c>
      <c r="N703" s="572">
        <v>325.6386603771</v>
      </c>
    </row>
    <row r="704" spans="1:14" ht="14.4" customHeight="1" x14ac:dyDescent="0.3">
      <c r="A704" s="567" t="s">
        <v>515</v>
      </c>
      <c r="B704" s="568" t="s">
        <v>517</v>
      </c>
      <c r="C704" s="569" t="s">
        <v>543</v>
      </c>
      <c r="D704" s="570" t="s">
        <v>544</v>
      </c>
      <c r="E704" s="569" t="s">
        <v>518</v>
      </c>
      <c r="F704" s="570" t="s">
        <v>519</v>
      </c>
      <c r="G704" s="569" t="s">
        <v>545</v>
      </c>
      <c r="H704" s="569">
        <v>100536</v>
      </c>
      <c r="I704" s="569">
        <v>536</v>
      </c>
      <c r="J704" s="569" t="s">
        <v>666</v>
      </c>
      <c r="K704" s="569" t="s">
        <v>551</v>
      </c>
      <c r="L704" s="571">
        <v>118.35</v>
      </c>
      <c r="M704" s="571">
        <v>2</v>
      </c>
      <c r="N704" s="572">
        <v>236.7</v>
      </c>
    </row>
    <row r="705" spans="1:14" ht="14.4" customHeight="1" x14ac:dyDescent="0.3">
      <c r="A705" s="567" t="s">
        <v>515</v>
      </c>
      <c r="B705" s="568" t="s">
        <v>517</v>
      </c>
      <c r="C705" s="569" t="s">
        <v>543</v>
      </c>
      <c r="D705" s="570" t="s">
        <v>544</v>
      </c>
      <c r="E705" s="569" t="s">
        <v>518</v>
      </c>
      <c r="F705" s="570" t="s">
        <v>519</v>
      </c>
      <c r="G705" s="569" t="s">
        <v>545</v>
      </c>
      <c r="H705" s="569">
        <v>100610</v>
      </c>
      <c r="I705" s="569">
        <v>610</v>
      </c>
      <c r="J705" s="569" t="s">
        <v>669</v>
      </c>
      <c r="K705" s="569" t="s">
        <v>670</v>
      </c>
      <c r="L705" s="571">
        <v>63.463337762663855</v>
      </c>
      <c r="M705" s="571">
        <v>11</v>
      </c>
      <c r="N705" s="572">
        <v>696.94005315196625</v>
      </c>
    </row>
    <row r="706" spans="1:14" ht="14.4" customHeight="1" x14ac:dyDescent="0.3">
      <c r="A706" s="567" t="s">
        <v>515</v>
      </c>
      <c r="B706" s="568" t="s">
        <v>517</v>
      </c>
      <c r="C706" s="569" t="s">
        <v>543</v>
      </c>
      <c r="D706" s="570" t="s">
        <v>544</v>
      </c>
      <c r="E706" s="569" t="s">
        <v>518</v>
      </c>
      <c r="F706" s="570" t="s">
        <v>519</v>
      </c>
      <c r="G706" s="569" t="s">
        <v>545</v>
      </c>
      <c r="H706" s="569">
        <v>100612</v>
      </c>
      <c r="I706" s="569">
        <v>612</v>
      </c>
      <c r="J706" s="569" t="s">
        <v>671</v>
      </c>
      <c r="K706" s="569" t="s">
        <v>655</v>
      </c>
      <c r="L706" s="571">
        <v>59.42</v>
      </c>
      <c r="M706" s="571">
        <v>3</v>
      </c>
      <c r="N706" s="572">
        <v>178.49</v>
      </c>
    </row>
    <row r="707" spans="1:14" ht="14.4" customHeight="1" x14ac:dyDescent="0.3">
      <c r="A707" s="567" t="s">
        <v>515</v>
      </c>
      <c r="B707" s="568" t="s">
        <v>517</v>
      </c>
      <c r="C707" s="569" t="s">
        <v>543</v>
      </c>
      <c r="D707" s="570" t="s">
        <v>544</v>
      </c>
      <c r="E707" s="569" t="s">
        <v>518</v>
      </c>
      <c r="F707" s="570" t="s">
        <v>519</v>
      </c>
      <c r="G707" s="569" t="s">
        <v>545</v>
      </c>
      <c r="H707" s="569">
        <v>100874</v>
      </c>
      <c r="I707" s="569">
        <v>874</v>
      </c>
      <c r="J707" s="569" t="s">
        <v>678</v>
      </c>
      <c r="K707" s="569" t="s">
        <v>679</v>
      </c>
      <c r="L707" s="571">
        <v>41.610160095612599</v>
      </c>
      <c r="M707" s="571">
        <v>2</v>
      </c>
      <c r="N707" s="572">
        <v>83.220320191225198</v>
      </c>
    </row>
    <row r="708" spans="1:14" ht="14.4" customHeight="1" x14ac:dyDescent="0.3">
      <c r="A708" s="567" t="s">
        <v>515</v>
      </c>
      <c r="B708" s="568" t="s">
        <v>517</v>
      </c>
      <c r="C708" s="569" t="s">
        <v>543</v>
      </c>
      <c r="D708" s="570" t="s">
        <v>544</v>
      </c>
      <c r="E708" s="569" t="s">
        <v>518</v>
      </c>
      <c r="F708" s="570" t="s">
        <v>519</v>
      </c>
      <c r="G708" s="569" t="s">
        <v>545</v>
      </c>
      <c r="H708" s="569">
        <v>103761</v>
      </c>
      <c r="I708" s="569">
        <v>3761</v>
      </c>
      <c r="J708" s="569" t="s">
        <v>560</v>
      </c>
      <c r="K708" s="569" t="s">
        <v>561</v>
      </c>
      <c r="L708" s="571">
        <v>649.85</v>
      </c>
      <c r="M708" s="571">
        <v>16</v>
      </c>
      <c r="N708" s="572">
        <v>10397.6</v>
      </c>
    </row>
    <row r="709" spans="1:14" ht="14.4" customHeight="1" x14ac:dyDescent="0.3">
      <c r="A709" s="567" t="s">
        <v>515</v>
      </c>
      <c r="B709" s="568" t="s">
        <v>517</v>
      </c>
      <c r="C709" s="569" t="s">
        <v>543</v>
      </c>
      <c r="D709" s="570" t="s">
        <v>544</v>
      </c>
      <c r="E709" s="569" t="s">
        <v>518</v>
      </c>
      <c r="F709" s="570" t="s">
        <v>519</v>
      </c>
      <c r="G709" s="569" t="s">
        <v>545</v>
      </c>
      <c r="H709" s="569">
        <v>104071</v>
      </c>
      <c r="I709" s="569">
        <v>4071</v>
      </c>
      <c r="J709" s="569" t="s">
        <v>704</v>
      </c>
      <c r="K709" s="569" t="s">
        <v>705</v>
      </c>
      <c r="L709" s="571">
        <v>147.06</v>
      </c>
      <c r="M709" s="571">
        <v>1</v>
      </c>
      <c r="N709" s="572">
        <v>147.06</v>
      </c>
    </row>
    <row r="710" spans="1:14" ht="14.4" customHeight="1" x14ac:dyDescent="0.3">
      <c r="A710" s="567" t="s">
        <v>515</v>
      </c>
      <c r="B710" s="568" t="s">
        <v>517</v>
      </c>
      <c r="C710" s="569" t="s">
        <v>543</v>
      </c>
      <c r="D710" s="570" t="s">
        <v>544</v>
      </c>
      <c r="E710" s="569" t="s">
        <v>518</v>
      </c>
      <c r="F710" s="570" t="s">
        <v>519</v>
      </c>
      <c r="G710" s="569" t="s">
        <v>545</v>
      </c>
      <c r="H710" s="569">
        <v>107981</v>
      </c>
      <c r="I710" s="569">
        <v>7981</v>
      </c>
      <c r="J710" s="569" t="s">
        <v>562</v>
      </c>
      <c r="K710" s="569" t="s">
        <v>563</v>
      </c>
      <c r="L710" s="571">
        <v>60.35</v>
      </c>
      <c r="M710" s="571">
        <v>4</v>
      </c>
      <c r="N710" s="572">
        <v>241.4</v>
      </c>
    </row>
    <row r="711" spans="1:14" ht="14.4" customHeight="1" x14ac:dyDescent="0.3">
      <c r="A711" s="567" t="s">
        <v>515</v>
      </c>
      <c r="B711" s="568" t="s">
        <v>517</v>
      </c>
      <c r="C711" s="569" t="s">
        <v>543</v>
      </c>
      <c r="D711" s="570" t="s">
        <v>544</v>
      </c>
      <c r="E711" s="569" t="s">
        <v>518</v>
      </c>
      <c r="F711" s="570" t="s">
        <v>519</v>
      </c>
      <c r="G711" s="569" t="s">
        <v>545</v>
      </c>
      <c r="H711" s="569">
        <v>118304</v>
      </c>
      <c r="I711" s="569">
        <v>18304</v>
      </c>
      <c r="J711" s="569" t="s">
        <v>762</v>
      </c>
      <c r="K711" s="569" t="s">
        <v>763</v>
      </c>
      <c r="L711" s="571">
        <v>192.36</v>
      </c>
      <c r="M711" s="571">
        <v>1</v>
      </c>
      <c r="N711" s="572">
        <v>192.36</v>
      </c>
    </row>
    <row r="712" spans="1:14" ht="14.4" customHeight="1" x14ac:dyDescent="0.3">
      <c r="A712" s="567" t="s">
        <v>515</v>
      </c>
      <c r="B712" s="568" t="s">
        <v>517</v>
      </c>
      <c r="C712" s="569" t="s">
        <v>543</v>
      </c>
      <c r="D712" s="570" t="s">
        <v>544</v>
      </c>
      <c r="E712" s="569" t="s">
        <v>518</v>
      </c>
      <c r="F712" s="570" t="s">
        <v>519</v>
      </c>
      <c r="G712" s="569" t="s">
        <v>545</v>
      </c>
      <c r="H712" s="569">
        <v>118305</v>
      </c>
      <c r="I712" s="569">
        <v>18305</v>
      </c>
      <c r="J712" s="569" t="s">
        <v>762</v>
      </c>
      <c r="K712" s="569" t="s">
        <v>764</v>
      </c>
      <c r="L712" s="571">
        <v>285.80442123982237</v>
      </c>
      <c r="M712" s="571">
        <v>3</v>
      </c>
      <c r="N712" s="572">
        <v>857.41326371946707</v>
      </c>
    </row>
    <row r="713" spans="1:14" ht="14.4" customHeight="1" x14ac:dyDescent="0.3">
      <c r="A713" s="567" t="s">
        <v>515</v>
      </c>
      <c r="B713" s="568" t="s">
        <v>517</v>
      </c>
      <c r="C713" s="569" t="s">
        <v>543</v>
      </c>
      <c r="D713" s="570" t="s">
        <v>544</v>
      </c>
      <c r="E713" s="569" t="s">
        <v>518</v>
      </c>
      <c r="F713" s="570" t="s">
        <v>519</v>
      </c>
      <c r="G713" s="569" t="s">
        <v>545</v>
      </c>
      <c r="H713" s="569">
        <v>118656</v>
      </c>
      <c r="I713" s="569">
        <v>118656</v>
      </c>
      <c r="J713" s="569" t="s">
        <v>1324</v>
      </c>
      <c r="K713" s="569" t="s">
        <v>1325</v>
      </c>
      <c r="L713" s="571">
        <v>650.17596675380639</v>
      </c>
      <c r="M713" s="571">
        <v>10</v>
      </c>
      <c r="N713" s="572">
        <v>6501.7596675380637</v>
      </c>
    </row>
    <row r="714" spans="1:14" ht="14.4" customHeight="1" x14ac:dyDescent="0.3">
      <c r="A714" s="567" t="s">
        <v>515</v>
      </c>
      <c r="B714" s="568" t="s">
        <v>517</v>
      </c>
      <c r="C714" s="569" t="s">
        <v>543</v>
      </c>
      <c r="D714" s="570" t="s">
        <v>544</v>
      </c>
      <c r="E714" s="569" t="s">
        <v>518</v>
      </c>
      <c r="F714" s="570" t="s">
        <v>519</v>
      </c>
      <c r="G714" s="569" t="s">
        <v>545</v>
      </c>
      <c r="H714" s="569">
        <v>124067</v>
      </c>
      <c r="I714" s="569">
        <v>124067</v>
      </c>
      <c r="J714" s="569" t="s">
        <v>773</v>
      </c>
      <c r="K714" s="569" t="s">
        <v>774</v>
      </c>
      <c r="L714" s="571">
        <v>37.97</v>
      </c>
      <c r="M714" s="571">
        <v>6</v>
      </c>
      <c r="N714" s="572">
        <v>227.82</v>
      </c>
    </row>
    <row r="715" spans="1:14" ht="14.4" customHeight="1" x14ac:dyDescent="0.3">
      <c r="A715" s="567" t="s">
        <v>515</v>
      </c>
      <c r="B715" s="568" t="s">
        <v>517</v>
      </c>
      <c r="C715" s="569" t="s">
        <v>543</v>
      </c>
      <c r="D715" s="570" t="s">
        <v>544</v>
      </c>
      <c r="E715" s="569" t="s">
        <v>518</v>
      </c>
      <c r="F715" s="570" t="s">
        <v>519</v>
      </c>
      <c r="G715" s="569" t="s">
        <v>545</v>
      </c>
      <c r="H715" s="569">
        <v>140122</v>
      </c>
      <c r="I715" s="569">
        <v>40122</v>
      </c>
      <c r="J715" s="569" t="s">
        <v>792</v>
      </c>
      <c r="K715" s="569" t="s">
        <v>774</v>
      </c>
      <c r="L715" s="571">
        <v>37.19</v>
      </c>
      <c r="M715" s="571">
        <v>1</v>
      </c>
      <c r="N715" s="572">
        <v>37.19</v>
      </c>
    </row>
    <row r="716" spans="1:14" ht="14.4" customHeight="1" x14ac:dyDescent="0.3">
      <c r="A716" s="567" t="s">
        <v>515</v>
      </c>
      <c r="B716" s="568" t="s">
        <v>517</v>
      </c>
      <c r="C716" s="569" t="s">
        <v>543</v>
      </c>
      <c r="D716" s="570" t="s">
        <v>544</v>
      </c>
      <c r="E716" s="569" t="s">
        <v>518</v>
      </c>
      <c r="F716" s="570" t="s">
        <v>519</v>
      </c>
      <c r="G716" s="569" t="s">
        <v>545</v>
      </c>
      <c r="H716" s="569">
        <v>154539</v>
      </c>
      <c r="I716" s="569">
        <v>54539</v>
      </c>
      <c r="J716" s="569" t="s">
        <v>566</v>
      </c>
      <c r="K716" s="569" t="s">
        <v>567</v>
      </c>
      <c r="L716" s="571">
        <v>63.2056694868851</v>
      </c>
      <c r="M716" s="571">
        <v>3</v>
      </c>
      <c r="N716" s="572">
        <v>189.80133897377021</v>
      </c>
    </row>
    <row r="717" spans="1:14" ht="14.4" customHeight="1" x14ac:dyDescent="0.3">
      <c r="A717" s="567" t="s">
        <v>515</v>
      </c>
      <c r="B717" s="568" t="s">
        <v>517</v>
      </c>
      <c r="C717" s="569" t="s">
        <v>543</v>
      </c>
      <c r="D717" s="570" t="s">
        <v>544</v>
      </c>
      <c r="E717" s="569" t="s">
        <v>518</v>
      </c>
      <c r="F717" s="570" t="s">
        <v>519</v>
      </c>
      <c r="G717" s="569" t="s">
        <v>545</v>
      </c>
      <c r="H717" s="569">
        <v>159357</v>
      </c>
      <c r="I717" s="569">
        <v>59357</v>
      </c>
      <c r="J717" s="569" t="s">
        <v>841</v>
      </c>
      <c r="K717" s="569" t="s">
        <v>842</v>
      </c>
      <c r="L717" s="571">
        <v>197.46975855595937</v>
      </c>
      <c r="M717" s="571">
        <v>19</v>
      </c>
      <c r="N717" s="572">
        <v>3751.9263783393908</v>
      </c>
    </row>
    <row r="718" spans="1:14" ht="14.4" customHeight="1" x14ac:dyDescent="0.3">
      <c r="A718" s="567" t="s">
        <v>515</v>
      </c>
      <c r="B718" s="568" t="s">
        <v>517</v>
      </c>
      <c r="C718" s="569" t="s">
        <v>543</v>
      </c>
      <c r="D718" s="570" t="s">
        <v>544</v>
      </c>
      <c r="E718" s="569" t="s">
        <v>518</v>
      </c>
      <c r="F718" s="570" t="s">
        <v>519</v>
      </c>
      <c r="G718" s="569" t="s">
        <v>545</v>
      </c>
      <c r="H718" s="569">
        <v>169755</v>
      </c>
      <c r="I718" s="569">
        <v>69755</v>
      </c>
      <c r="J718" s="569" t="s">
        <v>871</v>
      </c>
      <c r="K718" s="569" t="s">
        <v>868</v>
      </c>
      <c r="L718" s="571">
        <v>38.94</v>
      </c>
      <c r="M718" s="571">
        <v>2</v>
      </c>
      <c r="N718" s="572">
        <v>77.88</v>
      </c>
    </row>
    <row r="719" spans="1:14" ht="14.4" customHeight="1" x14ac:dyDescent="0.3">
      <c r="A719" s="567" t="s">
        <v>515</v>
      </c>
      <c r="B719" s="568" t="s">
        <v>517</v>
      </c>
      <c r="C719" s="569" t="s">
        <v>543</v>
      </c>
      <c r="D719" s="570" t="s">
        <v>544</v>
      </c>
      <c r="E719" s="569" t="s">
        <v>518</v>
      </c>
      <c r="F719" s="570" t="s">
        <v>519</v>
      </c>
      <c r="G719" s="569" t="s">
        <v>545</v>
      </c>
      <c r="H719" s="569">
        <v>184090</v>
      </c>
      <c r="I719" s="569">
        <v>84090</v>
      </c>
      <c r="J719" s="569" t="s">
        <v>572</v>
      </c>
      <c r="K719" s="569" t="s">
        <v>573</v>
      </c>
      <c r="L719" s="571">
        <v>63.15</v>
      </c>
      <c r="M719" s="571">
        <v>3</v>
      </c>
      <c r="N719" s="572">
        <v>189.45</v>
      </c>
    </row>
    <row r="720" spans="1:14" ht="14.4" customHeight="1" x14ac:dyDescent="0.3">
      <c r="A720" s="567" t="s">
        <v>515</v>
      </c>
      <c r="B720" s="568" t="s">
        <v>517</v>
      </c>
      <c r="C720" s="569" t="s">
        <v>543</v>
      </c>
      <c r="D720" s="570" t="s">
        <v>544</v>
      </c>
      <c r="E720" s="569" t="s">
        <v>518</v>
      </c>
      <c r="F720" s="570" t="s">
        <v>519</v>
      </c>
      <c r="G720" s="569" t="s">
        <v>545</v>
      </c>
      <c r="H720" s="569">
        <v>187814</v>
      </c>
      <c r="I720" s="569">
        <v>87814</v>
      </c>
      <c r="J720" s="569" t="s">
        <v>574</v>
      </c>
      <c r="K720" s="569" t="s">
        <v>575</v>
      </c>
      <c r="L720" s="571">
        <v>566.89969643057452</v>
      </c>
      <c r="M720" s="571">
        <v>3</v>
      </c>
      <c r="N720" s="572">
        <v>1702.589392861149</v>
      </c>
    </row>
    <row r="721" spans="1:14" ht="14.4" customHeight="1" x14ac:dyDescent="0.3">
      <c r="A721" s="567" t="s">
        <v>515</v>
      </c>
      <c r="B721" s="568" t="s">
        <v>517</v>
      </c>
      <c r="C721" s="569" t="s">
        <v>543</v>
      </c>
      <c r="D721" s="570" t="s">
        <v>544</v>
      </c>
      <c r="E721" s="569" t="s">
        <v>518</v>
      </c>
      <c r="F721" s="570" t="s">
        <v>519</v>
      </c>
      <c r="G721" s="569" t="s">
        <v>545</v>
      </c>
      <c r="H721" s="569">
        <v>187825</v>
      </c>
      <c r="I721" s="569">
        <v>87825</v>
      </c>
      <c r="J721" s="569" t="s">
        <v>906</v>
      </c>
      <c r="K721" s="569" t="s">
        <v>870</v>
      </c>
      <c r="L721" s="571">
        <v>84.77</v>
      </c>
      <c r="M721" s="571">
        <v>3</v>
      </c>
      <c r="N721" s="572">
        <v>254.31</v>
      </c>
    </row>
    <row r="722" spans="1:14" ht="14.4" customHeight="1" x14ac:dyDescent="0.3">
      <c r="A722" s="567" t="s">
        <v>515</v>
      </c>
      <c r="B722" s="568" t="s">
        <v>517</v>
      </c>
      <c r="C722" s="569" t="s">
        <v>543</v>
      </c>
      <c r="D722" s="570" t="s">
        <v>544</v>
      </c>
      <c r="E722" s="569" t="s">
        <v>518</v>
      </c>
      <c r="F722" s="570" t="s">
        <v>519</v>
      </c>
      <c r="G722" s="569" t="s">
        <v>545</v>
      </c>
      <c r="H722" s="569">
        <v>194763</v>
      </c>
      <c r="I722" s="569">
        <v>94763</v>
      </c>
      <c r="J722" s="569" t="s">
        <v>1344</v>
      </c>
      <c r="K722" s="569" t="s">
        <v>1345</v>
      </c>
      <c r="L722" s="571">
        <v>83.228813508581894</v>
      </c>
      <c r="M722" s="571">
        <v>1</v>
      </c>
      <c r="N722" s="572">
        <v>83.228813508581894</v>
      </c>
    </row>
    <row r="723" spans="1:14" ht="14.4" customHeight="1" x14ac:dyDescent="0.3">
      <c r="A723" s="567" t="s">
        <v>515</v>
      </c>
      <c r="B723" s="568" t="s">
        <v>517</v>
      </c>
      <c r="C723" s="569" t="s">
        <v>543</v>
      </c>
      <c r="D723" s="570" t="s">
        <v>544</v>
      </c>
      <c r="E723" s="569" t="s">
        <v>518</v>
      </c>
      <c r="F723" s="570" t="s">
        <v>519</v>
      </c>
      <c r="G723" s="569" t="s">
        <v>545</v>
      </c>
      <c r="H723" s="569">
        <v>196869</v>
      </c>
      <c r="I723" s="569">
        <v>96869</v>
      </c>
      <c r="J723" s="569" t="s">
        <v>1346</v>
      </c>
      <c r="K723" s="569" t="s">
        <v>1347</v>
      </c>
      <c r="L723" s="571">
        <v>64.850000633302955</v>
      </c>
      <c r="M723" s="571">
        <v>2</v>
      </c>
      <c r="N723" s="572">
        <v>129.70000126660591</v>
      </c>
    </row>
    <row r="724" spans="1:14" ht="14.4" customHeight="1" x14ac:dyDescent="0.3">
      <c r="A724" s="567" t="s">
        <v>515</v>
      </c>
      <c r="B724" s="568" t="s">
        <v>517</v>
      </c>
      <c r="C724" s="569" t="s">
        <v>543</v>
      </c>
      <c r="D724" s="570" t="s">
        <v>544</v>
      </c>
      <c r="E724" s="569" t="s">
        <v>518</v>
      </c>
      <c r="F724" s="570" t="s">
        <v>519</v>
      </c>
      <c r="G724" s="569" t="s">
        <v>545</v>
      </c>
      <c r="H724" s="569">
        <v>198872</v>
      </c>
      <c r="I724" s="569">
        <v>98872</v>
      </c>
      <c r="J724" s="569" t="s">
        <v>576</v>
      </c>
      <c r="K724" s="569" t="s">
        <v>577</v>
      </c>
      <c r="L724" s="571">
        <v>327.06</v>
      </c>
      <c r="M724" s="571">
        <v>1</v>
      </c>
      <c r="N724" s="572">
        <v>327.06</v>
      </c>
    </row>
    <row r="725" spans="1:14" ht="14.4" customHeight="1" x14ac:dyDescent="0.3">
      <c r="A725" s="567" t="s">
        <v>515</v>
      </c>
      <c r="B725" s="568" t="s">
        <v>517</v>
      </c>
      <c r="C725" s="569" t="s">
        <v>543</v>
      </c>
      <c r="D725" s="570" t="s">
        <v>544</v>
      </c>
      <c r="E725" s="569" t="s">
        <v>518</v>
      </c>
      <c r="F725" s="570" t="s">
        <v>519</v>
      </c>
      <c r="G725" s="569" t="s">
        <v>545</v>
      </c>
      <c r="H725" s="569">
        <v>395850</v>
      </c>
      <c r="I725" s="569">
        <v>0</v>
      </c>
      <c r="J725" s="569" t="s">
        <v>981</v>
      </c>
      <c r="K725" s="569" t="s">
        <v>982</v>
      </c>
      <c r="L725" s="571">
        <v>56.92499999999999</v>
      </c>
      <c r="M725" s="571">
        <v>8</v>
      </c>
      <c r="N725" s="572">
        <v>455.4</v>
      </c>
    </row>
    <row r="726" spans="1:14" ht="14.4" customHeight="1" x14ac:dyDescent="0.3">
      <c r="A726" s="567" t="s">
        <v>515</v>
      </c>
      <c r="B726" s="568" t="s">
        <v>517</v>
      </c>
      <c r="C726" s="569" t="s">
        <v>543</v>
      </c>
      <c r="D726" s="570" t="s">
        <v>544</v>
      </c>
      <c r="E726" s="569" t="s">
        <v>518</v>
      </c>
      <c r="F726" s="570" t="s">
        <v>519</v>
      </c>
      <c r="G726" s="569" t="s">
        <v>545</v>
      </c>
      <c r="H726" s="569">
        <v>395997</v>
      </c>
      <c r="I726" s="569">
        <v>0</v>
      </c>
      <c r="J726" s="569" t="s">
        <v>578</v>
      </c>
      <c r="K726" s="569"/>
      <c r="L726" s="571">
        <v>98.131011659189767</v>
      </c>
      <c r="M726" s="571">
        <v>6</v>
      </c>
      <c r="N726" s="572">
        <v>588.7860699551386</v>
      </c>
    </row>
    <row r="727" spans="1:14" ht="14.4" customHeight="1" x14ac:dyDescent="0.3">
      <c r="A727" s="567" t="s">
        <v>515</v>
      </c>
      <c r="B727" s="568" t="s">
        <v>517</v>
      </c>
      <c r="C727" s="569" t="s">
        <v>543</v>
      </c>
      <c r="D727" s="570" t="s">
        <v>544</v>
      </c>
      <c r="E727" s="569" t="s">
        <v>518</v>
      </c>
      <c r="F727" s="570" t="s">
        <v>519</v>
      </c>
      <c r="G727" s="569" t="s">
        <v>545</v>
      </c>
      <c r="H727" s="569">
        <v>396554</v>
      </c>
      <c r="I727" s="569">
        <v>185352</v>
      </c>
      <c r="J727" s="569" t="s">
        <v>987</v>
      </c>
      <c r="K727" s="569" t="s">
        <v>988</v>
      </c>
      <c r="L727" s="571">
        <v>434.7</v>
      </c>
      <c r="M727" s="571">
        <v>2</v>
      </c>
      <c r="N727" s="572">
        <v>869.4</v>
      </c>
    </row>
    <row r="728" spans="1:14" ht="14.4" customHeight="1" x14ac:dyDescent="0.3">
      <c r="A728" s="567" t="s">
        <v>515</v>
      </c>
      <c r="B728" s="568" t="s">
        <v>517</v>
      </c>
      <c r="C728" s="569" t="s">
        <v>543</v>
      </c>
      <c r="D728" s="570" t="s">
        <v>544</v>
      </c>
      <c r="E728" s="569" t="s">
        <v>518</v>
      </c>
      <c r="F728" s="570" t="s">
        <v>519</v>
      </c>
      <c r="G728" s="569" t="s">
        <v>545</v>
      </c>
      <c r="H728" s="569">
        <v>844078</v>
      </c>
      <c r="I728" s="569">
        <v>0</v>
      </c>
      <c r="J728" s="569" t="s">
        <v>1020</v>
      </c>
      <c r="K728" s="569"/>
      <c r="L728" s="571">
        <v>55.950147786829604</v>
      </c>
      <c r="M728" s="571">
        <v>2</v>
      </c>
      <c r="N728" s="572">
        <v>111.90029557365921</v>
      </c>
    </row>
    <row r="729" spans="1:14" ht="14.4" customHeight="1" x14ac:dyDescent="0.3">
      <c r="A729" s="567" t="s">
        <v>515</v>
      </c>
      <c r="B729" s="568" t="s">
        <v>517</v>
      </c>
      <c r="C729" s="569" t="s">
        <v>543</v>
      </c>
      <c r="D729" s="570" t="s">
        <v>544</v>
      </c>
      <c r="E729" s="569" t="s">
        <v>518</v>
      </c>
      <c r="F729" s="570" t="s">
        <v>519</v>
      </c>
      <c r="G729" s="569" t="s">
        <v>545</v>
      </c>
      <c r="H729" s="569">
        <v>847482</v>
      </c>
      <c r="I729" s="569">
        <v>0</v>
      </c>
      <c r="J729" s="569" t="s">
        <v>1352</v>
      </c>
      <c r="K729" s="569"/>
      <c r="L729" s="571">
        <v>399.3</v>
      </c>
      <c r="M729" s="571">
        <v>2</v>
      </c>
      <c r="N729" s="572">
        <v>798.6</v>
      </c>
    </row>
    <row r="730" spans="1:14" ht="14.4" customHeight="1" x14ac:dyDescent="0.3">
      <c r="A730" s="567" t="s">
        <v>515</v>
      </c>
      <c r="B730" s="568" t="s">
        <v>517</v>
      </c>
      <c r="C730" s="569" t="s">
        <v>543</v>
      </c>
      <c r="D730" s="570" t="s">
        <v>544</v>
      </c>
      <c r="E730" s="569" t="s">
        <v>518</v>
      </c>
      <c r="F730" s="570" t="s">
        <v>519</v>
      </c>
      <c r="G730" s="569" t="s">
        <v>545</v>
      </c>
      <c r="H730" s="569">
        <v>850095</v>
      </c>
      <c r="I730" s="569">
        <v>120406</v>
      </c>
      <c r="J730" s="569" t="s">
        <v>1063</v>
      </c>
      <c r="K730" s="569" t="s">
        <v>1064</v>
      </c>
      <c r="L730" s="571">
        <v>61.66</v>
      </c>
      <c r="M730" s="571">
        <v>3</v>
      </c>
      <c r="N730" s="572">
        <v>184.98</v>
      </c>
    </row>
    <row r="731" spans="1:14" ht="14.4" customHeight="1" x14ac:dyDescent="0.3">
      <c r="A731" s="567" t="s">
        <v>515</v>
      </c>
      <c r="B731" s="568" t="s">
        <v>517</v>
      </c>
      <c r="C731" s="569" t="s">
        <v>543</v>
      </c>
      <c r="D731" s="570" t="s">
        <v>544</v>
      </c>
      <c r="E731" s="569" t="s">
        <v>518</v>
      </c>
      <c r="F731" s="570" t="s">
        <v>519</v>
      </c>
      <c r="G731" s="569" t="s">
        <v>586</v>
      </c>
      <c r="H731" s="569">
        <v>118167</v>
      </c>
      <c r="I731" s="569">
        <v>18167</v>
      </c>
      <c r="J731" s="569" t="s">
        <v>1109</v>
      </c>
      <c r="K731" s="569" t="s">
        <v>1356</v>
      </c>
      <c r="L731" s="571">
        <v>211.60000000000011</v>
      </c>
      <c r="M731" s="571">
        <v>15</v>
      </c>
      <c r="N731" s="572">
        <v>3174.0000000000018</v>
      </c>
    </row>
    <row r="732" spans="1:14" ht="14.4" customHeight="1" x14ac:dyDescent="0.3">
      <c r="A732" s="567" t="s">
        <v>515</v>
      </c>
      <c r="B732" s="568" t="s">
        <v>517</v>
      </c>
      <c r="C732" s="569" t="s">
        <v>543</v>
      </c>
      <c r="D732" s="570" t="s">
        <v>544</v>
      </c>
      <c r="E732" s="569" t="s">
        <v>518</v>
      </c>
      <c r="F732" s="570" t="s">
        <v>519</v>
      </c>
      <c r="G732" s="569" t="s">
        <v>586</v>
      </c>
      <c r="H732" s="569">
        <v>118175</v>
      </c>
      <c r="I732" s="569">
        <v>18175</v>
      </c>
      <c r="J732" s="569" t="s">
        <v>1109</v>
      </c>
      <c r="K732" s="569" t="s">
        <v>1110</v>
      </c>
      <c r="L732" s="571">
        <v>1148.8499999999999</v>
      </c>
      <c r="M732" s="571">
        <v>4</v>
      </c>
      <c r="N732" s="572">
        <v>4595.3999999999996</v>
      </c>
    </row>
    <row r="733" spans="1:14" ht="14.4" customHeight="1" x14ac:dyDescent="0.3">
      <c r="A733" s="567" t="s">
        <v>515</v>
      </c>
      <c r="B733" s="568" t="s">
        <v>517</v>
      </c>
      <c r="C733" s="569" t="s">
        <v>543</v>
      </c>
      <c r="D733" s="570" t="s">
        <v>544</v>
      </c>
      <c r="E733" s="569" t="s">
        <v>518</v>
      </c>
      <c r="F733" s="570" t="s">
        <v>519</v>
      </c>
      <c r="G733" s="569" t="s">
        <v>586</v>
      </c>
      <c r="H733" s="569">
        <v>125034</v>
      </c>
      <c r="I733" s="569">
        <v>25034</v>
      </c>
      <c r="J733" s="569" t="s">
        <v>1357</v>
      </c>
      <c r="K733" s="569" t="s">
        <v>1358</v>
      </c>
      <c r="L733" s="571">
        <v>144.53</v>
      </c>
      <c r="M733" s="571">
        <v>2</v>
      </c>
      <c r="N733" s="572">
        <v>289.06</v>
      </c>
    </row>
    <row r="734" spans="1:14" ht="14.4" customHeight="1" x14ac:dyDescent="0.3">
      <c r="A734" s="567" t="s">
        <v>515</v>
      </c>
      <c r="B734" s="568" t="s">
        <v>517</v>
      </c>
      <c r="C734" s="569" t="s">
        <v>543</v>
      </c>
      <c r="D734" s="570" t="s">
        <v>544</v>
      </c>
      <c r="E734" s="569" t="s">
        <v>518</v>
      </c>
      <c r="F734" s="570" t="s">
        <v>519</v>
      </c>
      <c r="G734" s="569" t="s">
        <v>586</v>
      </c>
      <c r="H734" s="569">
        <v>130160</v>
      </c>
      <c r="I734" s="569">
        <v>30160</v>
      </c>
      <c r="J734" s="569" t="s">
        <v>589</v>
      </c>
      <c r="K734" s="569" t="s">
        <v>590</v>
      </c>
      <c r="L734" s="571">
        <v>139.66999999999999</v>
      </c>
      <c r="M734" s="571">
        <v>2</v>
      </c>
      <c r="N734" s="572">
        <v>279.33999999999997</v>
      </c>
    </row>
    <row r="735" spans="1:14" ht="14.4" customHeight="1" thickBot="1" x14ac:dyDescent="0.35">
      <c r="A735" s="573" t="s">
        <v>515</v>
      </c>
      <c r="B735" s="574" t="s">
        <v>517</v>
      </c>
      <c r="C735" s="575" t="s">
        <v>543</v>
      </c>
      <c r="D735" s="576" t="s">
        <v>544</v>
      </c>
      <c r="E735" s="575" t="s">
        <v>518</v>
      </c>
      <c r="F735" s="576" t="s">
        <v>519</v>
      </c>
      <c r="G735" s="575" t="s">
        <v>586</v>
      </c>
      <c r="H735" s="575">
        <v>131934</v>
      </c>
      <c r="I735" s="575">
        <v>31934</v>
      </c>
      <c r="J735" s="575" t="s">
        <v>1359</v>
      </c>
      <c r="K735" s="575" t="s">
        <v>1360</v>
      </c>
      <c r="L735" s="577">
        <v>70.215000000000003</v>
      </c>
      <c r="M735" s="577">
        <v>2</v>
      </c>
      <c r="N735" s="578">
        <v>140.43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16" t="s">
        <v>1385</v>
      </c>
      <c r="B1" s="416"/>
      <c r="C1" s="416"/>
      <c r="D1" s="416"/>
      <c r="E1" s="416"/>
      <c r="F1" s="416"/>
    </row>
    <row r="2" spans="1:6" ht="14.4" customHeight="1" thickBot="1" x14ac:dyDescent="0.35">
      <c r="A2" s="522" t="s">
        <v>290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17" t="s">
        <v>255</v>
      </c>
      <c r="C3" s="418"/>
      <c r="D3" s="419" t="s">
        <v>254</v>
      </c>
      <c r="E3" s="418"/>
      <c r="F3" s="183" t="s">
        <v>6</v>
      </c>
    </row>
    <row r="4" spans="1:6" ht="14.4" customHeight="1" thickBot="1" x14ac:dyDescent="0.35">
      <c r="A4" s="579" t="s">
        <v>281</v>
      </c>
      <c r="B4" s="580" t="s">
        <v>17</v>
      </c>
      <c r="C4" s="581" t="s">
        <v>5</v>
      </c>
      <c r="D4" s="580" t="s">
        <v>17</v>
      </c>
      <c r="E4" s="581" t="s">
        <v>5</v>
      </c>
      <c r="F4" s="582" t="s">
        <v>17</v>
      </c>
    </row>
    <row r="5" spans="1:6" ht="14.4" customHeight="1" x14ac:dyDescent="0.3">
      <c r="A5" s="594" t="s">
        <v>1379</v>
      </c>
      <c r="B5" s="565">
        <v>274322.12132977857</v>
      </c>
      <c r="C5" s="584">
        <v>9.7581293755933191E-2</v>
      </c>
      <c r="D5" s="565">
        <v>2536894.1555921403</v>
      </c>
      <c r="E5" s="584">
        <v>0.90241870624406684</v>
      </c>
      <c r="F5" s="566">
        <v>2811216.2769219186</v>
      </c>
    </row>
    <row r="6" spans="1:6" ht="14.4" customHeight="1" x14ac:dyDescent="0.3">
      <c r="A6" s="595" t="s">
        <v>1380</v>
      </c>
      <c r="B6" s="571">
        <v>24239.408232436854</v>
      </c>
      <c r="C6" s="585">
        <v>2.0973633731647526E-2</v>
      </c>
      <c r="D6" s="571">
        <v>1131469.161039541</v>
      </c>
      <c r="E6" s="585">
        <v>0.9790263662683526</v>
      </c>
      <c r="F6" s="572">
        <v>1155708.5692719778</v>
      </c>
    </row>
    <row r="7" spans="1:6" ht="14.4" customHeight="1" x14ac:dyDescent="0.3">
      <c r="A7" s="595" t="s">
        <v>1381</v>
      </c>
      <c r="B7" s="571">
        <v>495858.58461148379</v>
      </c>
      <c r="C7" s="585">
        <v>0.53076511471611743</v>
      </c>
      <c r="D7" s="571">
        <v>438374.97909342614</v>
      </c>
      <c r="E7" s="585">
        <v>0.46923488528388246</v>
      </c>
      <c r="F7" s="572">
        <v>934233.56370490999</v>
      </c>
    </row>
    <row r="8" spans="1:6" ht="14.4" customHeight="1" x14ac:dyDescent="0.3">
      <c r="A8" s="595" t="s">
        <v>1382</v>
      </c>
      <c r="B8" s="571">
        <v>121828.29759457367</v>
      </c>
      <c r="C8" s="585">
        <v>0.9349362602433966</v>
      </c>
      <c r="D8" s="571">
        <v>8478.2300000000014</v>
      </c>
      <c r="E8" s="585">
        <v>6.50637397566034E-2</v>
      </c>
      <c r="F8" s="572">
        <v>130306.52759457366</v>
      </c>
    </row>
    <row r="9" spans="1:6" ht="14.4" customHeight="1" x14ac:dyDescent="0.3">
      <c r="A9" s="595" t="s">
        <v>1383</v>
      </c>
      <c r="B9" s="571"/>
      <c r="C9" s="585">
        <v>0</v>
      </c>
      <c r="D9" s="571">
        <v>4152.5977176026263</v>
      </c>
      <c r="E9" s="585">
        <v>1</v>
      </c>
      <c r="F9" s="572">
        <v>4152.5977176026263</v>
      </c>
    </row>
    <row r="10" spans="1:6" ht="14.4" customHeight="1" thickBot="1" x14ac:dyDescent="0.35">
      <c r="A10" s="596" t="s">
        <v>1384</v>
      </c>
      <c r="B10" s="587"/>
      <c r="C10" s="588">
        <v>0</v>
      </c>
      <c r="D10" s="587">
        <v>2675.2844790752133</v>
      </c>
      <c r="E10" s="588">
        <v>1</v>
      </c>
      <c r="F10" s="589">
        <v>2675.2844790752133</v>
      </c>
    </row>
    <row r="11" spans="1:6" ht="14.4" customHeight="1" thickBot="1" x14ac:dyDescent="0.35">
      <c r="A11" s="590" t="s">
        <v>6</v>
      </c>
      <c r="B11" s="591">
        <v>916248.41176827287</v>
      </c>
      <c r="C11" s="592">
        <v>0.18185691950803248</v>
      </c>
      <c r="D11" s="591">
        <v>4122044.407921785</v>
      </c>
      <c r="E11" s="592">
        <v>0.81814308049196749</v>
      </c>
      <c r="F11" s="593">
        <v>5038292.819690058</v>
      </c>
    </row>
    <row r="12" spans="1:6" ht="14.4" customHeight="1" thickBot="1" x14ac:dyDescent="0.35"/>
    <row r="13" spans="1:6" ht="14.4" customHeight="1" x14ac:dyDescent="0.3">
      <c r="A13" s="594" t="s">
        <v>1386</v>
      </c>
      <c r="B13" s="565">
        <v>625233.29502660932</v>
      </c>
      <c r="C13" s="584">
        <v>0.40515933435344786</v>
      </c>
      <c r="D13" s="565">
        <v>917945.50406080368</v>
      </c>
      <c r="E13" s="584">
        <v>0.59484066564655214</v>
      </c>
      <c r="F13" s="566">
        <v>1543178.7990874131</v>
      </c>
    </row>
    <row r="14" spans="1:6" ht="14.4" customHeight="1" x14ac:dyDescent="0.3">
      <c r="A14" s="595" t="s">
        <v>1387</v>
      </c>
      <c r="B14" s="571"/>
      <c r="C14" s="585">
        <v>0</v>
      </c>
      <c r="D14" s="571">
        <v>494919.86015661585</v>
      </c>
      <c r="E14" s="585">
        <v>1</v>
      </c>
      <c r="F14" s="572">
        <v>494919.86015661585</v>
      </c>
    </row>
    <row r="15" spans="1:6" ht="14.4" customHeight="1" x14ac:dyDescent="0.3">
      <c r="A15" s="595" t="s">
        <v>1388</v>
      </c>
      <c r="B15" s="571">
        <v>14315.86539430992</v>
      </c>
      <c r="C15" s="585">
        <v>3.2084453952759905E-2</v>
      </c>
      <c r="D15" s="571">
        <v>431877.34130286903</v>
      </c>
      <c r="E15" s="585">
        <v>0.96791554604724006</v>
      </c>
      <c r="F15" s="572">
        <v>446193.20669717895</v>
      </c>
    </row>
    <row r="16" spans="1:6" ht="14.4" customHeight="1" x14ac:dyDescent="0.3">
      <c r="A16" s="595" t="s">
        <v>1389</v>
      </c>
      <c r="B16" s="571"/>
      <c r="C16" s="585">
        <v>0</v>
      </c>
      <c r="D16" s="571">
        <v>316992.9214969154</v>
      </c>
      <c r="E16" s="585">
        <v>1</v>
      </c>
      <c r="F16" s="572">
        <v>316992.9214969154</v>
      </c>
    </row>
    <row r="17" spans="1:6" ht="14.4" customHeight="1" x14ac:dyDescent="0.3">
      <c r="A17" s="595" t="s">
        <v>1390</v>
      </c>
      <c r="B17" s="571"/>
      <c r="C17" s="585">
        <v>0</v>
      </c>
      <c r="D17" s="571">
        <v>252778.72031451936</v>
      </c>
      <c r="E17" s="585">
        <v>1</v>
      </c>
      <c r="F17" s="572">
        <v>252778.72031451936</v>
      </c>
    </row>
    <row r="18" spans="1:6" ht="14.4" customHeight="1" x14ac:dyDescent="0.3">
      <c r="A18" s="595" t="s">
        <v>1391</v>
      </c>
      <c r="B18" s="571">
        <v>158277.56851195675</v>
      </c>
      <c r="C18" s="585">
        <v>0.50145562414303724</v>
      </c>
      <c r="D18" s="571">
        <v>157358.67304470195</v>
      </c>
      <c r="E18" s="585">
        <v>0.49854437585696276</v>
      </c>
      <c r="F18" s="572">
        <v>315636.2415566587</v>
      </c>
    </row>
    <row r="19" spans="1:6" ht="14.4" customHeight="1" x14ac:dyDescent="0.3">
      <c r="A19" s="595" t="s">
        <v>1392</v>
      </c>
      <c r="B19" s="571">
        <v>102156.35665063269</v>
      </c>
      <c r="C19" s="585">
        <v>0.40006556681677491</v>
      </c>
      <c r="D19" s="571">
        <v>153192.6789173772</v>
      </c>
      <c r="E19" s="585">
        <v>0.59993443318322515</v>
      </c>
      <c r="F19" s="572">
        <v>255349.03556800989</v>
      </c>
    </row>
    <row r="20" spans="1:6" ht="14.4" customHeight="1" x14ac:dyDescent="0.3">
      <c r="A20" s="595" t="s">
        <v>1393</v>
      </c>
      <c r="B20" s="571"/>
      <c r="C20" s="585">
        <v>0</v>
      </c>
      <c r="D20" s="571">
        <v>151197.24817296691</v>
      </c>
      <c r="E20" s="585">
        <v>1</v>
      </c>
      <c r="F20" s="572">
        <v>151197.24817296691</v>
      </c>
    </row>
    <row r="21" spans="1:6" ht="14.4" customHeight="1" x14ac:dyDescent="0.3">
      <c r="A21" s="595" t="s">
        <v>1394</v>
      </c>
      <c r="B21" s="571">
        <v>3437.2200175752178</v>
      </c>
      <c r="C21" s="585">
        <v>2.2985269483870835E-2</v>
      </c>
      <c r="D21" s="571">
        <v>146102.90262432702</v>
      </c>
      <c r="E21" s="585">
        <v>0.97701473051612908</v>
      </c>
      <c r="F21" s="572">
        <v>149540.12264190224</v>
      </c>
    </row>
    <row r="22" spans="1:6" ht="14.4" customHeight="1" x14ac:dyDescent="0.3">
      <c r="A22" s="595" t="s">
        <v>1395</v>
      </c>
      <c r="B22" s="571"/>
      <c r="C22" s="585">
        <v>0</v>
      </c>
      <c r="D22" s="571">
        <v>126934.37471493489</v>
      </c>
      <c r="E22" s="585">
        <v>1</v>
      </c>
      <c r="F22" s="572">
        <v>126934.37471493489</v>
      </c>
    </row>
    <row r="23" spans="1:6" ht="14.4" customHeight="1" x14ac:dyDescent="0.3">
      <c r="A23" s="595" t="s">
        <v>1396</v>
      </c>
      <c r="B23" s="571"/>
      <c r="C23" s="585">
        <v>0</v>
      </c>
      <c r="D23" s="571">
        <v>117340.9193505726</v>
      </c>
      <c r="E23" s="585">
        <v>1</v>
      </c>
      <c r="F23" s="572">
        <v>117340.9193505726</v>
      </c>
    </row>
    <row r="24" spans="1:6" ht="14.4" customHeight="1" x14ac:dyDescent="0.3">
      <c r="A24" s="595" t="s">
        <v>1397</v>
      </c>
      <c r="B24" s="571"/>
      <c r="C24" s="585">
        <v>0</v>
      </c>
      <c r="D24" s="571">
        <v>104185.69575721788</v>
      </c>
      <c r="E24" s="585">
        <v>1</v>
      </c>
      <c r="F24" s="572">
        <v>104185.69575721788</v>
      </c>
    </row>
    <row r="25" spans="1:6" ht="14.4" customHeight="1" x14ac:dyDescent="0.3">
      <c r="A25" s="595" t="s">
        <v>1398</v>
      </c>
      <c r="B25" s="571"/>
      <c r="C25" s="585">
        <v>0</v>
      </c>
      <c r="D25" s="571">
        <v>100739.89421999764</v>
      </c>
      <c r="E25" s="585">
        <v>1</v>
      </c>
      <c r="F25" s="572">
        <v>100739.89421999764</v>
      </c>
    </row>
    <row r="26" spans="1:6" ht="14.4" customHeight="1" x14ac:dyDescent="0.3">
      <c r="A26" s="595" t="s">
        <v>1399</v>
      </c>
      <c r="B26" s="571"/>
      <c r="C26" s="585">
        <v>0</v>
      </c>
      <c r="D26" s="571">
        <v>100439.90887048587</v>
      </c>
      <c r="E26" s="585">
        <v>1</v>
      </c>
      <c r="F26" s="572">
        <v>100439.90887048587</v>
      </c>
    </row>
    <row r="27" spans="1:6" ht="14.4" customHeight="1" x14ac:dyDescent="0.3">
      <c r="A27" s="595" t="s">
        <v>1400</v>
      </c>
      <c r="B27" s="571"/>
      <c r="C27" s="585">
        <v>0</v>
      </c>
      <c r="D27" s="571">
        <v>68779.322762476775</v>
      </c>
      <c r="E27" s="585">
        <v>1</v>
      </c>
      <c r="F27" s="572">
        <v>68779.322762476775</v>
      </c>
    </row>
    <row r="28" spans="1:6" ht="14.4" customHeight="1" x14ac:dyDescent="0.3">
      <c r="A28" s="595" t="s">
        <v>1401</v>
      </c>
      <c r="B28" s="571"/>
      <c r="C28" s="585">
        <v>0</v>
      </c>
      <c r="D28" s="571">
        <v>65519.96000978013</v>
      </c>
      <c r="E28" s="585">
        <v>1</v>
      </c>
      <c r="F28" s="572">
        <v>65519.96000978013</v>
      </c>
    </row>
    <row r="29" spans="1:6" ht="14.4" customHeight="1" x14ac:dyDescent="0.3">
      <c r="A29" s="595" t="s">
        <v>1402</v>
      </c>
      <c r="B29" s="571">
        <v>300.48</v>
      </c>
      <c r="C29" s="585">
        <v>5.9664812300477335E-3</v>
      </c>
      <c r="D29" s="571">
        <v>50060.861704513511</v>
      </c>
      <c r="E29" s="585">
        <v>0.99403351876995216</v>
      </c>
      <c r="F29" s="572">
        <v>50361.341704513514</v>
      </c>
    </row>
    <row r="30" spans="1:6" ht="14.4" customHeight="1" x14ac:dyDescent="0.3">
      <c r="A30" s="595" t="s">
        <v>1403</v>
      </c>
      <c r="B30" s="571">
        <v>267.51</v>
      </c>
      <c r="C30" s="585">
        <v>5.6243595162353147E-3</v>
      </c>
      <c r="D30" s="571">
        <v>47295.239007741024</v>
      </c>
      <c r="E30" s="585">
        <v>0.99437564048376459</v>
      </c>
      <c r="F30" s="572">
        <v>47562.749007741026</v>
      </c>
    </row>
    <row r="31" spans="1:6" ht="14.4" customHeight="1" x14ac:dyDescent="0.3">
      <c r="A31" s="595" t="s">
        <v>1404</v>
      </c>
      <c r="B31" s="571"/>
      <c r="C31" s="585">
        <v>0</v>
      </c>
      <c r="D31" s="571">
        <v>45418.336359188237</v>
      </c>
      <c r="E31" s="585">
        <v>1</v>
      </c>
      <c r="F31" s="572">
        <v>45418.336359188237</v>
      </c>
    </row>
    <row r="32" spans="1:6" ht="14.4" customHeight="1" x14ac:dyDescent="0.3">
      <c r="A32" s="595" t="s">
        <v>1405</v>
      </c>
      <c r="B32" s="571"/>
      <c r="C32" s="585">
        <v>0</v>
      </c>
      <c r="D32" s="571">
        <v>41977.527372813282</v>
      </c>
      <c r="E32" s="585">
        <v>1</v>
      </c>
      <c r="F32" s="572">
        <v>41977.527372813282</v>
      </c>
    </row>
    <row r="33" spans="1:6" ht="14.4" customHeight="1" x14ac:dyDescent="0.3">
      <c r="A33" s="595" t="s">
        <v>1406</v>
      </c>
      <c r="B33" s="571"/>
      <c r="C33" s="585">
        <v>0</v>
      </c>
      <c r="D33" s="571">
        <v>39340.526513619072</v>
      </c>
      <c r="E33" s="585">
        <v>1</v>
      </c>
      <c r="F33" s="572">
        <v>39340.526513619072</v>
      </c>
    </row>
    <row r="34" spans="1:6" ht="14.4" customHeight="1" x14ac:dyDescent="0.3">
      <c r="A34" s="595" t="s">
        <v>1407</v>
      </c>
      <c r="B34" s="571"/>
      <c r="C34" s="585">
        <v>0</v>
      </c>
      <c r="D34" s="571">
        <v>35244.536885915411</v>
      </c>
      <c r="E34" s="585">
        <v>1</v>
      </c>
      <c r="F34" s="572">
        <v>35244.536885915411</v>
      </c>
    </row>
    <row r="35" spans="1:6" ht="14.4" customHeight="1" x14ac:dyDescent="0.3">
      <c r="A35" s="595" t="s">
        <v>1408</v>
      </c>
      <c r="B35" s="571"/>
      <c r="C35" s="585">
        <v>0</v>
      </c>
      <c r="D35" s="571">
        <v>20883.98228408803</v>
      </c>
      <c r="E35" s="585">
        <v>1</v>
      </c>
      <c r="F35" s="572">
        <v>20883.98228408803</v>
      </c>
    </row>
    <row r="36" spans="1:6" ht="14.4" customHeight="1" x14ac:dyDescent="0.3">
      <c r="A36" s="595" t="s">
        <v>1409</v>
      </c>
      <c r="B36" s="571"/>
      <c r="C36" s="585">
        <v>0</v>
      </c>
      <c r="D36" s="571">
        <v>20142.629337307266</v>
      </c>
      <c r="E36" s="585">
        <v>1</v>
      </c>
      <c r="F36" s="572">
        <v>20142.629337307266</v>
      </c>
    </row>
    <row r="37" spans="1:6" ht="14.4" customHeight="1" x14ac:dyDescent="0.3">
      <c r="A37" s="595" t="s">
        <v>1410</v>
      </c>
      <c r="B37" s="571"/>
      <c r="C37" s="585">
        <v>0</v>
      </c>
      <c r="D37" s="571">
        <v>18418.009904833372</v>
      </c>
      <c r="E37" s="585">
        <v>1</v>
      </c>
      <c r="F37" s="572">
        <v>18418.009904833372</v>
      </c>
    </row>
    <row r="38" spans="1:6" ht="14.4" customHeight="1" x14ac:dyDescent="0.3">
      <c r="A38" s="595" t="s">
        <v>1411</v>
      </c>
      <c r="B38" s="571"/>
      <c r="C38" s="585">
        <v>0</v>
      </c>
      <c r="D38" s="571">
        <v>16626.900000000001</v>
      </c>
      <c r="E38" s="585">
        <v>1</v>
      </c>
      <c r="F38" s="572">
        <v>16626.900000000001</v>
      </c>
    </row>
    <row r="39" spans="1:6" ht="14.4" customHeight="1" x14ac:dyDescent="0.3">
      <c r="A39" s="595" t="s">
        <v>1412</v>
      </c>
      <c r="B39" s="571"/>
      <c r="C39" s="585">
        <v>0</v>
      </c>
      <c r="D39" s="571">
        <v>15771.17647753181</v>
      </c>
      <c r="E39" s="585">
        <v>1</v>
      </c>
      <c r="F39" s="572">
        <v>15771.17647753181</v>
      </c>
    </row>
    <row r="40" spans="1:6" ht="14.4" customHeight="1" x14ac:dyDescent="0.3">
      <c r="A40" s="595" t="s">
        <v>1413</v>
      </c>
      <c r="B40" s="571"/>
      <c r="C40" s="585">
        <v>0</v>
      </c>
      <c r="D40" s="571">
        <v>10283.087447581987</v>
      </c>
      <c r="E40" s="585">
        <v>1</v>
      </c>
      <c r="F40" s="572">
        <v>10283.087447581987</v>
      </c>
    </row>
    <row r="41" spans="1:6" ht="14.4" customHeight="1" x14ac:dyDescent="0.3">
      <c r="A41" s="595" t="s">
        <v>1414</v>
      </c>
      <c r="B41" s="571"/>
      <c r="C41" s="585">
        <v>0</v>
      </c>
      <c r="D41" s="571">
        <v>8872.7000000000007</v>
      </c>
      <c r="E41" s="585">
        <v>1</v>
      </c>
      <c r="F41" s="572">
        <v>8872.7000000000007</v>
      </c>
    </row>
    <row r="42" spans="1:6" ht="14.4" customHeight="1" x14ac:dyDescent="0.3">
      <c r="A42" s="595" t="s">
        <v>1415</v>
      </c>
      <c r="B42" s="571"/>
      <c r="C42" s="585">
        <v>0</v>
      </c>
      <c r="D42" s="571">
        <v>7937.3686953989691</v>
      </c>
      <c r="E42" s="585">
        <v>1</v>
      </c>
      <c r="F42" s="572">
        <v>7937.3686953989691</v>
      </c>
    </row>
    <row r="43" spans="1:6" ht="14.4" customHeight="1" x14ac:dyDescent="0.3">
      <c r="A43" s="595" t="s">
        <v>1416</v>
      </c>
      <c r="B43" s="571"/>
      <c r="C43" s="585">
        <v>0</v>
      </c>
      <c r="D43" s="571">
        <v>5271.0175909887439</v>
      </c>
      <c r="E43" s="585">
        <v>1</v>
      </c>
      <c r="F43" s="572">
        <v>5271.0175909887439</v>
      </c>
    </row>
    <row r="44" spans="1:6" ht="14.4" customHeight="1" x14ac:dyDescent="0.3">
      <c r="A44" s="595" t="s">
        <v>1417</v>
      </c>
      <c r="B44" s="571"/>
      <c r="C44" s="585">
        <v>0</v>
      </c>
      <c r="D44" s="571">
        <v>4186.4599999999991</v>
      </c>
      <c r="E44" s="585">
        <v>1</v>
      </c>
      <c r="F44" s="572">
        <v>4186.4599999999991</v>
      </c>
    </row>
    <row r="45" spans="1:6" ht="14.4" customHeight="1" x14ac:dyDescent="0.3">
      <c r="A45" s="595" t="s">
        <v>1418</v>
      </c>
      <c r="B45" s="571"/>
      <c r="C45" s="585">
        <v>0</v>
      </c>
      <c r="D45" s="571">
        <v>4155.7993142062269</v>
      </c>
      <c r="E45" s="585">
        <v>1</v>
      </c>
      <c r="F45" s="572">
        <v>4155.7993142062269</v>
      </c>
    </row>
    <row r="46" spans="1:6" ht="14.4" customHeight="1" x14ac:dyDescent="0.3">
      <c r="A46" s="595" t="s">
        <v>1419</v>
      </c>
      <c r="B46" s="571"/>
      <c r="C46" s="585">
        <v>0</v>
      </c>
      <c r="D46" s="571">
        <v>3091.0486142776908</v>
      </c>
      <c r="E46" s="585">
        <v>1</v>
      </c>
      <c r="F46" s="572">
        <v>3091.0486142776908</v>
      </c>
    </row>
    <row r="47" spans="1:6" ht="14.4" customHeight="1" x14ac:dyDescent="0.3">
      <c r="A47" s="595" t="s">
        <v>1420</v>
      </c>
      <c r="B47" s="571"/>
      <c r="C47" s="585">
        <v>0</v>
      </c>
      <c r="D47" s="571">
        <v>2890.8019010065677</v>
      </c>
      <c r="E47" s="585">
        <v>1</v>
      </c>
      <c r="F47" s="572">
        <v>2890.8019010065677</v>
      </c>
    </row>
    <row r="48" spans="1:6" ht="14.4" customHeight="1" x14ac:dyDescent="0.3">
      <c r="A48" s="595" t="s">
        <v>1421</v>
      </c>
      <c r="B48" s="571"/>
      <c r="C48" s="585">
        <v>0</v>
      </c>
      <c r="D48" s="571">
        <v>2761.4997656605137</v>
      </c>
      <c r="E48" s="585">
        <v>1</v>
      </c>
      <c r="F48" s="572">
        <v>2761.4997656605137</v>
      </c>
    </row>
    <row r="49" spans="1:6" ht="14.4" customHeight="1" x14ac:dyDescent="0.3">
      <c r="A49" s="595" t="s">
        <v>1422</v>
      </c>
      <c r="B49" s="571"/>
      <c r="C49" s="585">
        <v>0</v>
      </c>
      <c r="D49" s="571">
        <v>2439.5689386576619</v>
      </c>
      <c r="E49" s="585">
        <v>1</v>
      </c>
      <c r="F49" s="572">
        <v>2439.5689386576619</v>
      </c>
    </row>
    <row r="50" spans="1:6" ht="14.4" customHeight="1" x14ac:dyDescent="0.3">
      <c r="A50" s="595" t="s">
        <v>1423</v>
      </c>
      <c r="B50" s="571">
        <v>146.91</v>
      </c>
      <c r="C50" s="585">
        <v>5.8295636840188216E-2</v>
      </c>
      <c r="D50" s="571">
        <v>2373.1756867339727</v>
      </c>
      <c r="E50" s="585">
        <v>0.94170436315981187</v>
      </c>
      <c r="F50" s="572">
        <v>2520.0856867339726</v>
      </c>
    </row>
    <row r="51" spans="1:6" ht="14.4" customHeight="1" x14ac:dyDescent="0.3">
      <c r="A51" s="595" t="s">
        <v>1424</v>
      </c>
      <c r="B51" s="571"/>
      <c r="C51" s="585">
        <v>0</v>
      </c>
      <c r="D51" s="571">
        <v>1421.51</v>
      </c>
      <c r="E51" s="585">
        <v>1</v>
      </c>
      <c r="F51" s="572">
        <v>1421.51</v>
      </c>
    </row>
    <row r="52" spans="1:6" ht="14.4" customHeight="1" x14ac:dyDescent="0.3">
      <c r="A52" s="595" t="s">
        <v>1425</v>
      </c>
      <c r="B52" s="571"/>
      <c r="C52" s="585">
        <v>0</v>
      </c>
      <c r="D52" s="571">
        <v>1351.4402566700969</v>
      </c>
      <c r="E52" s="585">
        <v>1</v>
      </c>
      <c r="F52" s="572">
        <v>1351.4402566700969</v>
      </c>
    </row>
    <row r="53" spans="1:6" ht="14.4" customHeight="1" x14ac:dyDescent="0.3">
      <c r="A53" s="595" t="s">
        <v>1426</v>
      </c>
      <c r="B53" s="571"/>
      <c r="C53" s="585">
        <v>0</v>
      </c>
      <c r="D53" s="571">
        <v>1025.5995524673681</v>
      </c>
      <c r="E53" s="585">
        <v>1</v>
      </c>
      <c r="F53" s="572">
        <v>1025.5995524673681</v>
      </c>
    </row>
    <row r="54" spans="1:6" ht="14.4" customHeight="1" x14ac:dyDescent="0.3">
      <c r="A54" s="595" t="s">
        <v>1427</v>
      </c>
      <c r="B54" s="571"/>
      <c r="C54" s="585">
        <v>0</v>
      </c>
      <c r="D54" s="571">
        <v>969.98909655019895</v>
      </c>
      <c r="E54" s="585">
        <v>1</v>
      </c>
      <c r="F54" s="572">
        <v>969.98909655019895</v>
      </c>
    </row>
    <row r="55" spans="1:6" ht="14.4" customHeight="1" x14ac:dyDescent="0.3">
      <c r="A55" s="595" t="s">
        <v>1428</v>
      </c>
      <c r="B55" s="571"/>
      <c r="C55" s="585">
        <v>0</v>
      </c>
      <c r="D55" s="571">
        <v>944.45894798896404</v>
      </c>
      <c r="E55" s="585">
        <v>1</v>
      </c>
      <c r="F55" s="572">
        <v>944.45894798896404</v>
      </c>
    </row>
    <row r="56" spans="1:6" ht="14.4" customHeight="1" x14ac:dyDescent="0.3">
      <c r="A56" s="595" t="s">
        <v>1429</v>
      </c>
      <c r="B56" s="571"/>
      <c r="C56" s="585">
        <v>0</v>
      </c>
      <c r="D56" s="571">
        <v>689.82099165233899</v>
      </c>
      <c r="E56" s="585">
        <v>1</v>
      </c>
      <c r="F56" s="572">
        <v>689.82099165233899</v>
      </c>
    </row>
    <row r="57" spans="1:6" ht="14.4" customHeight="1" x14ac:dyDescent="0.3">
      <c r="A57" s="595" t="s">
        <v>1430</v>
      </c>
      <c r="B57" s="571">
        <v>829.0294671185643</v>
      </c>
      <c r="C57" s="585">
        <v>0.573623939240687</v>
      </c>
      <c r="D57" s="571">
        <v>616.2196070674969</v>
      </c>
      <c r="E57" s="585">
        <v>0.42637606075931306</v>
      </c>
      <c r="F57" s="572">
        <v>1445.2490741860611</v>
      </c>
    </row>
    <row r="58" spans="1:6" ht="14.4" customHeight="1" x14ac:dyDescent="0.3">
      <c r="A58" s="595" t="s">
        <v>1431</v>
      </c>
      <c r="B58" s="571"/>
      <c r="C58" s="585">
        <v>0</v>
      </c>
      <c r="D58" s="571">
        <v>429.12</v>
      </c>
      <c r="E58" s="585">
        <v>1</v>
      </c>
      <c r="F58" s="572">
        <v>429.12</v>
      </c>
    </row>
    <row r="59" spans="1:6" ht="14.4" customHeight="1" x14ac:dyDescent="0.3">
      <c r="A59" s="595" t="s">
        <v>1432</v>
      </c>
      <c r="B59" s="571"/>
      <c r="C59" s="585">
        <v>0</v>
      </c>
      <c r="D59" s="571">
        <v>422.86096215722199</v>
      </c>
      <c r="E59" s="585">
        <v>1</v>
      </c>
      <c r="F59" s="572">
        <v>422.86096215722199</v>
      </c>
    </row>
    <row r="60" spans="1:6" ht="14.4" customHeight="1" x14ac:dyDescent="0.3">
      <c r="A60" s="595" t="s">
        <v>1433</v>
      </c>
      <c r="B60" s="571">
        <v>329.01</v>
      </c>
      <c r="C60" s="585">
        <v>0.45825670452467665</v>
      </c>
      <c r="D60" s="571">
        <v>388.95003583027363</v>
      </c>
      <c r="E60" s="585">
        <v>0.54174329547532329</v>
      </c>
      <c r="F60" s="572">
        <v>717.96003583027368</v>
      </c>
    </row>
    <row r="61" spans="1:6" ht="14.4" customHeight="1" x14ac:dyDescent="0.3">
      <c r="A61" s="595" t="s">
        <v>1434</v>
      </c>
      <c r="B61" s="571"/>
      <c r="C61" s="585">
        <v>0</v>
      </c>
      <c r="D61" s="571">
        <v>386.18887282058824</v>
      </c>
      <c r="E61" s="585">
        <v>1</v>
      </c>
      <c r="F61" s="572">
        <v>386.18887282058824</v>
      </c>
    </row>
    <row r="62" spans="1:6" ht="14.4" customHeight="1" x14ac:dyDescent="0.3">
      <c r="A62" s="595" t="s">
        <v>1435</v>
      </c>
      <c r="B62" s="571"/>
      <c r="C62" s="585">
        <v>0</v>
      </c>
      <c r="D62" s="571">
        <v>308.25</v>
      </c>
      <c r="E62" s="585">
        <v>1</v>
      </c>
      <c r="F62" s="572">
        <v>308.25</v>
      </c>
    </row>
    <row r="63" spans="1:6" ht="14.4" customHeight="1" x14ac:dyDescent="0.3">
      <c r="A63" s="595" t="s">
        <v>1436</v>
      </c>
      <c r="B63" s="571"/>
      <c r="C63" s="585">
        <v>0</v>
      </c>
      <c r="D63" s="571">
        <v>303.77999999999997</v>
      </c>
      <c r="E63" s="585">
        <v>1</v>
      </c>
      <c r="F63" s="572">
        <v>303.77999999999997</v>
      </c>
    </row>
    <row r="64" spans="1:6" ht="14.4" customHeight="1" x14ac:dyDescent="0.3">
      <c r="A64" s="595" t="s">
        <v>1437</v>
      </c>
      <c r="B64" s="571"/>
      <c r="C64" s="585">
        <v>0</v>
      </c>
      <c r="D64" s="571">
        <v>233.24001008230829</v>
      </c>
      <c r="E64" s="585">
        <v>1</v>
      </c>
      <c r="F64" s="572">
        <v>233.24001008230829</v>
      </c>
    </row>
    <row r="65" spans="1:6" ht="14.4" customHeight="1" x14ac:dyDescent="0.3">
      <c r="A65" s="595" t="s">
        <v>1438</v>
      </c>
      <c r="B65" s="571"/>
      <c r="C65" s="585">
        <v>0</v>
      </c>
      <c r="D65" s="571">
        <v>192.31</v>
      </c>
      <c r="E65" s="585">
        <v>1</v>
      </c>
      <c r="F65" s="572">
        <v>192.31</v>
      </c>
    </row>
    <row r="66" spans="1:6" ht="14.4" customHeight="1" x14ac:dyDescent="0.3">
      <c r="A66" s="595" t="s">
        <v>1439</v>
      </c>
      <c r="B66" s="571"/>
      <c r="C66" s="585">
        <v>0</v>
      </c>
      <c r="D66" s="571">
        <v>174.240003393195</v>
      </c>
      <c r="E66" s="585">
        <v>1</v>
      </c>
      <c r="F66" s="572">
        <v>174.240003393195</v>
      </c>
    </row>
    <row r="67" spans="1:6" ht="14.4" customHeight="1" x14ac:dyDescent="0.3">
      <c r="A67" s="595" t="s">
        <v>1440</v>
      </c>
      <c r="B67" s="571"/>
      <c r="C67" s="585">
        <v>0</v>
      </c>
      <c r="D67" s="571">
        <v>167.74</v>
      </c>
      <c r="E67" s="585">
        <v>1</v>
      </c>
      <c r="F67" s="572">
        <v>167.74</v>
      </c>
    </row>
    <row r="68" spans="1:6" ht="14.4" customHeight="1" x14ac:dyDescent="0.3">
      <c r="A68" s="595" t="s">
        <v>1441</v>
      </c>
      <c r="B68" s="571"/>
      <c r="C68" s="585">
        <v>0</v>
      </c>
      <c r="D68" s="571">
        <v>101.92</v>
      </c>
      <c r="E68" s="585">
        <v>1</v>
      </c>
      <c r="F68" s="572">
        <v>101.92</v>
      </c>
    </row>
    <row r="69" spans="1:6" ht="14.4" customHeight="1" x14ac:dyDescent="0.3">
      <c r="A69" s="595" t="s">
        <v>1442</v>
      </c>
      <c r="B69" s="571"/>
      <c r="C69" s="585">
        <v>0</v>
      </c>
      <c r="D69" s="571">
        <v>88.76</v>
      </c>
      <c r="E69" s="585">
        <v>1</v>
      </c>
      <c r="F69" s="572">
        <v>88.76</v>
      </c>
    </row>
    <row r="70" spans="1:6" ht="14.4" customHeight="1" x14ac:dyDescent="0.3">
      <c r="A70" s="595" t="s">
        <v>1443</v>
      </c>
      <c r="B70" s="571"/>
      <c r="C70" s="585">
        <v>0</v>
      </c>
      <c r="D70" s="571">
        <v>79.830006479309404</v>
      </c>
      <c r="E70" s="585">
        <v>1</v>
      </c>
      <c r="F70" s="572">
        <v>79.830006479309404</v>
      </c>
    </row>
    <row r="71" spans="1:6" ht="14.4" customHeight="1" x14ac:dyDescent="0.3">
      <c r="A71" s="595" t="s">
        <v>1444</v>
      </c>
      <c r="B71" s="571">
        <v>4734.1002113947825</v>
      </c>
      <c r="C71" s="585">
        <v>1</v>
      </c>
      <c r="D71" s="571"/>
      <c r="E71" s="585">
        <v>0</v>
      </c>
      <c r="F71" s="572">
        <v>4734.1002113947825</v>
      </c>
    </row>
    <row r="72" spans="1:6" ht="14.4" customHeight="1" x14ac:dyDescent="0.3">
      <c r="A72" s="595" t="s">
        <v>1445</v>
      </c>
      <c r="B72" s="571">
        <v>123.62</v>
      </c>
      <c r="C72" s="585">
        <v>1</v>
      </c>
      <c r="D72" s="571"/>
      <c r="E72" s="585">
        <v>0</v>
      </c>
      <c r="F72" s="572">
        <v>123.62</v>
      </c>
    </row>
    <row r="73" spans="1:6" ht="14.4" customHeight="1" x14ac:dyDescent="0.3">
      <c r="A73" s="595" t="s">
        <v>1446</v>
      </c>
      <c r="B73" s="571">
        <v>209.75913006368199</v>
      </c>
      <c r="C73" s="585">
        <v>1</v>
      </c>
      <c r="D73" s="571"/>
      <c r="E73" s="585">
        <v>0</v>
      </c>
      <c r="F73" s="572">
        <v>209.75913006368199</v>
      </c>
    </row>
    <row r="74" spans="1:6" ht="14.4" customHeight="1" x14ac:dyDescent="0.3">
      <c r="A74" s="595" t="s">
        <v>1447</v>
      </c>
      <c r="B74" s="571">
        <v>238.940469661462</v>
      </c>
      <c r="C74" s="585">
        <v>1</v>
      </c>
      <c r="D74" s="571"/>
      <c r="E74" s="585">
        <v>0</v>
      </c>
      <c r="F74" s="572">
        <v>238.940469661462</v>
      </c>
    </row>
    <row r="75" spans="1:6" ht="14.4" customHeight="1" x14ac:dyDescent="0.3">
      <c r="A75" s="595" t="s">
        <v>1448</v>
      </c>
      <c r="B75" s="571">
        <v>81.05</v>
      </c>
      <c r="C75" s="585">
        <v>1</v>
      </c>
      <c r="D75" s="571"/>
      <c r="E75" s="585">
        <v>0</v>
      </c>
      <c r="F75" s="572">
        <v>81.05</v>
      </c>
    </row>
    <row r="76" spans="1:6" ht="14.4" customHeight="1" x14ac:dyDescent="0.3">
      <c r="A76" s="595" t="s">
        <v>1449</v>
      </c>
      <c r="B76" s="571">
        <v>81.3</v>
      </c>
      <c r="C76" s="585">
        <v>1</v>
      </c>
      <c r="D76" s="571"/>
      <c r="E76" s="585">
        <v>0</v>
      </c>
      <c r="F76" s="572">
        <v>81.3</v>
      </c>
    </row>
    <row r="77" spans="1:6" ht="14.4" customHeight="1" x14ac:dyDescent="0.3">
      <c r="A77" s="595" t="s">
        <v>1450</v>
      </c>
      <c r="B77" s="571">
        <v>314.19021972521102</v>
      </c>
      <c r="C77" s="585">
        <v>1</v>
      </c>
      <c r="D77" s="571"/>
      <c r="E77" s="585">
        <v>0</v>
      </c>
      <c r="F77" s="572">
        <v>314.19021972521102</v>
      </c>
    </row>
    <row r="78" spans="1:6" ht="14.4" customHeight="1" x14ac:dyDescent="0.3">
      <c r="A78" s="595" t="s">
        <v>1451</v>
      </c>
      <c r="B78" s="571">
        <v>62.4</v>
      </c>
      <c r="C78" s="585">
        <v>1</v>
      </c>
      <c r="D78" s="571"/>
      <c r="E78" s="585">
        <v>0</v>
      </c>
      <c r="F78" s="572">
        <v>62.4</v>
      </c>
    </row>
    <row r="79" spans="1:6" ht="14.4" customHeight="1" x14ac:dyDescent="0.3">
      <c r="A79" s="595" t="s">
        <v>1452</v>
      </c>
      <c r="B79" s="571">
        <v>411.02</v>
      </c>
      <c r="C79" s="585">
        <v>1</v>
      </c>
      <c r="D79" s="571"/>
      <c r="E79" s="585">
        <v>0</v>
      </c>
      <c r="F79" s="572">
        <v>411.02</v>
      </c>
    </row>
    <row r="80" spans="1:6" ht="14.4" customHeight="1" x14ac:dyDescent="0.3">
      <c r="A80" s="595" t="s">
        <v>1453</v>
      </c>
      <c r="B80" s="571">
        <v>724.53779374714804</v>
      </c>
      <c r="C80" s="585">
        <v>1</v>
      </c>
      <c r="D80" s="571"/>
      <c r="E80" s="585">
        <v>0</v>
      </c>
      <c r="F80" s="572">
        <v>724.53779374714804</v>
      </c>
    </row>
    <row r="81" spans="1:6" ht="14.4" customHeight="1" x14ac:dyDescent="0.3">
      <c r="A81" s="595" t="s">
        <v>1454</v>
      </c>
      <c r="B81" s="571">
        <v>142.93</v>
      </c>
      <c r="C81" s="585">
        <v>1</v>
      </c>
      <c r="D81" s="571"/>
      <c r="E81" s="585">
        <v>0</v>
      </c>
      <c r="F81" s="572">
        <v>142.93</v>
      </c>
    </row>
    <row r="82" spans="1:6" ht="14.4" customHeight="1" x14ac:dyDescent="0.3">
      <c r="A82" s="595" t="s">
        <v>1455</v>
      </c>
      <c r="B82" s="571">
        <v>343.84</v>
      </c>
      <c r="C82" s="585">
        <v>1</v>
      </c>
      <c r="D82" s="571"/>
      <c r="E82" s="585">
        <v>0</v>
      </c>
      <c r="F82" s="572">
        <v>343.84</v>
      </c>
    </row>
    <row r="83" spans="1:6" ht="14.4" customHeight="1" x14ac:dyDescent="0.3">
      <c r="A83" s="595" t="s">
        <v>1456</v>
      </c>
      <c r="B83" s="571">
        <v>3184.679390976667</v>
      </c>
      <c r="C83" s="585">
        <v>1</v>
      </c>
      <c r="D83" s="571"/>
      <c r="E83" s="585">
        <v>0</v>
      </c>
      <c r="F83" s="572">
        <v>3184.679390976667</v>
      </c>
    </row>
    <row r="84" spans="1:6" ht="14.4" customHeight="1" x14ac:dyDescent="0.3">
      <c r="A84" s="595" t="s">
        <v>1457</v>
      </c>
      <c r="B84" s="571">
        <v>154.07</v>
      </c>
      <c r="C84" s="585">
        <v>1</v>
      </c>
      <c r="D84" s="571"/>
      <c r="E84" s="585">
        <v>0</v>
      </c>
      <c r="F84" s="572">
        <v>154.07</v>
      </c>
    </row>
    <row r="85" spans="1:6" ht="14.4" customHeight="1" thickBot="1" x14ac:dyDescent="0.35">
      <c r="A85" s="596" t="s">
        <v>1458</v>
      </c>
      <c r="B85" s="587">
        <v>148.72948450152501</v>
      </c>
      <c r="C85" s="588">
        <v>1</v>
      </c>
      <c r="D85" s="587"/>
      <c r="E85" s="588">
        <v>0</v>
      </c>
      <c r="F85" s="589">
        <v>148.72948450152501</v>
      </c>
    </row>
    <row r="86" spans="1:6" ht="14.4" customHeight="1" thickBot="1" x14ac:dyDescent="0.35">
      <c r="A86" s="590" t="s">
        <v>6</v>
      </c>
      <c r="B86" s="591">
        <v>916248.41176827298</v>
      </c>
      <c r="C86" s="592">
        <v>0.18185691950803257</v>
      </c>
      <c r="D86" s="591">
        <v>4122044.4079217846</v>
      </c>
      <c r="E86" s="592">
        <v>0.81814308049196771</v>
      </c>
      <c r="F86" s="593">
        <v>5038292.8196900561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6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8.88671875" style="98" bestFit="1" customWidth="1"/>
    <col min="8" max="8" width="6.77734375" style="91" bestFit="1" customWidth="1"/>
    <col min="9" max="9" width="6.6640625" style="98" customWidth="1"/>
    <col min="10" max="10" width="8.88671875" style="98" customWidth="1"/>
    <col min="11" max="11" width="6.77734375" style="91" bestFit="1" customWidth="1"/>
    <col min="12" max="12" width="6.6640625" style="98" customWidth="1"/>
    <col min="13" max="13" width="8.88671875" style="98" bestFit="1" customWidth="1"/>
    <col min="14" max="16384" width="8.88671875" style="69"/>
  </cols>
  <sheetData>
    <row r="1" spans="1:13" ht="18.600000000000001" customHeight="1" thickBot="1" x14ac:dyDescent="0.4">
      <c r="A1" s="416" t="s">
        <v>261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382"/>
      <c r="M1" s="382"/>
    </row>
    <row r="2" spans="1:13" ht="14.4" customHeight="1" thickBot="1" x14ac:dyDescent="0.35">
      <c r="A2" s="522" t="s">
        <v>290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82" t="s">
        <v>253</v>
      </c>
      <c r="F3" s="56">
        <f>SUBTOTAL(9,F6:F1048576)</f>
        <v>1074</v>
      </c>
      <c r="G3" s="56">
        <f>SUBTOTAL(9,G6:G1048576)</f>
        <v>916248.41176827287</v>
      </c>
      <c r="H3" s="57">
        <f>IF(M3=0,0,G3/M3)</f>
        <v>0.18185691950803254</v>
      </c>
      <c r="I3" s="56">
        <f>SUBTOTAL(9,I6:I1048576)</f>
        <v>9540.1096666666672</v>
      </c>
      <c r="J3" s="56">
        <f>SUBTOTAL(9,J6:J1048576)</f>
        <v>4122044.407921785</v>
      </c>
      <c r="K3" s="57">
        <f>IF(M3=0,0,J3/M3)</f>
        <v>0.81814308049196782</v>
      </c>
      <c r="L3" s="56">
        <f>SUBTOTAL(9,L6:L1048576)</f>
        <v>10614.109666666667</v>
      </c>
      <c r="M3" s="58">
        <f>SUBTOTAL(9,M6:M1048576)</f>
        <v>5038292.8196900561</v>
      </c>
    </row>
    <row r="4" spans="1:13" ht="14.4" customHeight="1" thickBot="1" x14ac:dyDescent="0.35">
      <c r="A4" s="54"/>
      <c r="B4" s="54"/>
      <c r="C4" s="54"/>
      <c r="D4" s="54"/>
      <c r="E4" s="55"/>
      <c r="F4" s="420" t="s">
        <v>255</v>
      </c>
      <c r="G4" s="421"/>
      <c r="H4" s="422"/>
      <c r="I4" s="423" t="s">
        <v>254</v>
      </c>
      <c r="J4" s="421"/>
      <c r="K4" s="422"/>
      <c r="L4" s="424" t="s">
        <v>6</v>
      </c>
      <c r="M4" s="425"/>
    </row>
    <row r="5" spans="1:13" ht="14.4" customHeight="1" thickBot="1" x14ac:dyDescent="0.35">
      <c r="A5" s="579" t="s">
        <v>256</v>
      </c>
      <c r="B5" s="597" t="s">
        <v>257</v>
      </c>
      <c r="C5" s="597" t="s">
        <v>176</v>
      </c>
      <c r="D5" s="597" t="s">
        <v>258</v>
      </c>
      <c r="E5" s="597" t="s">
        <v>259</v>
      </c>
      <c r="F5" s="598" t="s">
        <v>32</v>
      </c>
      <c r="G5" s="598" t="s">
        <v>17</v>
      </c>
      <c r="H5" s="581" t="s">
        <v>260</v>
      </c>
      <c r="I5" s="580" t="s">
        <v>32</v>
      </c>
      <c r="J5" s="598" t="s">
        <v>17</v>
      </c>
      <c r="K5" s="581" t="s">
        <v>260</v>
      </c>
      <c r="L5" s="580" t="s">
        <v>32</v>
      </c>
      <c r="M5" s="599" t="s">
        <v>17</v>
      </c>
    </row>
    <row r="6" spans="1:13" ht="14.4" customHeight="1" x14ac:dyDescent="0.3">
      <c r="A6" s="561" t="s">
        <v>533</v>
      </c>
      <c r="B6" s="562" t="s">
        <v>1459</v>
      </c>
      <c r="C6" s="562" t="s">
        <v>1460</v>
      </c>
      <c r="D6" s="562" t="s">
        <v>1461</v>
      </c>
      <c r="E6" s="562" t="s">
        <v>1462</v>
      </c>
      <c r="F6" s="565"/>
      <c r="G6" s="565"/>
      <c r="H6" s="584">
        <v>0</v>
      </c>
      <c r="I6" s="565">
        <v>10</v>
      </c>
      <c r="J6" s="565">
        <v>406.1951228900366</v>
      </c>
      <c r="K6" s="584">
        <v>1</v>
      </c>
      <c r="L6" s="565">
        <v>10</v>
      </c>
      <c r="M6" s="566">
        <v>406.1951228900366</v>
      </c>
    </row>
    <row r="7" spans="1:13" ht="14.4" customHeight="1" x14ac:dyDescent="0.3">
      <c r="A7" s="567" t="s">
        <v>533</v>
      </c>
      <c r="B7" s="568" t="s">
        <v>1459</v>
      </c>
      <c r="C7" s="568" t="s">
        <v>1463</v>
      </c>
      <c r="D7" s="568" t="s">
        <v>1464</v>
      </c>
      <c r="E7" s="568" t="s">
        <v>1465</v>
      </c>
      <c r="F7" s="571"/>
      <c r="G7" s="571"/>
      <c r="H7" s="585">
        <v>0</v>
      </c>
      <c r="I7" s="571">
        <v>55</v>
      </c>
      <c r="J7" s="571">
        <v>1989.7493561851768</v>
      </c>
      <c r="K7" s="585">
        <v>1</v>
      </c>
      <c r="L7" s="571">
        <v>55</v>
      </c>
      <c r="M7" s="572">
        <v>1989.7493561851768</v>
      </c>
    </row>
    <row r="8" spans="1:13" ht="14.4" customHeight="1" x14ac:dyDescent="0.3">
      <c r="A8" s="567" t="s">
        <v>533</v>
      </c>
      <c r="B8" s="568" t="s">
        <v>1466</v>
      </c>
      <c r="C8" s="568" t="s">
        <v>1467</v>
      </c>
      <c r="D8" s="568" t="s">
        <v>591</v>
      </c>
      <c r="E8" s="568" t="s">
        <v>592</v>
      </c>
      <c r="F8" s="571"/>
      <c r="G8" s="571"/>
      <c r="H8" s="585"/>
      <c r="I8" s="571">
        <v>0</v>
      </c>
      <c r="J8" s="571">
        <v>0</v>
      </c>
      <c r="K8" s="585"/>
      <c r="L8" s="571">
        <v>0</v>
      </c>
      <c r="M8" s="572">
        <v>0</v>
      </c>
    </row>
    <row r="9" spans="1:13" ht="14.4" customHeight="1" x14ac:dyDescent="0.3">
      <c r="A9" s="567" t="s">
        <v>533</v>
      </c>
      <c r="B9" s="568" t="s">
        <v>1468</v>
      </c>
      <c r="C9" s="568" t="s">
        <v>1469</v>
      </c>
      <c r="D9" s="568" t="s">
        <v>1470</v>
      </c>
      <c r="E9" s="568" t="s">
        <v>1471</v>
      </c>
      <c r="F9" s="571"/>
      <c r="G9" s="571"/>
      <c r="H9" s="585">
        <v>0</v>
      </c>
      <c r="I9" s="571">
        <v>2</v>
      </c>
      <c r="J9" s="571">
        <v>279.33999999999997</v>
      </c>
      <c r="K9" s="585">
        <v>1</v>
      </c>
      <c r="L9" s="571">
        <v>2</v>
      </c>
      <c r="M9" s="572">
        <v>279.33999999999997</v>
      </c>
    </row>
    <row r="10" spans="1:13" ht="14.4" customHeight="1" x14ac:dyDescent="0.3">
      <c r="A10" s="567" t="s">
        <v>535</v>
      </c>
      <c r="B10" s="568" t="s">
        <v>1472</v>
      </c>
      <c r="C10" s="568" t="s">
        <v>1473</v>
      </c>
      <c r="D10" s="568" t="s">
        <v>1149</v>
      </c>
      <c r="E10" s="568" t="s">
        <v>1150</v>
      </c>
      <c r="F10" s="571"/>
      <c r="G10" s="571"/>
      <c r="H10" s="585">
        <v>0</v>
      </c>
      <c r="I10" s="571">
        <v>120</v>
      </c>
      <c r="J10" s="571">
        <v>20142.629337307266</v>
      </c>
      <c r="K10" s="585">
        <v>1</v>
      </c>
      <c r="L10" s="571">
        <v>120</v>
      </c>
      <c r="M10" s="572">
        <v>20142.629337307266</v>
      </c>
    </row>
    <row r="11" spans="1:13" ht="14.4" customHeight="1" x14ac:dyDescent="0.3">
      <c r="A11" s="567" t="s">
        <v>535</v>
      </c>
      <c r="B11" s="568" t="s">
        <v>1474</v>
      </c>
      <c r="C11" s="568" t="s">
        <v>1475</v>
      </c>
      <c r="D11" s="568" t="s">
        <v>775</v>
      </c>
      <c r="E11" s="568" t="s">
        <v>776</v>
      </c>
      <c r="F11" s="571"/>
      <c r="G11" s="571"/>
      <c r="H11" s="585">
        <v>0</v>
      </c>
      <c r="I11" s="571">
        <v>2</v>
      </c>
      <c r="J11" s="571">
        <v>131.62</v>
      </c>
      <c r="K11" s="585">
        <v>1</v>
      </c>
      <c r="L11" s="571">
        <v>2</v>
      </c>
      <c r="M11" s="572">
        <v>131.62</v>
      </c>
    </row>
    <row r="12" spans="1:13" ht="14.4" customHeight="1" x14ac:dyDescent="0.3">
      <c r="A12" s="567" t="s">
        <v>535</v>
      </c>
      <c r="B12" s="568" t="s">
        <v>1474</v>
      </c>
      <c r="C12" s="568" t="s">
        <v>1476</v>
      </c>
      <c r="D12" s="568" t="s">
        <v>775</v>
      </c>
      <c r="E12" s="568" t="s">
        <v>777</v>
      </c>
      <c r="F12" s="571"/>
      <c r="G12" s="571"/>
      <c r="H12" s="585">
        <v>0</v>
      </c>
      <c r="I12" s="571">
        <v>9</v>
      </c>
      <c r="J12" s="571">
        <v>1025.0796845092741</v>
      </c>
      <c r="K12" s="585">
        <v>1</v>
      </c>
      <c r="L12" s="571">
        <v>9</v>
      </c>
      <c r="M12" s="572">
        <v>1025.0796845092741</v>
      </c>
    </row>
    <row r="13" spans="1:13" ht="14.4" customHeight="1" x14ac:dyDescent="0.3">
      <c r="A13" s="567" t="s">
        <v>535</v>
      </c>
      <c r="B13" s="568" t="s">
        <v>1474</v>
      </c>
      <c r="C13" s="568" t="s">
        <v>1477</v>
      </c>
      <c r="D13" s="568" t="s">
        <v>1478</v>
      </c>
      <c r="E13" s="568" t="s">
        <v>1479</v>
      </c>
      <c r="F13" s="571"/>
      <c r="G13" s="571"/>
      <c r="H13" s="585">
        <v>0</v>
      </c>
      <c r="I13" s="571">
        <v>1293</v>
      </c>
      <c r="J13" s="571">
        <v>103028.99607270861</v>
      </c>
      <c r="K13" s="585">
        <v>1</v>
      </c>
      <c r="L13" s="571">
        <v>1293</v>
      </c>
      <c r="M13" s="572">
        <v>103028.99607270861</v>
      </c>
    </row>
    <row r="14" spans="1:13" ht="14.4" customHeight="1" x14ac:dyDescent="0.3">
      <c r="A14" s="567" t="s">
        <v>535</v>
      </c>
      <c r="B14" s="568" t="s">
        <v>1480</v>
      </c>
      <c r="C14" s="568" t="s">
        <v>1481</v>
      </c>
      <c r="D14" s="568" t="s">
        <v>1132</v>
      </c>
      <c r="E14" s="568" t="s">
        <v>1482</v>
      </c>
      <c r="F14" s="571"/>
      <c r="G14" s="571"/>
      <c r="H14" s="585">
        <v>0</v>
      </c>
      <c r="I14" s="571">
        <v>1</v>
      </c>
      <c r="J14" s="571">
        <v>143.12</v>
      </c>
      <c r="K14" s="585">
        <v>1</v>
      </c>
      <c r="L14" s="571">
        <v>1</v>
      </c>
      <c r="M14" s="572">
        <v>143.12</v>
      </c>
    </row>
    <row r="15" spans="1:13" ht="14.4" customHeight="1" x14ac:dyDescent="0.3">
      <c r="A15" s="567" t="s">
        <v>535</v>
      </c>
      <c r="B15" s="568" t="s">
        <v>1480</v>
      </c>
      <c r="C15" s="568" t="s">
        <v>1483</v>
      </c>
      <c r="D15" s="568" t="s">
        <v>1134</v>
      </c>
      <c r="E15" s="568" t="s">
        <v>1135</v>
      </c>
      <c r="F15" s="571"/>
      <c r="G15" s="571"/>
      <c r="H15" s="585">
        <v>0</v>
      </c>
      <c r="I15" s="571">
        <v>220</v>
      </c>
      <c r="J15" s="571">
        <v>15628.056477531809</v>
      </c>
      <c r="K15" s="585">
        <v>1</v>
      </c>
      <c r="L15" s="571">
        <v>220</v>
      </c>
      <c r="M15" s="572">
        <v>15628.056477531809</v>
      </c>
    </row>
    <row r="16" spans="1:13" ht="14.4" customHeight="1" x14ac:dyDescent="0.3">
      <c r="A16" s="567" t="s">
        <v>535</v>
      </c>
      <c r="B16" s="568" t="s">
        <v>1484</v>
      </c>
      <c r="C16" s="568" t="s">
        <v>1485</v>
      </c>
      <c r="D16" s="568" t="s">
        <v>1486</v>
      </c>
      <c r="E16" s="568" t="s">
        <v>1487</v>
      </c>
      <c r="F16" s="571"/>
      <c r="G16" s="571"/>
      <c r="H16" s="585">
        <v>0</v>
      </c>
      <c r="I16" s="571">
        <v>1</v>
      </c>
      <c r="J16" s="571">
        <v>120.92</v>
      </c>
      <c r="K16" s="585">
        <v>1</v>
      </c>
      <c r="L16" s="571">
        <v>1</v>
      </c>
      <c r="M16" s="572">
        <v>120.92</v>
      </c>
    </row>
    <row r="17" spans="1:13" ht="14.4" customHeight="1" x14ac:dyDescent="0.3">
      <c r="A17" s="567" t="s">
        <v>535</v>
      </c>
      <c r="B17" s="568" t="s">
        <v>1484</v>
      </c>
      <c r="C17" s="568" t="s">
        <v>1488</v>
      </c>
      <c r="D17" s="568" t="s">
        <v>1486</v>
      </c>
      <c r="E17" s="568" t="s">
        <v>1489</v>
      </c>
      <c r="F17" s="571"/>
      <c r="G17" s="571"/>
      <c r="H17" s="585">
        <v>0</v>
      </c>
      <c r="I17" s="571">
        <v>1</v>
      </c>
      <c r="J17" s="571">
        <v>71.39</v>
      </c>
      <c r="K17" s="585">
        <v>1</v>
      </c>
      <c r="L17" s="571">
        <v>1</v>
      </c>
      <c r="M17" s="572">
        <v>71.39</v>
      </c>
    </row>
    <row r="18" spans="1:13" ht="14.4" customHeight="1" x14ac:dyDescent="0.3">
      <c r="A18" s="567" t="s">
        <v>535</v>
      </c>
      <c r="B18" s="568" t="s">
        <v>1490</v>
      </c>
      <c r="C18" s="568" t="s">
        <v>1491</v>
      </c>
      <c r="D18" s="568" t="s">
        <v>1147</v>
      </c>
      <c r="E18" s="568" t="s">
        <v>1148</v>
      </c>
      <c r="F18" s="571"/>
      <c r="G18" s="571"/>
      <c r="H18" s="585">
        <v>0</v>
      </c>
      <c r="I18" s="571">
        <v>6</v>
      </c>
      <c r="J18" s="571">
        <v>386.18887282058824</v>
      </c>
      <c r="K18" s="585">
        <v>1</v>
      </c>
      <c r="L18" s="571">
        <v>6</v>
      </c>
      <c r="M18" s="572">
        <v>386.18887282058824</v>
      </c>
    </row>
    <row r="19" spans="1:13" ht="14.4" customHeight="1" x14ac:dyDescent="0.3">
      <c r="A19" s="567" t="s">
        <v>535</v>
      </c>
      <c r="B19" s="568" t="s">
        <v>1492</v>
      </c>
      <c r="C19" s="568" t="s">
        <v>1493</v>
      </c>
      <c r="D19" s="568" t="s">
        <v>603</v>
      </c>
      <c r="E19" s="568" t="s">
        <v>1494</v>
      </c>
      <c r="F19" s="571">
        <v>7</v>
      </c>
      <c r="G19" s="571">
        <v>611.94946711856426</v>
      </c>
      <c r="H19" s="585">
        <v>1</v>
      </c>
      <c r="I19" s="571"/>
      <c r="J19" s="571"/>
      <c r="K19" s="585">
        <v>0</v>
      </c>
      <c r="L19" s="571">
        <v>7</v>
      </c>
      <c r="M19" s="572">
        <v>611.94946711856426</v>
      </c>
    </row>
    <row r="20" spans="1:13" ht="14.4" customHeight="1" x14ac:dyDescent="0.3">
      <c r="A20" s="567" t="s">
        <v>535</v>
      </c>
      <c r="B20" s="568" t="s">
        <v>1492</v>
      </c>
      <c r="C20" s="568" t="s">
        <v>1495</v>
      </c>
      <c r="D20" s="568" t="s">
        <v>603</v>
      </c>
      <c r="E20" s="568" t="s">
        <v>1496</v>
      </c>
      <c r="F20" s="571">
        <v>2</v>
      </c>
      <c r="G20" s="571">
        <v>217.08</v>
      </c>
      <c r="H20" s="585">
        <v>1</v>
      </c>
      <c r="I20" s="571"/>
      <c r="J20" s="571"/>
      <c r="K20" s="585">
        <v>0</v>
      </c>
      <c r="L20" s="571">
        <v>2</v>
      </c>
      <c r="M20" s="572">
        <v>217.08</v>
      </c>
    </row>
    <row r="21" spans="1:13" ht="14.4" customHeight="1" x14ac:dyDescent="0.3">
      <c r="A21" s="567" t="s">
        <v>535</v>
      </c>
      <c r="B21" s="568" t="s">
        <v>1492</v>
      </c>
      <c r="C21" s="568" t="s">
        <v>1497</v>
      </c>
      <c r="D21" s="568" t="s">
        <v>1130</v>
      </c>
      <c r="E21" s="568" t="s">
        <v>1131</v>
      </c>
      <c r="F21" s="571"/>
      <c r="G21" s="571"/>
      <c r="H21" s="585">
        <v>0</v>
      </c>
      <c r="I21" s="571">
        <v>8</v>
      </c>
      <c r="J21" s="571">
        <v>616.2196070674969</v>
      </c>
      <c r="K21" s="585">
        <v>1</v>
      </c>
      <c r="L21" s="571">
        <v>8</v>
      </c>
      <c r="M21" s="572">
        <v>616.2196070674969</v>
      </c>
    </row>
    <row r="22" spans="1:13" ht="14.4" customHeight="1" x14ac:dyDescent="0.3">
      <c r="A22" s="567" t="s">
        <v>535</v>
      </c>
      <c r="B22" s="568" t="s">
        <v>1498</v>
      </c>
      <c r="C22" s="568" t="s">
        <v>1499</v>
      </c>
      <c r="D22" s="568" t="s">
        <v>1113</v>
      </c>
      <c r="E22" s="568" t="s">
        <v>1000</v>
      </c>
      <c r="F22" s="571"/>
      <c r="G22" s="571"/>
      <c r="H22" s="585">
        <v>0</v>
      </c>
      <c r="I22" s="571">
        <v>96</v>
      </c>
      <c r="J22" s="571">
        <v>45418.336359188237</v>
      </c>
      <c r="K22" s="585">
        <v>1</v>
      </c>
      <c r="L22" s="571">
        <v>96</v>
      </c>
      <c r="M22" s="572">
        <v>45418.336359188237</v>
      </c>
    </row>
    <row r="23" spans="1:13" ht="14.4" customHeight="1" x14ac:dyDescent="0.3">
      <c r="A23" s="567" t="s">
        <v>535</v>
      </c>
      <c r="B23" s="568" t="s">
        <v>1498</v>
      </c>
      <c r="C23" s="568" t="s">
        <v>1500</v>
      </c>
      <c r="D23" s="568" t="s">
        <v>1114</v>
      </c>
      <c r="E23" s="568" t="s">
        <v>1115</v>
      </c>
      <c r="F23" s="571"/>
      <c r="G23" s="571"/>
      <c r="H23" s="585"/>
      <c r="I23" s="571">
        <v>0</v>
      </c>
      <c r="J23" s="571">
        <v>0</v>
      </c>
      <c r="K23" s="585"/>
      <c r="L23" s="571">
        <v>0</v>
      </c>
      <c r="M23" s="572">
        <v>0</v>
      </c>
    </row>
    <row r="24" spans="1:13" ht="14.4" customHeight="1" x14ac:dyDescent="0.3">
      <c r="A24" s="567" t="s">
        <v>535</v>
      </c>
      <c r="B24" s="568" t="s">
        <v>1501</v>
      </c>
      <c r="C24" s="568" t="s">
        <v>1502</v>
      </c>
      <c r="D24" s="568" t="s">
        <v>1503</v>
      </c>
      <c r="E24" s="568" t="s">
        <v>1504</v>
      </c>
      <c r="F24" s="571"/>
      <c r="G24" s="571"/>
      <c r="H24" s="585">
        <v>0</v>
      </c>
      <c r="I24" s="571">
        <v>101</v>
      </c>
      <c r="J24" s="571">
        <v>39340.526513619072</v>
      </c>
      <c r="K24" s="585">
        <v>1</v>
      </c>
      <c r="L24" s="571">
        <v>101</v>
      </c>
      <c r="M24" s="572">
        <v>39340.526513619072</v>
      </c>
    </row>
    <row r="25" spans="1:13" ht="14.4" customHeight="1" x14ac:dyDescent="0.3">
      <c r="A25" s="567" t="s">
        <v>535</v>
      </c>
      <c r="B25" s="568" t="s">
        <v>1505</v>
      </c>
      <c r="C25" s="568" t="s">
        <v>1506</v>
      </c>
      <c r="D25" s="568" t="s">
        <v>1138</v>
      </c>
      <c r="E25" s="568" t="s">
        <v>1507</v>
      </c>
      <c r="F25" s="571"/>
      <c r="G25" s="571"/>
      <c r="H25" s="585">
        <v>0</v>
      </c>
      <c r="I25" s="571">
        <v>19</v>
      </c>
      <c r="J25" s="571">
        <v>65519.96000978013</v>
      </c>
      <c r="K25" s="585">
        <v>1</v>
      </c>
      <c r="L25" s="571">
        <v>19</v>
      </c>
      <c r="M25" s="572">
        <v>65519.96000978013</v>
      </c>
    </row>
    <row r="26" spans="1:13" ht="14.4" customHeight="1" x14ac:dyDescent="0.3">
      <c r="A26" s="567" t="s">
        <v>535</v>
      </c>
      <c r="B26" s="568" t="s">
        <v>1508</v>
      </c>
      <c r="C26" s="568" t="s">
        <v>1509</v>
      </c>
      <c r="D26" s="568" t="s">
        <v>1172</v>
      </c>
      <c r="E26" s="568" t="s">
        <v>1173</v>
      </c>
      <c r="F26" s="571"/>
      <c r="G26" s="571"/>
      <c r="H26" s="585">
        <v>0</v>
      </c>
      <c r="I26" s="571">
        <v>3</v>
      </c>
      <c r="J26" s="571">
        <v>944.45894798896404</v>
      </c>
      <c r="K26" s="585">
        <v>1</v>
      </c>
      <c r="L26" s="571">
        <v>3</v>
      </c>
      <c r="M26" s="572">
        <v>944.45894798896404</v>
      </c>
    </row>
    <row r="27" spans="1:13" ht="14.4" customHeight="1" x14ac:dyDescent="0.3">
      <c r="A27" s="567" t="s">
        <v>535</v>
      </c>
      <c r="B27" s="568" t="s">
        <v>1510</v>
      </c>
      <c r="C27" s="568" t="s">
        <v>1511</v>
      </c>
      <c r="D27" s="568" t="s">
        <v>1116</v>
      </c>
      <c r="E27" s="568" t="s">
        <v>1117</v>
      </c>
      <c r="F27" s="571"/>
      <c r="G27" s="571"/>
      <c r="H27" s="585">
        <v>0</v>
      </c>
      <c r="I27" s="571">
        <v>1</v>
      </c>
      <c r="J27" s="571">
        <v>16626.900000000001</v>
      </c>
      <c r="K27" s="585">
        <v>1</v>
      </c>
      <c r="L27" s="571">
        <v>1</v>
      </c>
      <c r="M27" s="572">
        <v>16626.900000000001</v>
      </c>
    </row>
    <row r="28" spans="1:13" ht="14.4" customHeight="1" x14ac:dyDescent="0.3">
      <c r="A28" s="567" t="s">
        <v>535</v>
      </c>
      <c r="B28" s="568" t="s">
        <v>1512</v>
      </c>
      <c r="C28" s="568" t="s">
        <v>1513</v>
      </c>
      <c r="D28" s="568" t="s">
        <v>1100</v>
      </c>
      <c r="E28" s="568" t="s">
        <v>1167</v>
      </c>
      <c r="F28" s="571"/>
      <c r="G28" s="571"/>
      <c r="H28" s="585">
        <v>0</v>
      </c>
      <c r="I28" s="571">
        <v>336</v>
      </c>
      <c r="J28" s="571">
        <v>45705.201680236554</v>
      </c>
      <c r="K28" s="585">
        <v>1</v>
      </c>
      <c r="L28" s="571">
        <v>336</v>
      </c>
      <c r="M28" s="572">
        <v>45705.201680236554</v>
      </c>
    </row>
    <row r="29" spans="1:13" ht="14.4" customHeight="1" x14ac:dyDescent="0.3">
      <c r="A29" s="567" t="s">
        <v>535</v>
      </c>
      <c r="B29" s="568" t="s">
        <v>1512</v>
      </c>
      <c r="C29" s="568" t="s">
        <v>1514</v>
      </c>
      <c r="D29" s="568" t="s">
        <v>1100</v>
      </c>
      <c r="E29" s="568" t="s">
        <v>1515</v>
      </c>
      <c r="F29" s="571"/>
      <c r="G29" s="571"/>
      <c r="H29" s="585">
        <v>0</v>
      </c>
      <c r="I29" s="571">
        <v>3</v>
      </c>
      <c r="J29" s="571">
        <v>141.9</v>
      </c>
      <c r="K29" s="585">
        <v>1</v>
      </c>
      <c r="L29" s="571">
        <v>3</v>
      </c>
      <c r="M29" s="572">
        <v>141.9</v>
      </c>
    </row>
    <row r="30" spans="1:13" ht="14.4" customHeight="1" x14ac:dyDescent="0.3">
      <c r="A30" s="567" t="s">
        <v>535</v>
      </c>
      <c r="B30" s="568" t="s">
        <v>1512</v>
      </c>
      <c r="C30" s="568" t="s">
        <v>1516</v>
      </c>
      <c r="D30" s="568" t="s">
        <v>1100</v>
      </c>
      <c r="E30" s="568" t="s">
        <v>1517</v>
      </c>
      <c r="F30" s="571"/>
      <c r="G30" s="571"/>
      <c r="H30" s="585">
        <v>0</v>
      </c>
      <c r="I30" s="571">
        <v>1</v>
      </c>
      <c r="J30" s="571">
        <v>94.479960714537995</v>
      </c>
      <c r="K30" s="585">
        <v>1</v>
      </c>
      <c r="L30" s="571">
        <v>1</v>
      </c>
      <c r="M30" s="572">
        <v>94.479960714537995</v>
      </c>
    </row>
    <row r="31" spans="1:13" ht="14.4" customHeight="1" x14ac:dyDescent="0.3">
      <c r="A31" s="567" t="s">
        <v>535</v>
      </c>
      <c r="B31" s="568" t="s">
        <v>1512</v>
      </c>
      <c r="C31" s="568" t="s">
        <v>1518</v>
      </c>
      <c r="D31" s="568" t="s">
        <v>1313</v>
      </c>
      <c r="E31" s="568" t="s">
        <v>1519</v>
      </c>
      <c r="F31" s="571">
        <v>1</v>
      </c>
      <c r="G31" s="571">
        <v>162.16999999999999</v>
      </c>
      <c r="H31" s="585">
        <v>1</v>
      </c>
      <c r="I31" s="571"/>
      <c r="J31" s="571"/>
      <c r="K31" s="585">
        <v>0</v>
      </c>
      <c r="L31" s="571">
        <v>1</v>
      </c>
      <c r="M31" s="572">
        <v>162.16999999999999</v>
      </c>
    </row>
    <row r="32" spans="1:13" ht="14.4" customHeight="1" x14ac:dyDescent="0.3">
      <c r="A32" s="567" t="s">
        <v>535</v>
      </c>
      <c r="B32" s="568" t="s">
        <v>1520</v>
      </c>
      <c r="C32" s="568" t="s">
        <v>1521</v>
      </c>
      <c r="D32" s="568" t="s">
        <v>1522</v>
      </c>
      <c r="E32" s="568" t="s">
        <v>1523</v>
      </c>
      <c r="F32" s="571"/>
      <c r="G32" s="571"/>
      <c r="H32" s="585">
        <v>0</v>
      </c>
      <c r="I32" s="571">
        <v>1</v>
      </c>
      <c r="J32" s="571">
        <v>101.92</v>
      </c>
      <c r="K32" s="585">
        <v>1</v>
      </c>
      <c r="L32" s="571">
        <v>1</v>
      </c>
      <c r="M32" s="572">
        <v>101.92</v>
      </c>
    </row>
    <row r="33" spans="1:13" ht="14.4" customHeight="1" x14ac:dyDescent="0.3">
      <c r="A33" s="567" t="s">
        <v>535</v>
      </c>
      <c r="B33" s="568" t="s">
        <v>1524</v>
      </c>
      <c r="C33" s="568" t="s">
        <v>1525</v>
      </c>
      <c r="D33" s="568" t="s">
        <v>1526</v>
      </c>
      <c r="E33" s="568" t="s">
        <v>836</v>
      </c>
      <c r="F33" s="571">
        <v>2</v>
      </c>
      <c r="G33" s="571">
        <v>209.75913006368199</v>
      </c>
      <c r="H33" s="585">
        <v>1</v>
      </c>
      <c r="I33" s="571"/>
      <c r="J33" s="571"/>
      <c r="K33" s="585">
        <v>0</v>
      </c>
      <c r="L33" s="571">
        <v>2</v>
      </c>
      <c r="M33" s="572">
        <v>209.75913006368199</v>
      </c>
    </row>
    <row r="34" spans="1:13" ht="14.4" customHeight="1" x14ac:dyDescent="0.3">
      <c r="A34" s="567" t="s">
        <v>535</v>
      </c>
      <c r="B34" s="568" t="s">
        <v>1527</v>
      </c>
      <c r="C34" s="568" t="s">
        <v>1528</v>
      </c>
      <c r="D34" s="568" t="s">
        <v>1136</v>
      </c>
      <c r="E34" s="568" t="s">
        <v>1137</v>
      </c>
      <c r="F34" s="571"/>
      <c r="G34" s="571"/>
      <c r="H34" s="585">
        <v>0</v>
      </c>
      <c r="I34" s="571">
        <v>1</v>
      </c>
      <c r="J34" s="571">
        <v>79.830006479309404</v>
      </c>
      <c r="K34" s="585">
        <v>1</v>
      </c>
      <c r="L34" s="571">
        <v>1</v>
      </c>
      <c r="M34" s="572">
        <v>79.830006479309404</v>
      </c>
    </row>
    <row r="35" spans="1:13" ht="14.4" customHeight="1" x14ac:dyDescent="0.3">
      <c r="A35" s="567" t="s">
        <v>535</v>
      </c>
      <c r="B35" s="568" t="s">
        <v>1529</v>
      </c>
      <c r="C35" s="568" t="s">
        <v>1530</v>
      </c>
      <c r="D35" s="568" t="s">
        <v>1531</v>
      </c>
      <c r="E35" s="568" t="s">
        <v>1169</v>
      </c>
      <c r="F35" s="571">
        <v>1</v>
      </c>
      <c r="G35" s="571">
        <v>154.07</v>
      </c>
      <c r="H35" s="585">
        <v>1</v>
      </c>
      <c r="I35" s="571"/>
      <c r="J35" s="571"/>
      <c r="K35" s="585">
        <v>0</v>
      </c>
      <c r="L35" s="571">
        <v>1</v>
      </c>
      <c r="M35" s="572">
        <v>154.07</v>
      </c>
    </row>
    <row r="36" spans="1:13" ht="14.4" customHeight="1" x14ac:dyDescent="0.3">
      <c r="A36" s="567" t="s">
        <v>535</v>
      </c>
      <c r="B36" s="568" t="s">
        <v>1532</v>
      </c>
      <c r="C36" s="568" t="s">
        <v>1533</v>
      </c>
      <c r="D36" s="568" t="s">
        <v>609</v>
      </c>
      <c r="E36" s="568" t="s">
        <v>610</v>
      </c>
      <c r="F36" s="571">
        <v>1</v>
      </c>
      <c r="G36" s="571">
        <v>81.05</v>
      </c>
      <c r="H36" s="585">
        <v>1</v>
      </c>
      <c r="I36" s="571"/>
      <c r="J36" s="571"/>
      <c r="K36" s="585">
        <v>0</v>
      </c>
      <c r="L36" s="571">
        <v>1</v>
      </c>
      <c r="M36" s="572">
        <v>81.05</v>
      </c>
    </row>
    <row r="37" spans="1:13" ht="14.4" customHeight="1" x14ac:dyDescent="0.3">
      <c r="A37" s="567" t="s">
        <v>535</v>
      </c>
      <c r="B37" s="568" t="s">
        <v>1534</v>
      </c>
      <c r="C37" s="568" t="s">
        <v>1535</v>
      </c>
      <c r="D37" s="568" t="s">
        <v>1536</v>
      </c>
      <c r="E37" s="568" t="s">
        <v>1537</v>
      </c>
      <c r="F37" s="571">
        <v>1</v>
      </c>
      <c r="G37" s="571">
        <v>142.93</v>
      </c>
      <c r="H37" s="585">
        <v>1</v>
      </c>
      <c r="I37" s="571"/>
      <c r="J37" s="571"/>
      <c r="K37" s="585">
        <v>0</v>
      </c>
      <c r="L37" s="571">
        <v>1</v>
      </c>
      <c r="M37" s="572">
        <v>142.93</v>
      </c>
    </row>
    <row r="38" spans="1:13" ht="14.4" customHeight="1" x14ac:dyDescent="0.3">
      <c r="A38" s="567" t="s">
        <v>535</v>
      </c>
      <c r="B38" s="568" t="s">
        <v>1538</v>
      </c>
      <c r="C38" s="568" t="s">
        <v>1539</v>
      </c>
      <c r="D38" s="568" t="s">
        <v>1540</v>
      </c>
      <c r="E38" s="568" t="s">
        <v>610</v>
      </c>
      <c r="F38" s="571">
        <v>3</v>
      </c>
      <c r="G38" s="571">
        <v>146.91</v>
      </c>
      <c r="H38" s="585">
        <v>1</v>
      </c>
      <c r="I38" s="571"/>
      <c r="J38" s="571"/>
      <c r="K38" s="585">
        <v>0</v>
      </c>
      <c r="L38" s="571">
        <v>3</v>
      </c>
      <c r="M38" s="572">
        <v>146.91</v>
      </c>
    </row>
    <row r="39" spans="1:13" ht="14.4" customHeight="1" x14ac:dyDescent="0.3">
      <c r="A39" s="567" t="s">
        <v>535</v>
      </c>
      <c r="B39" s="568" t="s">
        <v>1538</v>
      </c>
      <c r="C39" s="568" t="s">
        <v>1541</v>
      </c>
      <c r="D39" s="568" t="s">
        <v>1143</v>
      </c>
      <c r="E39" s="568" t="s">
        <v>1542</v>
      </c>
      <c r="F39" s="571"/>
      <c r="G39" s="571"/>
      <c r="H39" s="585">
        <v>0</v>
      </c>
      <c r="I39" s="571">
        <v>23</v>
      </c>
      <c r="J39" s="571">
        <v>2172.0973930621726</v>
      </c>
      <c r="K39" s="585">
        <v>1</v>
      </c>
      <c r="L39" s="571">
        <v>23</v>
      </c>
      <c r="M39" s="572">
        <v>2172.0973930621726</v>
      </c>
    </row>
    <row r="40" spans="1:13" ht="14.4" customHeight="1" x14ac:dyDescent="0.3">
      <c r="A40" s="567" t="s">
        <v>535</v>
      </c>
      <c r="B40" s="568" t="s">
        <v>1543</v>
      </c>
      <c r="C40" s="568" t="s">
        <v>1544</v>
      </c>
      <c r="D40" s="568" t="s">
        <v>621</v>
      </c>
      <c r="E40" s="568" t="s">
        <v>622</v>
      </c>
      <c r="F40" s="571">
        <v>1</v>
      </c>
      <c r="G40" s="571">
        <v>81.3</v>
      </c>
      <c r="H40" s="585">
        <v>1</v>
      </c>
      <c r="I40" s="571"/>
      <c r="J40" s="571"/>
      <c r="K40" s="585">
        <v>0</v>
      </c>
      <c r="L40" s="571">
        <v>1</v>
      </c>
      <c r="M40" s="572">
        <v>81.3</v>
      </c>
    </row>
    <row r="41" spans="1:13" ht="14.4" customHeight="1" x14ac:dyDescent="0.3">
      <c r="A41" s="567" t="s">
        <v>535</v>
      </c>
      <c r="B41" s="568" t="s">
        <v>1545</v>
      </c>
      <c r="C41" s="568" t="s">
        <v>1546</v>
      </c>
      <c r="D41" s="568" t="s">
        <v>1163</v>
      </c>
      <c r="E41" s="568" t="s">
        <v>1164</v>
      </c>
      <c r="F41" s="571"/>
      <c r="G41" s="571"/>
      <c r="H41" s="585">
        <v>0</v>
      </c>
      <c r="I41" s="571">
        <v>2</v>
      </c>
      <c r="J41" s="571">
        <v>167.74</v>
      </c>
      <c r="K41" s="585">
        <v>1</v>
      </c>
      <c r="L41" s="571">
        <v>2</v>
      </c>
      <c r="M41" s="572">
        <v>167.74</v>
      </c>
    </row>
    <row r="42" spans="1:13" ht="14.4" customHeight="1" x14ac:dyDescent="0.3">
      <c r="A42" s="567" t="s">
        <v>535</v>
      </c>
      <c r="B42" s="568" t="s">
        <v>1547</v>
      </c>
      <c r="C42" s="568" t="s">
        <v>1548</v>
      </c>
      <c r="D42" s="568" t="s">
        <v>1161</v>
      </c>
      <c r="E42" s="568" t="s">
        <v>1162</v>
      </c>
      <c r="F42" s="571"/>
      <c r="G42" s="571"/>
      <c r="H42" s="585">
        <v>0</v>
      </c>
      <c r="I42" s="571">
        <v>3</v>
      </c>
      <c r="J42" s="571">
        <v>308.25</v>
      </c>
      <c r="K42" s="585">
        <v>1</v>
      </c>
      <c r="L42" s="571">
        <v>3</v>
      </c>
      <c r="M42" s="572">
        <v>308.25</v>
      </c>
    </row>
    <row r="43" spans="1:13" ht="14.4" customHeight="1" x14ac:dyDescent="0.3">
      <c r="A43" s="567" t="s">
        <v>535</v>
      </c>
      <c r="B43" s="568" t="s">
        <v>1549</v>
      </c>
      <c r="C43" s="568" t="s">
        <v>1550</v>
      </c>
      <c r="D43" s="568" t="s">
        <v>1174</v>
      </c>
      <c r="E43" s="568" t="s">
        <v>1030</v>
      </c>
      <c r="F43" s="571"/>
      <c r="G43" s="571"/>
      <c r="H43" s="585">
        <v>0</v>
      </c>
      <c r="I43" s="571">
        <v>3</v>
      </c>
      <c r="J43" s="571">
        <v>429.12</v>
      </c>
      <c r="K43" s="585">
        <v>1</v>
      </c>
      <c r="L43" s="571">
        <v>3</v>
      </c>
      <c r="M43" s="572">
        <v>429.12</v>
      </c>
    </row>
    <row r="44" spans="1:13" ht="14.4" customHeight="1" x14ac:dyDescent="0.3">
      <c r="A44" s="567" t="s">
        <v>535</v>
      </c>
      <c r="B44" s="568" t="s">
        <v>1551</v>
      </c>
      <c r="C44" s="568" t="s">
        <v>1552</v>
      </c>
      <c r="D44" s="568" t="s">
        <v>1157</v>
      </c>
      <c r="E44" s="568" t="s">
        <v>1030</v>
      </c>
      <c r="F44" s="571"/>
      <c r="G44" s="571"/>
      <c r="H44" s="585">
        <v>0</v>
      </c>
      <c r="I44" s="571">
        <v>2</v>
      </c>
      <c r="J44" s="571">
        <v>395.259552467368</v>
      </c>
      <c r="K44" s="585">
        <v>1</v>
      </c>
      <c r="L44" s="571">
        <v>2</v>
      </c>
      <c r="M44" s="572">
        <v>395.259552467368</v>
      </c>
    </row>
    <row r="45" spans="1:13" ht="14.4" customHeight="1" x14ac:dyDescent="0.3">
      <c r="A45" s="567" t="s">
        <v>535</v>
      </c>
      <c r="B45" s="568" t="s">
        <v>1551</v>
      </c>
      <c r="C45" s="568" t="s">
        <v>1553</v>
      </c>
      <c r="D45" s="568" t="s">
        <v>1157</v>
      </c>
      <c r="E45" s="568" t="s">
        <v>1554</v>
      </c>
      <c r="F45" s="571"/>
      <c r="G45" s="571"/>
      <c r="H45" s="585">
        <v>0</v>
      </c>
      <c r="I45" s="571">
        <v>1</v>
      </c>
      <c r="J45" s="571">
        <v>630.34</v>
      </c>
      <c r="K45" s="585">
        <v>1</v>
      </c>
      <c r="L45" s="571">
        <v>1</v>
      </c>
      <c r="M45" s="572">
        <v>630.34</v>
      </c>
    </row>
    <row r="46" spans="1:13" ht="14.4" customHeight="1" x14ac:dyDescent="0.3">
      <c r="A46" s="567" t="s">
        <v>535</v>
      </c>
      <c r="B46" s="568" t="s">
        <v>1555</v>
      </c>
      <c r="C46" s="568" t="s">
        <v>1556</v>
      </c>
      <c r="D46" s="568" t="s">
        <v>1557</v>
      </c>
      <c r="E46" s="568" t="s">
        <v>1104</v>
      </c>
      <c r="F46" s="571"/>
      <c r="G46" s="571"/>
      <c r="H46" s="585">
        <v>0</v>
      </c>
      <c r="I46" s="571">
        <v>2</v>
      </c>
      <c r="J46" s="571">
        <v>1351.4402566700969</v>
      </c>
      <c r="K46" s="585">
        <v>1</v>
      </c>
      <c r="L46" s="571">
        <v>2</v>
      </c>
      <c r="M46" s="572">
        <v>1351.4402566700969</v>
      </c>
    </row>
    <row r="47" spans="1:13" ht="14.4" customHeight="1" x14ac:dyDescent="0.3">
      <c r="A47" s="567" t="s">
        <v>535</v>
      </c>
      <c r="B47" s="568" t="s">
        <v>1459</v>
      </c>
      <c r="C47" s="568" t="s">
        <v>1463</v>
      </c>
      <c r="D47" s="568" t="s">
        <v>1464</v>
      </c>
      <c r="E47" s="568" t="s">
        <v>1465</v>
      </c>
      <c r="F47" s="571"/>
      <c r="G47" s="571"/>
      <c r="H47" s="585">
        <v>0</v>
      </c>
      <c r="I47" s="571">
        <v>390</v>
      </c>
      <c r="J47" s="571">
        <v>14222.94542575816</v>
      </c>
      <c r="K47" s="585">
        <v>1</v>
      </c>
      <c r="L47" s="571">
        <v>390</v>
      </c>
      <c r="M47" s="572">
        <v>14222.94542575816</v>
      </c>
    </row>
    <row r="48" spans="1:13" ht="14.4" customHeight="1" x14ac:dyDescent="0.3">
      <c r="A48" s="567" t="s">
        <v>535</v>
      </c>
      <c r="B48" s="568" t="s">
        <v>1459</v>
      </c>
      <c r="C48" s="568" t="s">
        <v>1558</v>
      </c>
      <c r="D48" s="568" t="s">
        <v>1559</v>
      </c>
      <c r="E48" s="568" t="s">
        <v>1560</v>
      </c>
      <c r="F48" s="571"/>
      <c r="G48" s="571"/>
      <c r="H48" s="585">
        <v>0</v>
      </c>
      <c r="I48" s="571">
        <v>8</v>
      </c>
      <c r="J48" s="571">
        <v>1799.12</v>
      </c>
      <c r="K48" s="585">
        <v>1</v>
      </c>
      <c r="L48" s="571">
        <v>8</v>
      </c>
      <c r="M48" s="572">
        <v>1799.12</v>
      </c>
    </row>
    <row r="49" spans="1:13" ht="14.4" customHeight="1" x14ac:dyDescent="0.3">
      <c r="A49" s="567" t="s">
        <v>535</v>
      </c>
      <c r="B49" s="568" t="s">
        <v>1561</v>
      </c>
      <c r="C49" s="568" t="s">
        <v>1562</v>
      </c>
      <c r="D49" s="568" t="s">
        <v>1120</v>
      </c>
      <c r="E49" s="568" t="s">
        <v>1563</v>
      </c>
      <c r="F49" s="571"/>
      <c r="G49" s="571"/>
      <c r="H49" s="585">
        <v>0</v>
      </c>
      <c r="I49" s="571">
        <v>6</v>
      </c>
      <c r="J49" s="571">
        <v>388.95003583027363</v>
      </c>
      <c r="K49" s="585">
        <v>1</v>
      </c>
      <c r="L49" s="571">
        <v>6</v>
      </c>
      <c r="M49" s="572">
        <v>388.95003583027363</v>
      </c>
    </row>
    <row r="50" spans="1:13" ht="14.4" customHeight="1" x14ac:dyDescent="0.3">
      <c r="A50" s="567" t="s">
        <v>535</v>
      </c>
      <c r="B50" s="568" t="s">
        <v>1561</v>
      </c>
      <c r="C50" s="568" t="s">
        <v>1564</v>
      </c>
      <c r="D50" s="568" t="s">
        <v>1565</v>
      </c>
      <c r="E50" s="568" t="s">
        <v>1566</v>
      </c>
      <c r="F50" s="571">
        <v>1</v>
      </c>
      <c r="G50" s="571">
        <v>67.55</v>
      </c>
      <c r="H50" s="585">
        <v>1</v>
      </c>
      <c r="I50" s="571"/>
      <c r="J50" s="571"/>
      <c r="K50" s="585">
        <v>0</v>
      </c>
      <c r="L50" s="571">
        <v>1</v>
      </c>
      <c r="M50" s="572">
        <v>67.55</v>
      </c>
    </row>
    <row r="51" spans="1:13" ht="14.4" customHeight="1" x14ac:dyDescent="0.3">
      <c r="A51" s="567" t="s">
        <v>535</v>
      </c>
      <c r="B51" s="568" t="s">
        <v>1561</v>
      </c>
      <c r="C51" s="568" t="s">
        <v>1567</v>
      </c>
      <c r="D51" s="568" t="s">
        <v>1568</v>
      </c>
      <c r="E51" s="568" t="s">
        <v>1569</v>
      </c>
      <c r="F51" s="571">
        <v>3</v>
      </c>
      <c r="G51" s="571">
        <v>261.45999999999998</v>
      </c>
      <c r="H51" s="585">
        <v>1</v>
      </c>
      <c r="I51" s="571"/>
      <c r="J51" s="571"/>
      <c r="K51" s="585">
        <v>0</v>
      </c>
      <c r="L51" s="571">
        <v>3</v>
      </c>
      <c r="M51" s="572">
        <v>261.45999999999998</v>
      </c>
    </row>
    <row r="52" spans="1:13" ht="14.4" customHeight="1" x14ac:dyDescent="0.3">
      <c r="A52" s="567" t="s">
        <v>535</v>
      </c>
      <c r="B52" s="568" t="s">
        <v>1570</v>
      </c>
      <c r="C52" s="568" t="s">
        <v>1571</v>
      </c>
      <c r="D52" s="568" t="s">
        <v>1572</v>
      </c>
      <c r="E52" s="568" t="s">
        <v>1573</v>
      </c>
      <c r="F52" s="571">
        <v>2</v>
      </c>
      <c r="G52" s="571">
        <v>62.4</v>
      </c>
      <c r="H52" s="585">
        <v>1</v>
      </c>
      <c r="I52" s="571"/>
      <c r="J52" s="571"/>
      <c r="K52" s="585">
        <v>0</v>
      </c>
      <c r="L52" s="571">
        <v>2</v>
      </c>
      <c r="M52" s="572">
        <v>62.4</v>
      </c>
    </row>
    <row r="53" spans="1:13" ht="14.4" customHeight="1" x14ac:dyDescent="0.3">
      <c r="A53" s="567" t="s">
        <v>535</v>
      </c>
      <c r="B53" s="568" t="s">
        <v>1574</v>
      </c>
      <c r="C53" s="568" t="s">
        <v>1575</v>
      </c>
      <c r="D53" s="568" t="s">
        <v>1274</v>
      </c>
      <c r="E53" s="568" t="s">
        <v>1275</v>
      </c>
      <c r="F53" s="571"/>
      <c r="G53" s="571"/>
      <c r="H53" s="585">
        <v>0</v>
      </c>
      <c r="I53" s="571">
        <v>8</v>
      </c>
      <c r="J53" s="571">
        <v>100739.89421999764</v>
      </c>
      <c r="K53" s="585">
        <v>1</v>
      </c>
      <c r="L53" s="571">
        <v>8</v>
      </c>
      <c r="M53" s="572">
        <v>100739.89421999764</v>
      </c>
    </row>
    <row r="54" spans="1:13" ht="14.4" customHeight="1" x14ac:dyDescent="0.3">
      <c r="A54" s="567" t="s">
        <v>535</v>
      </c>
      <c r="B54" s="568" t="s">
        <v>1576</v>
      </c>
      <c r="C54" s="568" t="s">
        <v>1577</v>
      </c>
      <c r="D54" s="568" t="s">
        <v>1270</v>
      </c>
      <c r="E54" s="568" t="s">
        <v>1271</v>
      </c>
      <c r="F54" s="571"/>
      <c r="G54" s="571"/>
      <c r="H54" s="585">
        <v>0</v>
      </c>
      <c r="I54" s="571">
        <v>440</v>
      </c>
      <c r="J54" s="571">
        <v>20883.98228408803</v>
      </c>
      <c r="K54" s="585">
        <v>1</v>
      </c>
      <c r="L54" s="571">
        <v>440</v>
      </c>
      <c r="M54" s="572">
        <v>20883.98228408803</v>
      </c>
    </row>
    <row r="55" spans="1:13" ht="14.4" customHeight="1" x14ac:dyDescent="0.3">
      <c r="A55" s="567" t="s">
        <v>535</v>
      </c>
      <c r="B55" s="568" t="s">
        <v>1578</v>
      </c>
      <c r="C55" s="568" t="s">
        <v>1579</v>
      </c>
      <c r="D55" s="568" t="s">
        <v>1580</v>
      </c>
      <c r="E55" s="568" t="s">
        <v>1581</v>
      </c>
      <c r="F55" s="571"/>
      <c r="G55" s="571"/>
      <c r="H55" s="585">
        <v>0</v>
      </c>
      <c r="I55" s="571">
        <v>220</v>
      </c>
      <c r="J55" s="571">
        <v>49762.080819645016</v>
      </c>
      <c r="K55" s="585">
        <v>1</v>
      </c>
      <c r="L55" s="571">
        <v>220</v>
      </c>
      <c r="M55" s="572">
        <v>49762.080819645016</v>
      </c>
    </row>
    <row r="56" spans="1:13" ht="14.4" customHeight="1" x14ac:dyDescent="0.3">
      <c r="A56" s="567" t="s">
        <v>535</v>
      </c>
      <c r="B56" s="568" t="s">
        <v>1578</v>
      </c>
      <c r="C56" s="568" t="s">
        <v>1582</v>
      </c>
      <c r="D56" s="568" t="s">
        <v>1583</v>
      </c>
      <c r="E56" s="568" t="s">
        <v>1584</v>
      </c>
      <c r="F56" s="571"/>
      <c r="G56" s="571"/>
      <c r="H56" s="585">
        <v>0</v>
      </c>
      <c r="I56" s="571">
        <v>1</v>
      </c>
      <c r="J56" s="571">
        <v>298.78088486850601</v>
      </c>
      <c r="K56" s="585">
        <v>1</v>
      </c>
      <c r="L56" s="571">
        <v>1</v>
      </c>
      <c r="M56" s="572">
        <v>298.78088486850601</v>
      </c>
    </row>
    <row r="57" spans="1:13" ht="14.4" customHeight="1" x14ac:dyDescent="0.3">
      <c r="A57" s="567" t="s">
        <v>535</v>
      </c>
      <c r="B57" s="568" t="s">
        <v>1578</v>
      </c>
      <c r="C57" s="568" t="s">
        <v>1585</v>
      </c>
      <c r="D57" s="568" t="s">
        <v>597</v>
      </c>
      <c r="E57" s="568" t="s">
        <v>1586</v>
      </c>
      <c r="F57" s="571">
        <v>1</v>
      </c>
      <c r="G57" s="571">
        <v>300.48</v>
      </c>
      <c r="H57" s="585">
        <v>1</v>
      </c>
      <c r="I57" s="571"/>
      <c r="J57" s="571"/>
      <c r="K57" s="585">
        <v>0</v>
      </c>
      <c r="L57" s="571">
        <v>1</v>
      </c>
      <c r="M57" s="572">
        <v>300.48</v>
      </c>
    </row>
    <row r="58" spans="1:13" ht="14.4" customHeight="1" x14ac:dyDescent="0.3">
      <c r="A58" s="567" t="s">
        <v>535</v>
      </c>
      <c r="B58" s="568" t="s">
        <v>1587</v>
      </c>
      <c r="C58" s="568" t="s">
        <v>1588</v>
      </c>
      <c r="D58" s="568" t="s">
        <v>1589</v>
      </c>
      <c r="E58" s="568" t="s">
        <v>1590</v>
      </c>
      <c r="F58" s="571"/>
      <c r="G58" s="571"/>
      <c r="H58" s="585">
        <v>0</v>
      </c>
      <c r="I58" s="571">
        <v>65.609666666666669</v>
      </c>
      <c r="J58" s="571">
        <v>252778.72031451936</v>
      </c>
      <c r="K58" s="585">
        <v>1</v>
      </c>
      <c r="L58" s="571">
        <v>65.609666666666669</v>
      </c>
      <c r="M58" s="572">
        <v>252778.72031451936</v>
      </c>
    </row>
    <row r="59" spans="1:13" ht="14.4" customHeight="1" x14ac:dyDescent="0.3">
      <c r="A59" s="567" t="s">
        <v>535</v>
      </c>
      <c r="B59" s="568" t="s">
        <v>1591</v>
      </c>
      <c r="C59" s="568" t="s">
        <v>1592</v>
      </c>
      <c r="D59" s="568" t="s">
        <v>1280</v>
      </c>
      <c r="E59" s="568" t="s">
        <v>789</v>
      </c>
      <c r="F59" s="571"/>
      <c r="G59" s="571"/>
      <c r="H59" s="585">
        <v>0</v>
      </c>
      <c r="I59" s="571">
        <v>9</v>
      </c>
      <c r="J59" s="571">
        <v>2761.4997656605137</v>
      </c>
      <c r="K59" s="585">
        <v>1</v>
      </c>
      <c r="L59" s="571">
        <v>9</v>
      </c>
      <c r="M59" s="572">
        <v>2761.4997656605137</v>
      </c>
    </row>
    <row r="60" spans="1:13" ht="14.4" customHeight="1" x14ac:dyDescent="0.3">
      <c r="A60" s="567" t="s">
        <v>535</v>
      </c>
      <c r="B60" s="568" t="s">
        <v>1593</v>
      </c>
      <c r="C60" s="568" t="s">
        <v>1594</v>
      </c>
      <c r="D60" s="568" t="s">
        <v>1595</v>
      </c>
      <c r="E60" s="568" t="s">
        <v>1271</v>
      </c>
      <c r="F60" s="571"/>
      <c r="G60" s="571"/>
      <c r="H60" s="585">
        <v>0</v>
      </c>
      <c r="I60" s="571">
        <v>70</v>
      </c>
      <c r="J60" s="571">
        <v>5271.0175909887439</v>
      </c>
      <c r="K60" s="585">
        <v>1</v>
      </c>
      <c r="L60" s="571">
        <v>70</v>
      </c>
      <c r="M60" s="572">
        <v>5271.0175909887439</v>
      </c>
    </row>
    <row r="61" spans="1:13" ht="14.4" customHeight="1" x14ac:dyDescent="0.3">
      <c r="A61" s="567" t="s">
        <v>535</v>
      </c>
      <c r="B61" s="568" t="s">
        <v>1596</v>
      </c>
      <c r="C61" s="568" t="s">
        <v>1597</v>
      </c>
      <c r="D61" s="568" t="s">
        <v>1221</v>
      </c>
      <c r="E61" s="568" t="s">
        <v>795</v>
      </c>
      <c r="F61" s="571">
        <v>146</v>
      </c>
      <c r="G61" s="571">
        <v>4734.1002113947825</v>
      </c>
      <c r="H61" s="585">
        <v>1</v>
      </c>
      <c r="I61" s="571"/>
      <c r="J61" s="571"/>
      <c r="K61" s="585">
        <v>0</v>
      </c>
      <c r="L61" s="571">
        <v>146</v>
      </c>
      <c r="M61" s="572">
        <v>4734.1002113947825</v>
      </c>
    </row>
    <row r="62" spans="1:13" ht="14.4" customHeight="1" x14ac:dyDescent="0.3">
      <c r="A62" s="567" t="s">
        <v>535</v>
      </c>
      <c r="B62" s="568" t="s">
        <v>1598</v>
      </c>
      <c r="C62" s="568" t="s">
        <v>1599</v>
      </c>
      <c r="D62" s="568" t="s">
        <v>788</v>
      </c>
      <c r="E62" s="568" t="s">
        <v>789</v>
      </c>
      <c r="F62" s="571"/>
      <c r="G62" s="571"/>
      <c r="H62" s="585">
        <v>0</v>
      </c>
      <c r="I62" s="571">
        <v>5</v>
      </c>
      <c r="J62" s="571">
        <v>3023.1082436379061</v>
      </c>
      <c r="K62" s="585">
        <v>1</v>
      </c>
      <c r="L62" s="571">
        <v>5</v>
      </c>
      <c r="M62" s="572">
        <v>3023.1082436379061</v>
      </c>
    </row>
    <row r="63" spans="1:13" ht="14.4" customHeight="1" x14ac:dyDescent="0.3">
      <c r="A63" s="567" t="s">
        <v>535</v>
      </c>
      <c r="B63" s="568" t="s">
        <v>1598</v>
      </c>
      <c r="C63" s="568" t="s">
        <v>1600</v>
      </c>
      <c r="D63" s="568" t="s">
        <v>790</v>
      </c>
      <c r="E63" s="568" t="s">
        <v>791</v>
      </c>
      <c r="F63" s="571"/>
      <c r="G63" s="571"/>
      <c r="H63" s="585">
        <v>0</v>
      </c>
      <c r="I63" s="571">
        <v>9</v>
      </c>
      <c r="J63" s="571">
        <v>7259.9792039440817</v>
      </c>
      <c r="K63" s="585">
        <v>1</v>
      </c>
      <c r="L63" s="571">
        <v>9</v>
      </c>
      <c r="M63" s="572">
        <v>7259.9792039440817</v>
      </c>
    </row>
    <row r="64" spans="1:13" ht="14.4" customHeight="1" x14ac:dyDescent="0.3">
      <c r="A64" s="567" t="s">
        <v>535</v>
      </c>
      <c r="B64" s="568" t="s">
        <v>1601</v>
      </c>
      <c r="C64" s="568" t="s">
        <v>1602</v>
      </c>
      <c r="D64" s="568" t="s">
        <v>1257</v>
      </c>
      <c r="E64" s="568" t="s">
        <v>1258</v>
      </c>
      <c r="F64" s="571"/>
      <c r="G64" s="571"/>
      <c r="H64" s="585">
        <v>0</v>
      </c>
      <c r="I64" s="571">
        <v>1</v>
      </c>
      <c r="J64" s="571">
        <v>969.98909655019895</v>
      </c>
      <c r="K64" s="585">
        <v>1</v>
      </c>
      <c r="L64" s="571">
        <v>1</v>
      </c>
      <c r="M64" s="572">
        <v>969.98909655019895</v>
      </c>
    </row>
    <row r="65" spans="1:13" ht="14.4" customHeight="1" x14ac:dyDescent="0.3">
      <c r="A65" s="567" t="s">
        <v>535</v>
      </c>
      <c r="B65" s="568" t="s">
        <v>1603</v>
      </c>
      <c r="C65" s="568" t="s">
        <v>1604</v>
      </c>
      <c r="D65" s="568" t="s">
        <v>1243</v>
      </c>
      <c r="E65" s="568" t="s">
        <v>1244</v>
      </c>
      <c r="F65" s="571">
        <v>30</v>
      </c>
      <c r="G65" s="571">
        <v>102156.35665063269</v>
      </c>
      <c r="H65" s="585">
        <v>1</v>
      </c>
      <c r="I65" s="571"/>
      <c r="J65" s="571"/>
      <c r="K65" s="585">
        <v>0</v>
      </c>
      <c r="L65" s="571">
        <v>30</v>
      </c>
      <c r="M65" s="572">
        <v>102156.35665063269</v>
      </c>
    </row>
    <row r="66" spans="1:13" ht="14.4" customHeight="1" x14ac:dyDescent="0.3">
      <c r="A66" s="567" t="s">
        <v>535</v>
      </c>
      <c r="B66" s="568" t="s">
        <v>1603</v>
      </c>
      <c r="C66" s="568" t="s">
        <v>1605</v>
      </c>
      <c r="D66" s="568" t="s">
        <v>1606</v>
      </c>
      <c r="E66" s="568" t="s">
        <v>1244</v>
      </c>
      <c r="F66" s="571"/>
      <c r="G66" s="571"/>
      <c r="H66" s="585">
        <v>0</v>
      </c>
      <c r="I66" s="571">
        <v>36</v>
      </c>
      <c r="J66" s="571">
        <v>153192.6789173772</v>
      </c>
      <c r="K66" s="585">
        <v>1</v>
      </c>
      <c r="L66" s="571">
        <v>36</v>
      </c>
      <c r="M66" s="572">
        <v>153192.6789173772</v>
      </c>
    </row>
    <row r="67" spans="1:13" ht="14.4" customHeight="1" x14ac:dyDescent="0.3">
      <c r="A67" s="567" t="s">
        <v>535</v>
      </c>
      <c r="B67" s="568" t="s">
        <v>1607</v>
      </c>
      <c r="C67" s="568" t="s">
        <v>1608</v>
      </c>
      <c r="D67" s="568" t="s">
        <v>1118</v>
      </c>
      <c r="E67" s="568" t="s">
        <v>1119</v>
      </c>
      <c r="F67" s="571"/>
      <c r="G67" s="571"/>
      <c r="H67" s="585">
        <v>0</v>
      </c>
      <c r="I67" s="571">
        <v>59</v>
      </c>
      <c r="J67" s="571">
        <v>126934.37471493489</v>
      </c>
      <c r="K67" s="585">
        <v>1</v>
      </c>
      <c r="L67" s="571">
        <v>59</v>
      </c>
      <c r="M67" s="572">
        <v>126934.37471493489</v>
      </c>
    </row>
    <row r="68" spans="1:13" ht="14.4" customHeight="1" x14ac:dyDescent="0.3">
      <c r="A68" s="567" t="s">
        <v>535</v>
      </c>
      <c r="B68" s="568" t="s">
        <v>1609</v>
      </c>
      <c r="C68" s="568" t="s">
        <v>1610</v>
      </c>
      <c r="D68" s="568" t="s">
        <v>1278</v>
      </c>
      <c r="E68" s="568" t="s">
        <v>1611</v>
      </c>
      <c r="F68" s="571"/>
      <c r="G68" s="571"/>
      <c r="H68" s="585">
        <v>0</v>
      </c>
      <c r="I68" s="571">
        <v>562</v>
      </c>
      <c r="J68" s="571">
        <v>151197.24817296691</v>
      </c>
      <c r="K68" s="585">
        <v>1</v>
      </c>
      <c r="L68" s="571">
        <v>562</v>
      </c>
      <c r="M68" s="572">
        <v>151197.24817296691</v>
      </c>
    </row>
    <row r="69" spans="1:13" ht="14.4" customHeight="1" x14ac:dyDescent="0.3">
      <c r="A69" s="567" t="s">
        <v>535</v>
      </c>
      <c r="B69" s="568" t="s">
        <v>1612</v>
      </c>
      <c r="C69" s="568" t="s">
        <v>1613</v>
      </c>
      <c r="D69" s="568" t="s">
        <v>1222</v>
      </c>
      <c r="E69" s="568" t="s">
        <v>1614</v>
      </c>
      <c r="F69" s="571">
        <v>2</v>
      </c>
      <c r="G69" s="571">
        <v>238.940469661462</v>
      </c>
      <c r="H69" s="585">
        <v>1</v>
      </c>
      <c r="I69" s="571"/>
      <c r="J69" s="571"/>
      <c r="K69" s="585">
        <v>0</v>
      </c>
      <c r="L69" s="571">
        <v>2</v>
      </c>
      <c r="M69" s="572">
        <v>238.940469661462</v>
      </c>
    </row>
    <row r="70" spans="1:13" ht="14.4" customHeight="1" x14ac:dyDescent="0.3">
      <c r="A70" s="567" t="s">
        <v>535</v>
      </c>
      <c r="B70" s="568" t="s">
        <v>1615</v>
      </c>
      <c r="C70" s="568" t="s">
        <v>1616</v>
      </c>
      <c r="D70" s="568" t="s">
        <v>1268</v>
      </c>
      <c r="E70" s="568" t="s">
        <v>1617</v>
      </c>
      <c r="F70" s="571"/>
      <c r="G70" s="571"/>
      <c r="H70" s="585">
        <v>0</v>
      </c>
      <c r="I70" s="571">
        <v>40</v>
      </c>
      <c r="J70" s="571">
        <v>2960</v>
      </c>
      <c r="K70" s="585">
        <v>1</v>
      </c>
      <c r="L70" s="571">
        <v>40</v>
      </c>
      <c r="M70" s="572">
        <v>2960</v>
      </c>
    </row>
    <row r="71" spans="1:13" ht="14.4" customHeight="1" x14ac:dyDescent="0.3">
      <c r="A71" s="567" t="s">
        <v>535</v>
      </c>
      <c r="B71" s="568" t="s">
        <v>1615</v>
      </c>
      <c r="C71" s="568" t="s">
        <v>1618</v>
      </c>
      <c r="D71" s="568" t="s">
        <v>1268</v>
      </c>
      <c r="E71" s="568" t="s">
        <v>1269</v>
      </c>
      <c r="F71" s="571"/>
      <c r="G71" s="571"/>
      <c r="H71" s="585">
        <v>0</v>
      </c>
      <c r="I71" s="571">
        <v>20</v>
      </c>
      <c r="J71" s="571">
        <v>1195.7993142062269</v>
      </c>
      <c r="K71" s="585">
        <v>1</v>
      </c>
      <c r="L71" s="571">
        <v>20</v>
      </c>
      <c r="M71" s="572">
        <v>1195.7993142062269</v>
      </c>
    </row>
    <row r="72" spans="1:13" ht="14.4" customHeight="1" x14ac:dyDescent="0.3">
      <c r="A72" s="567" t="s">
        <v>535</v>
      </c>
      <c r="B72" s="568" t="s">
        <v>1619</v>
      </c>
      <c r="C72" s="568" t="s">
        <v>1620</v>
      </c>
      <c r="D72" s="568" t="s">
        <v>1281</v>
      </c>
      <c r="E72" s="568" t="s">
        <v>1621</v>
      </c>
      <c r="F72" s="571"/>
      <c r="G72" s="571"/>
      <c r="H72" s="585">
        <v>0</v>
      </c>
      <c r="I72" s="571">
        <v>146</v>
      </c>
      <c r="J72" s="571">
        <v>7937.3686953989691</v>
      </c>
      <c r="K72" s="585">
        <v>1</v>
      </c>
      <c r="L72" s="571">
        <v>146</v>
      </c>
      <c r="M72" s="572">
        <v>7937.3686953989691</v>
      </c>
    </row>
    <row r="73" spans="1:13" ht="14.4" customHeight="1" x14ac:dyDescent="0.3">
      <c r="A73" s="567" t="s">
        <v>535</v>
      </c>
      <c r="B73" s="568" t="s">
        <v>1622</v>
      </c>
      <c r="C73" s="568" t="s">
        <v>1623</v>
      </c>
      <c r="D73" s="568" t="s">
        <v>1624</v>
      </c>
      <c r="E73" s="568" t="s">
        <v>1621</v>
      </c>
      <c r="F73" s="571"/>
      <c r="G73" s="571"/>
      <c r="H73" s="585">
        <v>0</v>
      </c>
      <c r="I73" s="571">
        <v>30</v>
      </c>
      <c r="J73" s="571">
        <v>2890.8019010065677</v>
      </c>
      <c r="K73" s="585">
        <v>1</v>
      </c>
      <c r="L73" s="571">
        <v>30</v>
      </c>
      <c r="M73" s="572">
        <v>2890.8019010065677</v>
      </c>
    </row>
    <row r="74" spans="1:13" ht="14.4" customHeight="1" x14ac:dyDescent="0.3">
      <c r="A74" s="567" t="s">
        <v>535</v>
      </c>
      <c r="B74" s="568" t="s">
        <v>1625</v>
      </c>
      <c r="C74" s="568" t="s">
        <v>1626</v>
      </c>
      <c r="D74" s="568" t="s">
        <v>1627</v>
      </c>
      <c r="E74" s="568" t="s">
        <v>795</v>
      </c>
      <c r="F74" s="571"/>
      <c r="G74" s="571"/>
      <c r="H74" s="585">
        <v>0</v>
      </c>
      <c r="I74" s="571">
        <v>109</v>
      </c>
      <c r="J74" s="571">
        <v>35244.536885915411</v>
      </c>
      <c r="K74" s="585">
        <v>1</v>
      </c>
      <c r="L74" s="571">
        <v>109</v>
      </c>
      <c r="M74" s="572">
        <v>35244.536885915411</v>
      </c>
    </row>
    <row r="75" spans="1:13" ht="14.4" customHeight="1" x14ac:dyDescent="0.3">
      <c r="A75" s="567" t="s">
        <v>535</v>
      </c>
      <c r="B75" s="568" t="s">
        <v>1628</v>
      </c>
      <c r="C75" s="568" t="s">
        <v>1629</v>
      </c>
      <c r="D75" s="568" t="s">
        <v>1630</v>
      </c>
      <c r="E75" s="568" t="s">
        <v>1631</v>
      </c>
      <c r="F75" s="571"/>
      <c r="G75" s="571"/>
      <c r="H75" s="585">
        <v>0</v>
      </c>
      <c r="I75" s="571">
        <v>10</v>
      </c>
      <c r="J75" s="571">
        <v>8872.7000000000007</v>
      </c>
      <c r="K75" s="585">
        <v>1</v>
      </c>
      <c r="L75" s="571">
        <v>10</v>
      </c>
      <c r="M75" s="572">
        <v>8872.7000000000007</v>
      </c>
    </row>
    <row r="76" spans="1:13" ht="14.4" customHeight="1" x14ac:dyDescent="0.3">
      <c r="A76" s="567" t="s">
        <v>535</v>
      </c>
      <c r="B76" s="568" t="s">
        <v>1632</v>
      </c>
      <c r="C76" s="568" t="s">
        <v>1633</v>
      </c>
      <c r="D76" s="568" t="s">
        <v>1634</v>
      </c>
      <c r="E76" s="568" t="s">
        <v>1635</v>
      </c>
      <c r="F76" s="571"/>
      <c r="G76" s="571"/>
      <c r="H76" s="585">
        <v>0</v>
      </c>
      <c r="I76" s="571">
        <v>750</v>
      </c>
      <c r="J76" s="571">
        <v>68779.322762476775</v>
      </c>
      <c r="K76" s="585">
        <v>1</v>
      </c>
      <c r="L76" s="571">
        <v>750</v>
      </c>
      <c r="M76" s="572">
        <v>68779.322762476775</v>
      </c>
    </row>
    <row r="77" spans="1:13" ht="14.4" customHeight="1" x14ac:dyDescent="0.3">
      <c r="A77" s="567" t="s">
        <v>535</v>
      </c>
      <c r="B77" s="568" t="s">
        <v>1636</v>
      </c>
      <c r="C77" s="568" t="s">
        <v>1637</v>
      </c>
      <c r="D77" s="568" t="s">
        <v>1303</v>
      </c>
      <c r="E77" s="568" t="s">
        <v>1304</v>
      </c>
      <c r="F77" s="571"/>
      <c r="G77" s="571"/>
      <c r="H77" s="585">
        <v>0</v>
      </c>
      <c r="I77" s="571">
        <v>106</v>
      </c>
      <c r="J77" s="571">
        <v>316992.9214969154</v>
      </c>
      <c r="K77" s="585">
        <v>1</v>
      </c>
      <c r="L77" s="571">
        <v>106</v>
      </c>
      <c r="M77" s="572">
        <v>316992.9214969154</v>
      </c>
    </row>
    <row r="78" spans="1:13" ht="14.4" customHeight="1" x14ac:dyDescent="0.3">
      <c r="A78" s="567" t="s">
        <v>535</v>
      </c>
      <c r="B78" s="568" t="s">
        <v>1638</v>
      </c>
      <c r="C78" s="568" t="s">
        <v>1639</v>
      </c>
      <c r="D78" s="568" t="s">
        <v>1306</v>
      </c>
      <c r="E78" s="568" t="s">
        <v>1307</v>
      </c>
      <c r="F78" s="571"/>
      <c r="G78" s="571"/>
      <c r="H78" s="585">
        <v>0</v>
      </c>
      <c r="I78" s="571">
        <v>15</v>
      </c>
      <c r="J78" s="571">
        <v>117340.9193505726</v>
      </c>
      <c r="K78" s="585">
        <v>1</v>
      </c>
      <c r="L78" s="571">
        <v>15</v>
      </c>
      <c r="M78" s="572">
        <v>117340.9193505726</v>
      </c>
    </row>
    <row r="79" spans="1:13" ht="14.4" customHeight="1" x14ac:dyDescent="0.3">
      <c r="A79" s="567" t="s">
        <v>535</v>
      </c>
      <c r="B79" s="568" t="s">
        <v>1640</v>
      </c>
      <c r="C79" s="568" t="s">
        <v>1641</v>
      </c>
      <c r="D79" s="568" t="s">
        <v>1098</v>
      </c>
      <c r="E79" s="568" t="s">
        <v>1642</v>
      </c>
      <c r="F79" s="571"/>
      <c r="G79" s="571"/>
      <c r="H79" s="585">
        <v>0</v>
      </c>
      <c r="I79" s="571">
        <v>1</v>
      </c>
      <c r="J79" s="571">
        <v>88.76</v>
      </c>
      <c r="K79" s="585">
        <v>1</v>
      </c>
      <c r="L79" s="571">
        <v>1</v>
      </c>
      <c r="M79" s="572">
        <v>88.76</v>
      </c>
    </row>
    <row r="80" spans="1:13" ht="14.4" customHeight="1" x14ac:dyDescent="0.3">
      <c r="A80" s="567" t="s">
        <v>535</v>
      </c>
      <c r="B80" s="568" t="s">
        <v>1643</v>
      </c>
      <c r="C80" s="568" t="s">
        <v>1644</v>
      </c>
      <c r="D80" s="568" t="s">
        <v>601</v>
      </c>
      <c r="E80" s="568" t="s">
        <v>1645</v>
      </c>
      <c r="F80" s="571">
        <v>6</v>
      </c>
      <c r="G80" s="571">
        <v>724.53779374714804</v>
      </c>
      <c r="H80" s="585">
        <v>1</v>
      </c>
      <c r="I80" s="571"/>
      <c r="J80" s="571"/>
      <c r="K80" s="585">
        <v>0</v>
      </c>
      <c r="L80" s="571">
        <v>6</v>
      </c>
      <c r="M80" s="572">
        <v>724.53779374714804</v>
      </c>
    </row>
    <row r="81" spans="1:13" ht="14.4" customHeight="1" x14ac:dyDescent="0.3">
      <c r="A81" s="567" t="s">
        <v>535</v>
      </c>
      <c r="B81" s="568" t="s">
        <v>1646</v>
      </c>
      <c r="C81" s="568" t="s">
        <v>1647</v>
      </c>
      <c r="D81" s="568" t="s">
        <v>1128</v>
      </c>
      <c r="E81" s="568" t="s">
        <v>800</v>
      </c>
      <c r="F81" s="571"/>
      <c r="G81" s="571"/>
      <c r="H81" s="585">
        <v>0</v>
      </c>
      <c r="I81" s="571">
        <v>1</v>
      </c>
      <c r="J81" s="571">
        <v>337.42933366625402</v>
      </c>
      <c r="K81" s="585">
        <v>1</v>
      </c>
      <c r="L81" s="571">
        <v>1</v>
      </c>
      <c r="M81" s="572">
        <v>337.42933366625402</v>
      </c>
    </row>
    <row r="82" spans="1:13" ht="14.4" customHeight="1" x14ac:dyDescent="0.3">
      <c r="A82" s="567" t="s">
        <v>535</v>
      </c>
      <c r="B82" s="568" t="s">
        <v>1648</v>
      </c>
      <c r="C82" s="568" t="s">
        <v>1649</v>
      </c>
      <c r="D82" s="568" t="s">
        <v>1125</v>
      </c>
      <c r="E82" s="568" t="s">
        <v>1126</v>
      </c>
      <c r="F82" s="571"/>
      <c r="G82" s="571"/>
      <c r="H82" s="585">
        <v>0</v>
      </c>
      <c r="I82" s="571">
        <v>1</v>
      </c>
      <c r="J82" s="571">
        <v>230.22</v>
      </c>
      <c r="K82" s="585">
        <v>1</v>
      </c>
      <c r="L82" s="571">
        <v>1</v>
      </c>
      <c r="M82" s="572">
        <v>230.22</v>
      </c>
    </row>
    <row r="83" spans="1:13" ht="14.4" customHeight="1" x14ac:dyDescent="0.3">
      <c r="A83" s="567" t="s">
        <v>535</v>
      </c>
      <c r="B83" s="568" t="s">
        <v>1648</v>
      </c>
      <c r="C83" s="568" t="s">
        <v>1650</v>
      </c>
      <c r="D83" s="568" t="s">
        <v>1125</v>
      </c>
      <c r="E83" s="568" t="s">
        <v>1127</v>
      </c>
      <c r="F83" s="571"/>
      <c r="G83" s="571"/>
      <c r="H83" s="585">
        <v>0</v>
      </c>
      <c r="I83" s="571">
        <v>2</v>
      </c>
      <c r="J83" s="571">
        <v>1806.7599164065639</v>
      </c>
      <c r="K83" s="585">
        <v>1</v>
      </c>
      <c r="L83" s="571">
        <v>2</v>
      </c>
      <c r="M83" s="572">
        <v>1806.7599164065639</v>
      </c>
    </row>
    <row r="84" spans="1:13" ht="14.4" customHeight="1" x14ac:dyDescent="0.3">
      <c r="A84" s="567" t="s">
        <v>535</v>
      </c>
      <c r="B84" s="568" t="s">
        <v>1651</v>
      </c>
      <c r="C84" s="568" t="s">
        <v>1652</v>
      </c>
      <c r="D84" s="568" t="s">
        <v>1653</v>
      </c>
      <c r="E84" s="568" t="s">
        <v>1654</v>
      </c>
      <c r="F84" s="571">
        <v>2</v>
      </c>
      <c r="G84" s="571">
        <v>123.62</v>
      </c>
      <c r="H84" s="585">
        <v>1</v>
      </c>
      <c r="I84" s="571"/>
      <c r="J84" s="571"/>
      <c r="K84" s="585">
        <v>0</v>
      </c>
      <c r="L84" s="571">
        <v>2</v>
      </c>
      <c r="M84" s="572">
        <v>123.62</v>
      </c>
    </row>
    <row r="85" spans="1:13" ht="14.4" customHeight="1" x14ac:dyDescent="0.3">
      <c r="A85" s="567" t="s">
        <v>535</v>
      </c>
      <c r="B85" s="568" t="s">
        <v>1466</v>
      </c>
      <c r="C85" s="568" t="s">
        <v>1655</v>
      </c>
      <c r="D85" s="568" t="s">
        <v>1111</v>
      </c>
      <c r="E85" s="568" t="s">
        <v>1112</v>
      </c>
      <c r="F85" s="571"/>
      <c r="G85" s="571"/>
      <c r="H85" s="585">
        <v>0</v>
      </c>
      <c r="I85" s="571">
        <v>290</v>
      </c>
      <c r="J85" s="571">
        <v>224102.42649221863</v>
      </c>
      <c r="K85" s="585">
        <v>1</v>
      </c>
      <c r="L85" s="571">
        <v>290</v>
      </c>
      <c r="M85" s="572">
        <v>224102.42649221863</v>
      </c>
    </row>
    <row r="86" spans="1:13" ht="14.4" customHeight="1" x14ac:dyDescent="0.3">
      <c r="A86" s="567" t="s">
        <v>535</v>
      </c>
      <c r="B86" s="568" t="s">
        <v>1656</v>
      </c>
      <c r="C86" s="568" t="s">
        <v>1657</v>
      </c>
      <c r="D86" s="568" t="s">
        <v>1109</v>
      </c>
      <c r="E86" s="568" t="s">
        <v>1110</v>
      </c>
      <c r="F86" s="571"/>
      <c r="G86" s="571"/>
      <c r="H86" s="585">
        <v>0</v>
      </c>
      <c r="I86" s="571">
        <v>133</v>
      </c>
      <c r="J86" s="571">
        <v>152218.21659818239</v>
      </c>
      <c r="K86" s="585">
        <v>1</v>
      </c>
      <c r="L86" s="571">
        <v>133</v>
      </c>
      <c r="M86" s="572">
        <v>152218.21659818239</v>
      </c>
    </row>
    <row r="87" spans="1:13" ht="14.4" customHeight="1" x14ac:dyDescent="0.3">
      <c r="A87" s="567" t="s">
        <v>535</v>
      </c>
      <c r="B87" s="568" t="s">
        <v>1658</v>
      </c>
      <c r="C87" s="568" t="s">
        <v>1659</v>
      </c>
      <c r="D87" s="568" t="s">
        <v>1165</v>
      </c>
      <c r="E87" s="568" t="s">
        <v>1166</v>
      </c>
      <c r="F87" s="571"/>
      <c r="G87" s="571"/>
      <c r="H87" s="585">
        <v>0</v>
      </c>
      <c r="I87" s="571">
        <v>100</v>
      </c>
      <c r="J87" s="571">
        <v>100439.90887048587</v>
      </c>
      <c r="K87" s="585">
        <v>1</v>
      </c>
      <c r="L87" s="571">
        <v>100</v>
      </c>
      <c r="M87" s="572">
        <v>100439.90887048587</v>
      </c>
    </row>
    <row r="88" spans="1:13" ht="14.4" customHeight="1" x14ac:dyDescent="0.3">
      <c r="A88" s="567" t="s">
        <v>535</v>
      </c>
      <c r="B88" s="568" t="s">
        <v>1660</v>
      </c>
      <c r="C88" s="568" t="s">
        <v>1661</v>
      </c>
      <c r="D88" s="568" t="s">
        <v>1151</v>
      </c>
      <c r="E88" s="568" t="s">
        <v>1152</v>
      </c>
      <c r="F88" s="571"/>
      <c r="G88" s="571"/>
      <c r="H88" s="585">
        <v>0</v>
      </c>
      <c r="I88" s="571">
        <v>2</v>
      </c>
      <c r="J88" s="571">
        <v>1421.51</v>
      </c>
      <c r="K88" s="585">
        <v>1</v>
      </c>
      <c r="L88" s="571">
        <v>2</v>
      </c>
      <c r="M88" s="572">
        <v>1421.51</v>
      </c>
    </row>
    <row r="89" spans="1:13" ht="14.4" customHeight="1" x14ac:dyDescent="0.3">
      <c r="A89" s="567" t="s">
        <v>535</v>
      </c>
      <c r="B89" s="568" t="s">
        <v>1662</v>
      </c>
      <c r="C89" s="568" t="s">
        <v>1663</v>
      </c>
      <c r="D89" s="568" t="s">
        <v>1664</v>
      </c>
      <c r="E89" s="568" t="s">
        <v>1665</v>
      </c>
      <c r="F89" s="571"/>
      <c r="G89" s="571"/>
      <c r="H89" s="585">
        <v>0</v>
      </c>
      <c r="I89" s="571">
        <v>1</v>
      </c>
      <c r="J89" s="571">
        <v>56.610167656490098</v>
      </c>
      <c r="K89" s="585">
        <v>1</v>
      </c>
      <c r="L89" s="571">
        <v>1</v>
      </c>
      <c r="M89" s="572">
        <v>56.610167656490098</v>
      </c>
    </row>
    <row r="90" spans="1:13" ht="14.4" customHeight="1" x14ac:dyDescent="0.3">
      <c r="A90" s="567" t="s">
        <v>535</v>
      </c>
      <c r="B90" s="568" t="s">
        <v>1662</v>
      </c>
      <c r="C90" s="568" t="s">
        <v>1666</v>
      </c>
      <c r="D90" s="568" t="s">
        <v>1667</v>
      </c>
      <c r="E90" s="568" t="s">
        <v>1668</v>
      </c>
      <c r="F90" s="571"/>
      <c r="G90" s="571"/>
      <c r="H90" s="585">
        <v>0</v>
      </c>
      <c r="I90" s="571">
        <v>2</v>
      </c>
      <c r="J90" s="571">
        <v>176.6298424258182</v>
      </c>
      <c r="K90" s="585">
        <v>1</v>
      </c>
      <c r="L90" s="571">
        <v>2</v>
      </c>
      <c r="M90" s="572">
        <v>176.6298424258182</v>
      </c>
    </row>
    <row r="91" spans="1:13" ht="14.4" customHeight="1" x14ac:dyDescent="0.3">
      <c r="A91" s="567" t="s">
        <v>535</v>
      </c>
      <c r="B91" s="568" t="s">
        <v>1468</v>
      </c>
      <c r="C91" s="568" t="s">
        <v>1669</v>
      </c>
      <c r="D91" s="568" t="s">
        <v>619</v>
      </c>
      <c r="E91" s="568" t="s">
        <v>620</v>
      </c>
      <c r="F91" s="571">
        <v>1</v>
      </c>
      <c r="G91" s="571">
        <v>1165.43</v>
      </c>
      <c r="H91" s="585">
        <v>1</v>
      </c>
      <c r="I91" s="571"/>
      <c r="J91" s="571"/>
      <c r="K91" s="585">
        <v>0</v>
      </c>
      <c r="L91" s="571">
        <v>1</v>
      </c>
      <c r="M91" s="572">
        <v>1165.43</v>
      </c>
    </row>
    <row r="92" spans="1:13" ht="14.4" customHeight="1" x14ac:dyDescent="0.3">
      <c r="A92" s="567" t="s">
        <v>535</v>
      </c>
      <c r="B92" s="568" t="s">
        <v>1468</v>
      </c>
      <c r="C92" s="568" t="s">
        <v>1670</v>
      </c>
      <c r="D92" s="568" t="s">
        <v>1470</v>
      </c>
      <c r="E92" s="568" t="s">
        <v>1671</v>
      </c>
      <c r="F92" s="571"/>
      <c r="G92" s="571"/>
      <c r="H92" s="585">
        <v>0</v>
      </c>
      <c r="I92" s="571">
        <v>2</v>
      </c>
      <c r="J92" s="571">
        <v>355.94</v>
      </c>
      <c r="K92" s="585">
        <v>1</v>
      </c>
      <c r="L92" s="571">
        <v>2</v>
      </c>
      <c r="M92" s="572">
        <v>355.94</v>
      </c>
    </row>
    <row r="93" spans="1:13" ht="14.4" customHeight="1" x14ac:dyDescent="0.3">
      <c r="A93" s="567" t="s">
        <v>535</v>
      </c>
      <c r="B93" s="568" t="s">
        <v>1468</v>
      </c>
      <c r="C93" s="568" t="s">
        <v>1672</v>
      </c>
      <c r="D93" s="568" t="s">
        <v>1673</v>
      </c>
      <c r="E93" s="568" t="s">
        <v>1674</v>
      </c>
      <c r="F93" s="571"/>
      <c r="G93" s="571"/>
      <c r="H93" s="585">
        <v>0</v>
      </c>
      <c r="I93" s="571">
        <v>77</v>
      </c>
      <c r="J93" s="571">
        <v>80029.028531459015</v>
      </c>
      <c r="K93" s="585">
        <v>1</v>
      </c>
      <c r="L93" s="571">
        <v>77</v>
      </c>
      <c r="M93" s="572">
        <v>80029.028531459015</v>
      </c>
    </row>
    <row r="94" spans="1:13" ht="14.4" customHeight="1" x14ac:dyDescent="0.3">
      <c r="A94" s="567" t="s">
        <v>535</v>
      </c>
      <c r="B94" s="568" t="s">
        <v>1675</v>
      </c>
      <c r="C94" s="568" t="s">
        <v>1676</v>
      </c>
      <c r="D94" s="568" t="s">
        <v>1677</v>
      </c>
      <c r="E94" s="568" t="s">
        <v>1137</v>
      </c>
      <c r="F94" s="571">
        <v>21</v>
      </c>
      <c r="G94" s="571">
        <v>3184.679390976667</v>
      </c>
      <c r="H94" s="585">
        <v>1</v>
      </c>
      <c r="I94" s="571"/>
      <c r="J94" s="571"/>
      <c r="K94" s="585">
        <v>0</v>
      </c>
      <c r="L94" s="571">
        <v>21</v>
      </c>
      <c r="M94" s="572">
        <v>3184.679390976667</v>
      </c>
    </row>
    <row r="95" spans="1:13" ht="14.4" customHeight="1" x14ac:dyDescent="0.3">
      <c r="A95" s="567" t="s">
        <v>535</v>
      </c>
      <c r="B95" s="568" t="s">
        <v>1678</v>
      </c>
      <c r="C95" s="568" t="s">
        <v>1679</v>
      </c>
      <c r="D95" s="568" t="s">
        <v>607</v>
      </c>
      <c r="E95" s="568" t="s">
        <v>608</v>
      </c>
      <c r="F95" s="571">
        <v>1</v>
      </c>
      <c r="G95" s="571">
        <v>148.72948450152501</v>
      </c>
      <c r="H95" s="585">
        <v>1</v>
      </c>
      <c r="I95" s="571"/>
      <c r="J95" s="571"/>
      <c r="K95" s="585">
        <v>0</v>
      </c>
      <c r="L95" s="571">
        <v>1</v>
      </c>
      <c r="M95" s="572">
        <v>148.72948450152501</v>
      </c>
    </row>
    <row r="96" spans="1:13" ht="14.4" customHeight="1" x14ac:dyDescent="0.3">
      <c r="A96" s="567" t="s">
        <v>535</v>
      </c>
      <c r="B96" s="568" t="s">
        <v>1680</v>
      </c>
      <c r="C96" s="568" t="s">
        <v>1681</v>
      </c>
      <c r="D96" s="568" t="s">
        <v>1168</v>
      </c>
      <c r="E96" s="568" t="s">
        <v>1169</v>
      </c>
      <c r="F96" s="571"/>
      <c r="G96" s="571"/>
      <c r="H96" s="585">
        <v>0</v>
      </c>
      <c r="I96" s="571">
        <v>1</v>
      </c>
      <c r="J96" s="571">
        <v>174.240003393195</v>
      </c>
      <c r="K96" s="585">
        <v>1</v>
      </c>
      <c r="L96" s="571">
        <v>1</v>
      </c>
      <c r="M96" s="572">
        <v>174.240003393195</v>
      </c>
    </row>
    <row r="97" spans="1:13" ht="14.4" customHeight="1" x14ac:dyDescent="0.3">
      <c r="A97" s="567" t="s">
        <v>535</v>
      </c>
      <c r="B97" s="568" t="s">
        <v>1682</v>
      </c>
      <c r="C97" s="568" t="s">
        <v>1683</v>
      </c>
      <c r="D97" s="568" t="s">
        <v>629</v>
      </c>
      <c r="E97" s="568" t="s">
        <v>630</v>
      </c>
      <c r="F97" s="571">
        <v>3</v>
      </c>
      <c r="G97" s="571">
        <v>314.19021972521102</v>
      </c>
      <c r="H97" s="585">
        <v>1</v>
      </c>
      <c r="I97" s="571"/>
      <c r="J97" s="571"/>
      <c r="K97" s="585">
        <v>0</v>
      </c>
      <c r="L97" s="571">
        <v>3</v>
      </c>
      <c r="M97" s="572">
        <v>314.19021972521102</v>
      </c>
    </row>
    <row r="98" spans="1:13" ht="14.4" customHeight="1" x14ac:dyDescent="0.3">
      <c r="A98" s="567" t="s">
        <v>535</v>
      </c>
      <c r="B98" s="568" t="s">
        <v>1684</v>
      </c>
      <c r="C98" s="568" t="s">
        <v>1685</v>
      </c>
      <c r="D98" s="568" t="s">
        <v>1141</v>
      </c>
      <c r="E98" s="568" t="s">
        <v>1142</v>
      </c>
      <c r="F98" s="571"/>
      <c r="G98" s="571"/>
      <c r="H98" s="585">
        <v>0</v>
      </c>
      <c r="I98" s="571">
        <v>30</v>
      </c>
      <c r="J98" s="571">
        <v>2564.4000083232991</v>
      </c>
      <c r="K98" s="585">
        <v>1</v>
      </c>
      <c r="L98" s="571">
        <v>30</v>
      </c>
      <c r="M98" s="572">
        <v>2564.4000083232991</v>
      </c>
    </row>
    <row r="99" spans="1:13" ht="14.4" customHeight="1" x14ac:dyDescent="0.3">
      <c r="A99" s="567" t="s">
        <v>535</v>
      </c>
      <c r="B99" s="568" t="s">
        <v>1686</v>
      </c>
      <c r="C99" s="568" t="s">
        <v>1687</v>
      </c>
      <c r="D99" s="568" t="s">
        <v>615</v>
      </c>
      <c r="E99" s="568" t="s">
        <v>1688</v>
      </c>
      <c r="F99" s="571">
        <v>1</v>
      </c>
      <c r="G99" s="571">
        <v>411.02</v>
      </c>
      <c r="H99" s="585">
        <v>1</v>
      </c>
      <c r="I99" s="571"/>
      <c r="J99" s="571"/>
      <c r="K99" s="585">
        <v>0</v>
      </c>
      <c r="L99" s="571">
        <v>1</v>
      </c>
      <c r="M99" s="572">
        <v>411.02</v>
      </c>
    </row>
    <row r="100" spans="1:13" ht="14.4" customHeight="1" x14ac:dyDescent="0.3">
      <c r="A100" s="567" t="s">
        <v>535</v>
      </c>
      <c r="B100" s="568" t="s">
        <v>1689</v>
      </c>
      <c r="C100" s="568" t="s">
        <v>1690</v>
      </c>
      <c r="D100" s="568" t="s">
        <v>1145</v>
      </c>
      <c r="E100" s="568" t="s">
        <v>1169</v>
      </c>
      <c r="F100" s="571"/>
      <c r="G100" s="571"/>
      <c r="H100" s="585">
        <v>0</v>
      </c>
      <c r="I100" s="571">
        <v>1</v>
      </c>
      <c r="J100" s="571">
        <v>109.120962157222</v>
      </c>
      <c r="K100" s="585">
        <v>1</v>
      </c>
      <c r="L100" s="571">
        <v>1</v>
      </c>
      <c r="M100" s="572">
        <v>109.120962157222</v>
      </c>
    </row>
    <row r="101" spans="1:13" ht="14.4" customHeight="1" x14ac:dyDescent="0.3">
      <c r="A101" s="567" t="s">
        <v>535</v>
      </c>
      <c r="B101" s="568" t="s">
        <v>1689</v>
      </c>
      <c r="C101" s="568" t="s">
        <v>1691</v>
      </c>
      <c r="D101" s="568" t="s">
        <v>1145</v>
      </c>
      <c r="E101" s="568" t="s">
        <v>1160</v>
      </c>
      <c r="F101" s="571"/>
      <c r="G101" s="571"/>
      <c r="H101" s="585">
        <v>0</v>
      </c>
      <c r="I101" s="571">
        <v>1</v>
      </c>
      <c r="J101" s="571">
        <v>313.74</v>
      </c>
      <c r="K101" s="585">
        <v>1</v>
      </c>
      <c r="L101" s="571">
        <v>1</v>
      </c>
      <c r="M101" s="572">
        <v>313.74</v>
      </c>
    </row>
    <row r="102" spans="1:13" ht="14.4" customHeight="1" x14ac:dyDescent="0.3">
      <c r="A102" s="567" t="s">
        <v>535</v>
      </c>
      <c r="B102" s="568" t="s">
        <v>1692</v>
      </c>
      <c r="C102" s="568" t="s">
        <v>1693</v>
      </c>
      <c r="D102" s="568" t="s">
        <v>631</v>
      </c>
      <c r="E102" s="568" t="s">
        <v>632</v>
      </c>
      <c r="F102" s="571">
        <v>2</v>
      </c>
      <c r="G102" s="571">
        <v>343.84</v>
      </c>
      <c r="H102" s="585">
        <v>1</v>
      </c>
      <c r="I102" s="571"/>
      <c r="J102" s="571"/>
      <c r="K102" s="585">
        <v>0</v>
      </c>
      <c r="L102" s="571">
        <v>2</v>
      </c>
      <c r="M102" s="572">
        <v>343.84</v>
      </c>
    </row>
    <row r="103" spans="1:13" ht="14.4" customHeight="1" x14ac:dyDescent="0.3">
      <c r="A103" s="567" t="s">
        <v>535</v>
      </c>
      <c r="B103" s="568" t="s">
        <v>1694</v>
      </c>
      <c r="C103" s="568" t="s">
        <v>1695</v>
      </c>
      <c r="D103" s="568" t="s">
        <v>1170</v>
      </c>
      <c r="E103" s="568" t="s">
        <v>1171</v>
      </c>
      <c r="F103" s="571"/>
      <c r="G103" s="571"/>
      <c r="H103" s="585">
        <v>0</v>
      </c>
      <c r="I103" s="571">
        <v>3</v>
      </c>
      <c r="J103" s="571">
        <v>689.82099165233899</v>
      </c>
      <c r="K103" s="585">
        <v>1</v>
      </c>
      <c r="L103" s="571">
        <v>3</v>
      </c>
      <c r="M103" s="572">
        <v>689.82099165233899</v>
      </c>
    </row>
    <row r="104" spans="1:13" ht="14.4" customHeight="1" x14ac:dyDescent="0.3">
      <c r="A104" s="567" t="s">
        <v>535</v>
      </c>
      <c r="B104" s="568" t="s">
        <v>1696</v>
      </c>
      <c r="C104" s="568" t="s">
        <v>1697</v>
      </c>
      <c r="D104" s="568" t="s">
        <v>1183</v>
      </c>
      <c r="E104" s="568" t="s">
        <v>596</v>
      </c>
      <c r="F104" s="571">
        <v>95</v>
      </c>
      <c r="G104" s="571">
        <v>42064.1</v>
      </c>
      <c r="H104" s="585">
        <v>1</v>
      </c>
      <c r="I104" s="571"/>
      <c r="J104" s="571"/>
      <c r="K104" s="585">
        <v>0</v>
      </c>
      <c r="L104" s="571">
        <v>95</v>
      </c>
      <c r="M104" s="572">
        <v>42064.1</v>
      </c>
    </row>
    <row r="105" spans="1:13" ht="14.4" customHeight="1" x14ac:dyDescent="0.3">
      <c r="A105" s="567" t="s">
        <v>535</v>
      </c>
      <c r="B105" s="568" t="s">
        <v>1696</v>
      </c>
      <c r="C105" s="568" t="s">
        <v>1698</v>
      </c>
      <c r="D105" s="568" t="s">
        <v>1175</v>
      </c>
      <c r="E105" s="568" t="s">
        <v>1176</v>
      </c>
      <c r="F105" s="571">
        <v>4</v>
      </c>
      <c r="G105" s="571">
        <v>8764.56</v>
      </c>
      <c r="H105" s="585">
        <v>1</v>
      </c>
      <c r="I105" s="571"/>
      <c r="J105" s="571"/>
      <c r="K105" s="585">
        <v>0</v>
      </c>
      <c r="L105" s="571">
        <v>4</v>
      </c>
      <c r="M105" s="572">
        <v>8764.56</v>
      </c>
    </row>
    <row r="106" spans="1:13" ht="14.4" customHeight="1" x14ac:dyDescent="0.3">
      <c r="A106" s="567" t="s">
        <v>535</v>
      </c>
      <c r="B106" s="568" t="s">
        <v>1696</v>
      </c>
      <c r="C106" s="568" t="s">
        <v>1699</v>
      </c>
      <c r="D106" s="568" t="s">
        <v>1177</v>
      </c>
      <c r="E106" s="568" t="s">
        <v>596</v>
      </c>
      <c r="F106" s="571">
        <v>37</v>
      </c>
      <c r="G106" s="571">
        <v>8853.9072494042193</v>
      </c>
      <c r="H106" s="585">
        <v>1</v>
      </c>
      <c r="I106" s="571"/>
      <c r="J106" s="571"/>
      <c r="K106" s="585">
        <v>0</v>
      </c>
      <c r="L106" s="571">
        <v>37</v>
      </c>
      <c r="M106" s="572">
        <v>8853.9072494042193</v>
      </c>
    </row>
    <row r="107" spans="1:13" ht="14.4" customHeight="1" x14ac:dyDescent="0.3">
      <c r="A107" s="567" t="s">
        <v>535</v>
      </c>
      <c r="B107" s="568" t="s">
        <v>1696</v>
      </c>
      <c r="C107" s="568" t="s">
        <v>1700</v>
      </c>
      <c r="D107" s="568" t="s">
        <v>1211</v>
      </c>
      <c r="E107" s="568" t="s">
        <v>1179</v>
      </c>
      <c r="F107" s="571"/>
      <c r="G107" s="571"/>
      <c r="H107" s="585">
        <v>0</v>
      </c>
      <c r="I107" s="571">
        <v>78</v>
      </c>
      <c r="J107" s="571">
        <v>16145.995982501277</v>
      </c>
      <c r="K107" s="585">
        <v>1</v>
      </c>
      <c r="L107" s="571">
        <v>78</v>
      </c>
      <c r="M107" s="572">
        <v>16145.995982501277</v>
      </c>
    </row>
    <row r="108" spans="1:13" ht="14.4" customHeight="1" x14ac:dyDescent="0.3">
      <c r="A108" s="567" t="s">
        <v>535</v>
      </c>
      <c r="B108" s="568" t="s">
        <v>1696</v>
      </c>
      <c r="C108" s="568" t="s">
        <v>1701</v>
      </c>
      <c r="D108" s="568" t="s">
        <v>1702</v>
      </c>
      <c r="E108" s="568" t="s">
        <v>596</v>
      </c>
      <c r="F108" s="571"/>
      <c r="G108" s="571"/>
      <c r="H108" s="585">
        <v>0</v>
      </c>
      <c r="I108" s="571">
        <v>20</v>
      </c>
      <c r="J108" s="571">
        <v>4324.3999999999996</v>
      </c>
      <c r="K108" s="585">
        <v>1</v>
      </c>
      <c r="L108" s="571">
        <v>20</v>
      </c>
      <c r="M108" s="572">
        <v>4324.3999999999996</v>
      </c>
    </row>
    <row r="109" spans="1:13" ht="14.4" customHeight="1" x14ac:dyDescent="0.3">
      <c r="A109" s="567" t="s">
        <v>535</v>
      </c>
      <c r="B109" s="568" t="s">
        <v>1696</v>
      </c>
      <c r="C109" s="568" t="s">
        <v>1703</v>
      </c>
      <c r="D109" s="568" t="s">
        <v>1182</v>
      </c>
      <c r="E109" s="568" t="s">
        <v>596</v>
      </c>
      <c r="F109" s="571">
        <v>23</v>
      </c>
      <c r="G109" s="571">
        <v>26070.970000000048</v>
      </c>
      <c r="H109" s="585">
        <v>1</v>
      </c>
      <c r="I109" s="571"/>
      <c r="J109" s="571"/>
      <c r="K109" s="585">
        <v>0</v>
      </c>
      <c r="L109" s="571">
        <v>23</v>
      </c>
      <c r="M109" s="572">
        <v>26070.970000000048</v>
      </c>
    </row>
    <row r="110" spans="1:13" ht="14.4" customHeight="1" x14ac:dyDescent="0.3">
      <c r="A110" s="567" t="s">
        <v>535</v>
      </c>
      <c r="B110" s="568" t="s">
        <v>1696</v>
      </c>
      <c r="C110" s="568" t="s">
        <v>1704</v>
      </c>
      <c r="D110" s="568" t="s">
        <v>1705</v>
      </c>
      <c r="E110" s="568" t="s">
        <v>1179</v>
      </c>
      <c r="F110" s="571"/>
      <c r="G110" s="571"/>
      <c r="H110" s="585">
        <v>0</v>
      </c>
      <c r="I110" s="571">
        <v>139</v>
      </c>
      <c r="J110" s="571">
        <v>30192.780172296872</v>
      </c>
      <c r="K110" s="585">
        <v>1</v>
      </c>
      <c r="L110" s="571">
        <v>139</v>
      </c>
      <c r="M110" s="572">
        <v>30192.780172296872</v>
      </c>
    </row>
    <row r="111" spans="1:13" ht="14.4" customHeight="1" x14ac:dyDescent="0.3">
      <c r="A111" s="567" t="s">
        <v>535</v>
      </c>
      <c r="B111" s="568" t="s">
        <v>1696</v>
      </c>
      <c r="C111" s="568" t="s">
        <v>1706</v>
      </c>
      <c r="D111" s="568" t="s">
        <v>1217</v>
      </c>
      <c r="E111" s="568" t="s">
        <v>1179</v>
      </c>
      <c r="F111" s="571"/>
      <c r="G111" s="571"/>
      <c r="H111" s="585">
        <v>0</v>
      </c>
      <c r="I111" s="571">
        <v>72</v>
      </c>
      <c r="J111" s="571">
        <v>29603.512226114552</v>
      </c>
      <c r="K111" s="585">
        <v>1</v>
      </c>
      <c r="L111" s="571">
        <v>72</v>
      </c>
      <c r="M111" s="572">
        <v>29603.512226114552</v>
      </c>
    </row>
    <row r="112" spans="1:13" ht="14.4" customHeight="1" x14ac:dyDescent="0.3">
      <c r="A112" s="567" t="s">
        <v>535</v>
      </c>
      <c r="B112" s="568" t="s">
        <v>1696</v>
      </c>
      <c r="C112" s="568" t="s">
        <v>1707</v>
      </c>
      <c r="D112" s="568" t="s">
        <v>1208</v>
      </c>
      <c r="E112" s="568" t="s">
        <v>1179</v>
      </c>
      <c r="F112" s="571"/>
      <c r="G112" s="571"/>
      <c r="H112" s="585">
        <v>0</v>
      </c>
      <c r="I112" s="571">
        <v>18</v>
      </c>
      <c r="J112" s="571">
        <v>7649.64</v>
      </c>
      <c r="K112" s="585">
        <v>1</v>
      </c>
      <c r="L112" s="571">
        <v>18</v>
      </c>
      <c r="M112" s="572">
        <v>7649.64</v>
      </c>
    </row>
    <row r="113" spans="1:13" ht="14.4" customHeight="1" x14ac:dyDescent="0.3">
      <c r="A113" s="567" t="s">
        <v>535</v>
      </c>
      <c r="B113" s="568" t="s">
        <v>1696</v>
      </c>
      <c r="C113" s="568" t="s">
        <v>1708</v>
      </c>
      <c r="D113" s="568" t="s">
        <v>1178</v>
      </c>
      <c r="E113" s="568" t="s">
        <v>1179</v>
      </c>
      <c r="F113" s="571">
        <v>24</v>
      </c>
      <c r="G113" s="571">
        <v>3635.1975000000002</v>
      </c>
      <c r="H113" s="585">
        <v>1</v>
      </c>
      <c r="I113" s="571"/>
      <c r="J113" s="571"/>
      <c r="K113" s="585">
        <v>0</v>
      </c>
      <c r="L113" s="571">
        <v>24</v>
      </c>
      <c r="M113" s="572">
        <v>3635.1975000000002</v>
      </c>
    </row>
    <row r="114" spans="1:13" ht="14.4" customHeight="1" x14ac:dyDescent="0.3">
      <c r="A114" s="567" t="s">
        <v>535</v>
      </c>
      <c r="B114" s="568" t="s">
        <v>1696</v>
      </c>
      <c r="C114" s="568" t="s">
        <v>1709</v>
      </c>
      <c r="D114" s="568" t="s">
        <v>1180</v>
      </c>
      <c r="E114" s="568" t="s">
        <v>596</v>
      </c>
      <c r="F114" s="571">
        <v>245</v>
      </c>
      <c r="G114" s="571">
        <v>27584.5</v>
      </c>
      <c r="H114" s="585">
        <v>1</v>
      </c>
      <c r="I114" s="571"/>
      <c r="J114" s="571"/>
      <c r="K114" s="585">
        <v>0</v>
      </c>
      <c r="L114" s="571">
        <v>245</v>
      </c>
      <c r="M114" s="572">
        <v>27584.5</v>
      </c>
    </row>
    <row r="115" spans="1:13" ht="14.4" customHeight="1" x14ac:dyDescent="0.3">
      <c r="A115" s="567" t="s">
        <v>535</v>
      </c>
      <c r="B115" s="568" t="s">
        <v>1696</v>
      </c>
      <c r="C115" s="568" t="s">
        <v>1710</v>
      </c>
      <c r="D115" s="568" t="s">
        <v>1209</v>
      </c>
      <c r="E115" s="568" t="s">
        <v>1179</v>
      </c>
      <c r="F115" s="571"/>
      <c r="G115" s="571"/>
      <c r="H115" s="585">
        <v>0</v>
      </c>
      <c r="I115" s="571">
        <v>318</v>
      </c>
      <c r="J115" s="571">
        <v>58311.664663789226</v>
      </c>
      <c r="K115" s="585">
        <v>1</v>
      </c>
      <c r="L115" s="571">
        <v>318</v>
      </c>
      <c r="M115" s="572">
        <v>58311.664663789226</v>
      </c>
    </row>
    <row r="116" spans="1:13" ht="14.4" customHeight="1" x14ac:dyDescent="0.3">
      <c r="A116" s="567" t="s">
        <v>535</v>
      </c>
      <c r="B116" s="568" t="s">
        <v>1696</v>
      </c>
      <c r="C116" s="568" t="s">
        <v>1711</v>
      </c>
      <c r="D116" s="568" t="s">
        <v>1210</v>
      </c>
      <c r="E116" s="568" t="s">
        <v>1179</v>
      </c>
      <c r="F116" s="571"/>
      <c r="G116" s="571"/>
      <c r="H116" s="585">
        <v>0</v>
      </c>
      <c r="I116" s="571">
        <v>44</v>
      </c>
      <c r="J116" s="571">
        <v>11130.679999999998</v>
      </c>
      <c r="K116" s="585">
        <v>1</v>
      </c>
      <c r="L116" s="571">
        <v>44</v>
      </c>
      <c r="M116" s="572">
        <v>11130.679999999998</v>
      </c>
    </row>
    <row r="117" spans="1:13" ht="14.4" customHeight="1" x14ac:dyDescent="0.3">
      <c r="A117" s="567" t="s">
        <v>535</v>
      </c>
      <c r="B117" s="568" t="s">
        <v>1696</v>
      </c>
      <c r="C117" s="568" t="s">
        <v>1712</v>
      </c>
      <c r="D117" s="568" t="s">
        <v>595</v>
      </c>
      <c r="E117" s="568" t="s">
        <v>596</v>
      </c>
      <c r="F117" s="571">
        <v>165</v>
      </c>
      <c r="G117" s="571">
        <v>36578.733762552518</v>
      </c>
      <c r="H117" s="585">
        <v>1</v>
      </c>
      <c r="I117" s="571"/>
      <c r="J117" s="571"/>
      <c r="K117" s="585">
        <v>0</v>
      </c>
      <c r="L117" s="571">
        <v>165</v>
      </c>
      <c r="M117" s="572">
        <v>36578.733762552518</v>
      </c>
    </row>
    <row r="118" spans="1:13" ht="14.4" customHeight="1" x14ac:dyDescent="0.3">
      <c r="A118" s="567" t="s">
        <v>535</v>
      </c>
      <c r="B118" s="568" t="s">
        <v>1696</v>
      </c>
      <c r="C118" s="568" t="s">
        <v>1713</v>
      </c>
      <c r="D118" s="568" t="s">
        <v>1181</v>
      </c>
      <c r="E118" s="568" t="s">
        <v>596</v>
      </c>
      <c r="F118" s="571">
        <v>30</v>
      </c>
      <c r="G118" s="571">
        <v>4725.6000000000004</v>
      </c>
      <c r="H118" s="585">
        <v>1</v>
      </c>
      <c r="I118" s="571"/>
      <c r="J118" s="571"/>
      <c r="K118" s="585">
        <v>0</v>
      </c>
      <c r="L118" s="571">
        <v>30</v>
      </c>
      <c r="M118" s="572">
        <v>4725.6000000000004</v>
      </c>
    </row>
    <row r="119" spans="1:13" ht="14.4" customHeight="1" x14ac:dyDescent="0.3">
      <c r="A119" s="567" t="s">
        <v>537</v>
      </c>
      <c r="B119" s="568" t="s">
        <v>1512</v>
      </c>
      <c r="C119" s="568" t="s">
        <v>1513</v>
      </c>
      <c r="D119" s="568" t="s">
        <v>1100</v>
      </c>
      <c r="E119" s="568" t="s">
        <v>1167</v>
      </c>
      <c r="F119" s="571"/>
      <c r="G119" s="571"/>
      <c r="H119" s="585">
        <v>0</v>
      </c>
      <c r="I119" s="571">
        <v>4</v>
      </c>
      <c r="J119" s="571">
        <v>541.36</v>
      </c>
      <c r="K119" s="585">
        <v>1</v>
      </c>
      <c r="L119" s="571">
        <v>4</v>
      </c>
      <c r="M119" s="572">
        <v>541.36</v>
      </c>
    </row>
    <row r="120" spans="1:13" ht="14.4" customHeight="1" x14ac:dyDescent="0.3">
      <c r="A120" s="567" t="s">
        <v>537</v>
      </c>
      <c r="B120" s="568" t="s">
        <v>1512</v>
      </c>
      <c r="C120" s="568" t="s">
        <v>1714</v>
      </c>
      <c r="D120" s="568" t="s">
        <v>1313</v>
      </c>
      <c r="E120" s="568" t="s">
        <v>1715</v>
      </c>
      <c r="F120" s="571">
        <v>1</v>
      </c>
      <c r="G120" s="571">
        <v>52.67</v>
      </c>
      <c r="H120" s="585">
        <v>1</v>
      </c>
      <c r="I120" s="571"/>
      <c r="J120" s="571"/>
      <c r="K120" s="585">
        <v>0</v>
      </c>
      <c r="L120" s="571">
        <v>1</v>
      </c>
      <c r="M120" s="572">
        <v>52.67</v>
      </c>
    </row>
    <row r="121" spans="1:13" ht="14.4" customHeight="1" x14ac:dyDescent="0.3">
      <c r="A121" s="567" t="s">
        <v>537</v>
      </c>
      <c r="B121" s="568" t="s">
        <v>1646</v>
      </c>
      <c r="C121" s="568" t="s">
        <v>1647</v>
      </c>
      <c r="D121" s="568" t="s">
        <v>1128</v>
      </c>
      <c r="E121" s="568" t="s">
        <v>800</v>
      </c>
      <c r="F121" s="571"/>
      <c r="G121" s="571"/>
      <c r="H121" s="585">
        <v>0</v>
      </c>
      <c r="I121" s="571">
        <v>4</v>
      </c>
      <c r="J121" s="571">
        <v>1427.2796049914082</v>
      </c>
      <c r="K121" s="585">
        <v>1</v>
      </c>
      <c r="L121" s="571">
        <v>4</v>
      </c>
      <c r="M121" s="572">
        <v>1427.2796049914082</v>
      </c>
    </row>
    <row r="122" spans="1:13" ht="14.4" customHeight="1" x14ac:dyDescent="0.3">
      <c r="A122" s="567" t="s">
        <v>537</v>
      </c>
      <c r="B122" s="568" t="s">
        <v>1648</v>
      </c>
      <c r="C122" s="568" t="s">
        <v>1649</v>
      </c>
      <c r="D122" s="568" t="s">
        <v>1125</v>
      </c>
      <c r="E122" s="568" t="s">
        <v>1126</v>
      </c>
      <c r="F122" s="571"/>
      <c r="G122" s="571"/>
      <c r="H122" s="585">
        <v>0</v>
      </c>
      <c r="I122" s="571">
        <v>5</v>
      </c>
      <c r="J122" s="571">
        <v>1155.1424020282959</v>
      </c>
      <c r="K122" s="585">
        <v>1</v>
      </c>
      <c r="L122" s="571">
        <v>5</v>
      </c>
      <c r="M122" s="572">
        <v>1155.1424020282959</v>
      </c>
    </row>
    <row r="123" spans="1:13" ht="14.4" customHeight="1" x14ac:dyDescent="0.3">
      <c r="A123" s="567" t="s">
        <v>537</v>
      </c>
      <c r="B123" s="568" t="s">
        <v>1648</v>
      </c>
      <c r="C123" s="568" t="s">
        <v>1650</v>
      </c>
      <c r="D123" s="568" t="s">
        <v>1125</v>
      </c>
      <c r="E123" s="568" t="s">
        <v>1127</v>
      </c>
      <c r="F123" s="571"/>
      <c r="G123" s="571"/>
      <c r="H123" s="585">
        <v>0</v>
      </c>
      <c r="I123" s="571">
        <v>32</v>
      </c>
      <c r="J123" s="571">
        <v>28829.665096175147</v>
      </c>
      <c r="K123" s="585">
        <v>1</v>
      </c>
      <c r="L123" s="571">
        <v>32</v>
      </c>
      <c r="M123" s="572">
        <v>28829.665096175147</v>
      </c>
    </row>
    <row r="124" spans="1:13" ht="14.4" customHeight="1" x14ac:dyDescent="0.3">
      <c r="A124" s="567" t="s">
        <v>537</v>
      </c>
      <c r="B124" s="568" t="s">
        <v>1716</v>
      </c>
      <c r="C124" s="568" t="s">
        <v>1717</v>
      </c>
      <c r="D124" s="568" t="s">
        <v>1308</v>
      </c>
      <c r="E124" s="568" t="s">
        <v>1309</v>
      </c>
      <c r="F124" s="571">
        <v>4</v>
      </c>
      <c r="G124" s="571">
        <v>17758.766394780239</v>
      </c>
      <c r="H124" s="585">
        <v>1</v>
      </c>
      <c r="I124" s="571"/>
      <c r="J124" s="571"/>
      <c r="K124" s="585">
        <v>0</v>
      </c>
      <c r="L124" s="571">
        <v>4</v>
      </c>
      <c r="M124" s="572">
        <v>17758.766394780239</v>
      </c>
    </row>
    <row r="125" spans="1:13" ht="14.4" customHeight="1" x14ac:dyDescent="0.3">
      <c r="A125" s="567" t="s">
        <v>537</v>
      </c>
      <c r="B125" s="568" t="s">
        <v>1716</v>
      </c>
      <c r="C125" s="568" t="s">
        <v>1718</v>
      </c>
      <c r="D125" s="568" t="s">
        <v>1361</v>
      </c>
      <c r="E125" s="568" t="s">
        <v>1362</v>
      </c>
      <c r="F125" s="571"/>
      <c r="G125" s="571"/>
      <c r="H125" s="585">
        <v>0</v>
      </c>
      <c r="I125" s="571">
        <v>169</v>
      </c>
      <c r="J125" s="571">
        <v>654825.50293280254</v>
      </c>
      <c r="K125" s="585">
        <v>1</v>
      </c>
      <c r="L125" s="571">
        <v>169</v>
      </c>
      <c r="M125" s="572">
        <v>654825.50293280254</v>
      </c>
    </row>
    <row r="126" spans="1:13" ht="14.4" customHeight="1" x14ac:dyDescent="0.3">
      <c r="A126" s="567" t="s">
        <v>537</v>
      </c>
      <c r="B126" s="568" t="s">
        <v>1466</v>
      </c>
      <c r="C126" s="568" t="s">
        <v>1719</v>
      </c>
      <c r="D126" s="568" t="s">
        <v>591</v>
      </c>
      <c r="E126" s="568" t="s">
        <v>1364</v>
      </c>
      <c r="F126" s="571"/>
      <c r="G126" s="571"/>
      <c r="H126" s="585">
        <v>0</v>
      </c>
      <c r="I126" s="571">
        <v>300</v>
      </c>
      <c r="J126" s="571">
        <v>25155.954975728935</v>
      </c>
      <c r="K126" s="585">
        <v>1</v>
      </c>
      <c r="L126" s="571">
        <v>300</v>
      </c>
      <c r="M126" s="572">
        <v>25155.954975728935</v>
      </c>
    </row>
    <row r="127" spans="1:13" ht="14.4" customHeight="1" x14ac:dyDescent="0.3">
      <c r="A127" s="567" t="s">
        <v>537</v>
      </c>
      <c r="B127" s="568" t="s">
        <v>1466</v>
      </c>
      <c r="C127" s="568" t="s">
        <v>1467</v>
      </c>
      <c r="D127" s="568" t="s">
        <v>591</v>
      </c>
      <c r="E127" s="568" t="s">
        <v>592</v>
      </c>
      <c r="F127" s="571"/>
      <c r="G127" s="571"/>
      <c r="H127" s="585">
        <v>0</v>
      </c>
      <c r="I127" s="571">
        <v>1260</v>
      </c>
      <c r="J127" s="571">
        <v>245661.47868866829</v>
      </c>
      <c r="K127" s="585">
        <v>1</v>
      </c>
      <c r="L127" s="571">
        <v>1260</v>
      </c>
      <c r="M127" s="572">
        <v>245661.47868866829</v>
      </c>
    </row>
    <row r="128" spans="1:13" ht="14.4" customHeight="1" x14ac:dyDescent="0.3">
      <c r="A128" s="567" t="s">
        <v>537</v>
      </c>
      <c r="B128" s="568" t="s">
        <v>1656</v>
      </c>
      <c r="C128" s="568" t="s">
        <v>1720</v>
      </c>
      <c r="D128" s="568" t="s">
        <v>1721</v>
      </c>
      <c r="E128" s="568" t="s">
        <v>1316</v>
      </c>
      <c r="F128" s="571">
        <v>13</v>
      </c>
      <c r="G128" s="571">
        <v>2962.347109791835</v>
      </c>
      <c r="H128" s="585">
        <v>1</v>
      </c>
      <c r="I128" s="571"/>
      <c r="J128" s="571"/>
      <c r="K128" s="585">
        <v>0</v>
      </c>
      <c r="L128" s="571">
        <v>13</v>
      </c>
      <c r="M128" s="572">
        <v>2962.347109791835</v>
      </c>
    </row>
    <row r="129" spans="1:13" ht="14.4" customHeight="1" x14ac:dyDescent="0.3">
      <c r="A129" s="567" t="s">
        <v>537</v>
      </c>
      <c r="B129" s="568" t="s">
        <v>1656</v>
      </c>
      <c r="C129" s="568" t="s">
        <v>1722</v>
      </c>
      <c r="D129" s="568" t="s">
        <v>1310</v>
      </c>
      <c r="E129" s="568" t="s">
        <v>1311</v>
      </c>
      <c r="F129" s="571">
        <v>2</v>
      </c>
      <c r="G129" s="571">
        <v>2816.0047102895601</v>
      </c>
      <c r="H129" s="585">
        <v>1</v>
      </c>
      <c r="I129" s="571"/>
      <c r="J129" s="571"/>
      <c r="K129" s="585">
        <v>0</v>
      </c>
      <c r="L129" s="571">
        <v>2</v>
      </c>
      <c r="M129" s="572">
        <v>2816.0047102895601</v>
      </c>
    </row>
    <row r="130" spans="1:13" ht="14.4" customHeight="1" x14ac:dyDescent="0.3">
      <c r="A130" s="567" t="s">
        <v>537</v>
      </c>
      <c r="B130" s="568" t="s">
        <v>1656</v>
      </c>
      <c r="C130" s="568" t="s">
        <v>1723</v>
      </c>
      <c r="D130" s="568" t="s">
        <v>1109</v>
      </c>
      <c r="E130" s="568" t="s">
        <v>1356</v>
      </c>
      <c r="F130" s="571"/>
      <c r="G130" s="571"/>
      <c r="H130" s="585">
        <v>0</v>
      </c>
      <c r="I130" s="571">
        <v>118</v>
      </c>
      <c r="J130" s="571">
        <v>24961.439753792001</v>
      </c>
      <c r="K130" s="585">
        <v>1</v>
      </c>
      <c r="L130" s="571">
        <v>118</v>
      </c>
      <c r="M130" s="572">
        <v>24961.439753792001</v>
      </c>
    </row>
    <row r="131" spans="1:13" ht="14.4" customHeight="1" x14ac:dyDescent="0.3">
      <c r="A131" s="567" t="s">
        <v>537</v>
      </c>
      <c r="B131" s="568" t="s">
        <v>1656</v>
      </c>
      <c r="C131" s="568" t="s">
        <v>1657</v>
      </c>
      <c r="D131" s="568" t="s">
        <v>1109</v>
      </c>
      <c r="E131" s="568" t="s">
        <v>1110</v>
      </c>
      <c r="F131" s="571"/>
      <c r="G131" s="571"/>
      <c r="H131" s="585">
        <v>0</v>
      </c>
      <c r="I131" s="571">
        <v>104.5</v>
      </c>
      <c r="J131" s="571">
        <v>120087.67436452641</v>
      </c>
      <c r="K131" s="585">
        <v>1</v>
      </c>
      <c r="L131" s="571">
        <v>104.5</v>
      </c>
      <c r="M131" s="572">
        <v>120087.67436452641</v>
      </c>
    </row>
    <row r="132" spans="1:13" ht="14.4" customHeight="1" x14ac:dyDescent="0.3">
      <c r="A132" s="567" t="s">
        <v>537</v>
      </c>
      <c r="B132" s="568" t="s">
        <v>1468</v>
      </c>
      <c r="C132" s="568" t="s">
        <v>1724</v>
      </c>
      <c r="D132" s="568" t="s">
        <v>1357</v>
      </c>
      <c r="E132" s="568" t="s">
        <v>1358</v>
      </c>
      <c r="F132" s="571"/>
      <c r="G132" s="571"/>
      <c r="H132" s="585">
        <v>0</v>
      </c>
      <c r="I132" s="571">
        <v>89</v>
      </c>
      <c r="J132" s="571">
        <v>12863.162035421312</v>
      </c>
      <c r="K132" s="585">
        <v>1</v>
      </c>
      <c r="L132" s="571">
        <v>89</v>
      </c>
      <c r="M132" s="572">
        <v>12863.162035421312</v>
      </c>
    </row>
    <row r="133" spans="1:13" ht="14.4" customHeight="1" x14ac:dyDescent="0.3">
      <c r="A133" s="567" t="s">
        <v>537</v>
      </c>
      <c r="B133" s="568" t="s">
        <v>1468</v>
      </c>
      <c r="C133" s="568" t="s">
        <v>1469</v>
      </c>
      <c r="D133" s="568" t="s">
        <v>1470</v>
      </c>
      <c r="E133" s="568" t="s">
        <v>1471</v>
      </c>
      <c r="F133" s="571"/>
      <c r="G133" s="571"/>
      <c r="H133" s="585">
        <v>0</v>
      </c>
      <c r="I133" s="571">
        <v>40</v>
      </c>
      <c r="J133" s="571">
        <v>5579.4900906892335</v>
      </c>
      <c r="K133" s="585">
        <v>1</v>
      </c>
      <c r="L133" s="571">
        <v>40</v>
      </c>
      <c r="M133" s="572">
        <v>5579.4900906892335</v>
      </c>
    </row>
    <row r="134" spans="1:13" ht="14.4" customHeight="1" x14ac:dyDescent="0.3">
      <c r="A134" s="567" t="s">
        <v>537</v>
      </c>
      <c r="B134" s="568" t="s">
        <v>1468</v>
      </c>
      <c r="C134" s="568" t="s">
        <v>1670</v>
      </c>
      <c r="D134" s="568" t="s">
        <v>1470</v>
      </c>
      <c r="E134" s="568" t="s">
        <v>1671</v>
      </c>
      <c r="F134" s="571"/>
      <c r="G134" s="571"/>
      <c r="H134" s="585">
        <v>0</v>
      </c>
      <c r="I134" s="571">
        <v>57</v>
      </c>
      <c r="J134" s="571">
        <v>10135.041670786513</v>
      </c>
      <c r="K134" s="585">
        <v>1</v>
      </c>
      <c r="L134" s="571">
        <v>57</v>
      </c>
      <c r="M134" s="572">
        <v>10135.041670786513</v>
      </c>
    </row>
    <row r="135" spans="1:13" ht="14.4" customHeight="1" x14ac:dyDescent="0.3">
      <c r="A135" s="567" t="s">
        <v>537</v>
      </c>
      <c r="B135" s="568" t="s">
        <v>1468</v>
      </c>
      <c r="C135" s="568" t="s">
        <v>1725</v>
      </c>
      <c r="D135" s="568" t="s">
        <v>1673</v>
      </c>
      <c r="E135" s="568" t="s">
        <v>1358</v>
      </c>
      <c r="F135" s="571">
        <v>6</v>
      </c>
      <c r="G135" s="571">
        <v>649.62001757521796</v>
      </c>
      <c r="H135" s="585">
        <v>1</v>
      </c>
      <c r="I135" s="571"/>
      <c r="J135" s="571"/>
      <c r="K135" s="585">
        <v>0</v>
      </c>
      <c r="L135" s="571">
        <v>6</v>
      </c>
      <c r="M135" s="572">
        <v>649.62001757521796</v>
      </c>
    </row>
    <row r="136" spans="1:13" ht="14.4" customHeight="1" x14ac:dyDescent="0.3">
      <c r="A136" s="567" t="s">
        <v>537</v>
      </c>
      <c r="B136" s="568" t="s">
        <v>1684</v>
      </c>
      <c r="C136" s="568" t="s">
        <v>1726</v>
      </c>
      <c r="D136" s="568" t="s">
        <v>1359</v>
      </c>
      <c r="E136" s="568" t="s">
        <v>1727</v>
      </c>
      <c r="F136" s="571"/>
      <c r="G136" s="571"/>
      <c r="H136" s="585">
        <v>0</v>
      </c>
      <c r="I136" s="571">
        <v>4</v>
      </c>
      <c r="J136" s="571">
        <v>245.96942393082639</v>
      </c>
      <c r="K136" s="585">
        <v>1</v>
      </c>
      <c r="L136" s="571">
        <v>4</v>
      </c>
      <c r="M136" s="572">
        <v>245.96942393082639</v>
      </c>
    </row>
    <row r="137" spans="1:13" ht="14.4" customHeight="1" x14ac:dyDescent="0.3">
      <c r="A137" s="567" t="s">
        <v>539</v>
      </c>
      <c r="B137" s="568" t="s">
        <v>1728</v>
      </c>
      <c r="C137" s="568" t="s">
        <v>1729</v>
      </c>
      <c r="D137" s="568" t="s">
        <v>1373</v>
      </c>
      <c r="E137" s="568" t="s">
        <v>1374</v>
      </c>
      <c r="F137" s="571"/>
      <c r="G137" s="571"/>
      <c r="H137" s="585">
        <v>0</v>
      </c>
      <c r="I137" s="571">
        <v>1</v>
      </c>
      <c r="J137" s="571">
        <v>381.26</v>
      </c>
      <c r="K137" s="585">
        <v>1</v>
      </c>
      <c r="L137" s="571">
        <v>1</v>
      </c>
      <c r="M137" s="572">
        <v>381.26</v>
      </c>
    </row>
    <row r="138" spans="1:13" ht="14.4" customHeight="1" x14ac:dyDescent="0.3">
      <c r="A138" s="567" t="s">
        <v>539</v>
      </c>
      <c r="B138" s="568" t="s">
        <v>1512</v>
      </c>
      <c r="C138" s="568" t="s">
        <v>1513</v>
      </c>
      <c r="D138" s="568" t="s">
        <v>1100</v>
      </c>
      <c r="E138" s="568" t="s">
        <v>1167</v>
      </c>
      <c r="F138" s="571"/>
      <c r="G138" s="571"/>
      <c r="H138" s="585">
        <v>0</v>
      </c>
      <c r="I138" s="571">
        <v>6</v>
      </c>
      <c r="J138" s="571">
        <v>812.29736678992003</v>
      </c>
      <c r="K138" s="585">
        <v>1</v>
      </c>
      <c r="L138" s="571">
        <v>6</v>
      </c>
      <c r="M138" s="572">
        <v>812.29736678992003</v>
      </c>
    </row>
    <row r="139" spans="1:13" ht="14.4" customHeight="1" x14ac:dyDescent="0.3">
      <c r="A139" s="567" t="s">
        <v>539</v>
      </c>
      <c r="B139" s="568" t="s">
        <v>1512</v>
      </c>
      <c r="C139" s="568" t="s">
        <v>1714</v>
      </c>
      <c r="D139" s="568" t="s">
        <v>1313</v>
      </c>
      <c r="E139" s="568" t="s">
        <v>1715</v>
      </c>
      <c r="F139" s="571">
        <v>1</v>
      </c>
      <c r="G139" s="571">
        <v>52.67</v>
      </c>
      <c r="H139" s="585">
        <v>1</v>
      </c>
      <c r="I139" s="571"/>
      <c r="J139" s="571"/>
      <c r="K139" s="585">
        <v>0</v>
      </c>
      <c r="L139" s="571">
        <v>1</v>
      </c>
      <c r="M139" s="572">
        <v>52.67</v>
      </c>
    </row>
    <row r="140" spans="1:13" ht="14.4" customHeight="1" x14ac:dyDescent="0.3">
      <c r="A140" s="567" t="s">
        <v>539</v>
      </c>
      <c r="B140" s="568" t="s">
        <v>1646</v>
      </c>
      <c r="C140" s="568" t="s">
        <v>1647</v>
      </c>
      <c r="D140" s="568" t="s">
        <v>1128</v>
      </c>
      <c r="E140" s="568" t="s">
        <v>800</v>
      </c>
      <c r="F140" s="571"/>
      <c r="G140" s="571"/>
      <c r="H140" s="585">
        <v>0</v>
      </c>
      <c r="I140" s="571">
        <v>2</v>
      </c>
      <c r="J140" s="571">
        <v>674.86</v>
      </c>
      <c r="K140" s="585">
        <v>1</v>
      </c>
      <c r="L140" s="571">
        <v>2</v>
      </c>
      <c r="M140" s="572">
        <v>674.86</v>
      </c>
    </row>
    <row r="141" spans="1:13" ht="14.4" customHeight="1" x14ac:dyDescent="0.3">
      <c r="A141" s="567" t="s">
        <v>539</v>
      </c>
      <c r="B141" s="568" t="s">
        <v>1648</v>
      </c>
      <c r="C141" s="568" t="s">
        <v>1649</v>
      </c>
      <c r="D141" s="568" t="s">
        <v>1125</v>
      </c>
      <c r="E141" s="568" t="s">
        <v>1126</v>
      </c>
      <c r="F141" s="571"/>
      <c r="G141" s="571"/>
      <c r="H141" s="585">
        <v>0</v>
      </c>
      <c r="I141" s="571">
        <v>4</v>
      </c>
      <c r="J141" s="571">
        <v>928.96</v>
      </c>
      <c r="K141" s="585">
        <v>1</v>
      </c>
      <c r="L141" s="571">
        <v>4</v>
      </c>
      <c r="M141" s="572">
        <v>928.96</v>
      </c>
    </row>
    <row r="142" spans="1:13" ht="14.4" customHeight="1" x14ac:dyDescent="0.3">
      <c r="A142" s="567" t="s">
        <v>539</v>
      </c>
      <c r="B142" s="568" t="s">
        <v>1648</v>
      </c>
      <c r="C142" s="568" t="s">
        <v>1650</v>
      </c>
      <c r="D142" s="568" t="s">
        <v>1125</v>
      </c>
      <c r="E142" s="568" t="s">
        <v>1127</v>
      </c>
      <c r="F142" s="571"/>
      <c r="G142" s="571"/>
      <c r="H142" s="585">
        <v>0</v>
      </c>
      <c r="I142" s="571">
        <v>10</v>
      </c>
      <c r="J142" s="571">
        <v>9026.7799582032821</v>
      </c>
      <c r="K142" s="585">
        <v>1</v>
      </c>
      <c r="L142" s="571">
        <v>10</v>
      </c>
      <c r="M142" s="572">
        <v>9026.7799582032821</v>
      </c>
    </row>
    <row r="143" spans="1:13" ht="14.4" customHeight="1" x14ac:dyDescent="0.3">
      <c r="A143" s="567" t="s">
        <v>539</v>
      </c>
      <c r="B143" s="568" t="s">
        <v>1716</v>
      </c>
      <c r="C143" s="568" t="s">
        <v>1717</v>
      </c>
      <c r="D143" s="568" t="s">
        <v>1308</v>
      </c>
      <c r="E143" s="568" t="s">
        <v>1309</v>
      </c>
      <c r="F143" s="571">
        <v>113</v>
      </c>
      <c r="G143" s="571">
        <v>489129.76723115728</v>
      </c>
      <c r="H143" s="585">
        <v>1</v>
      </c>
      <c r="I143" s="571"/>
      <c r="J143" s="571"/>
      <c r="K143" s="585">
        <v>0</v>
      </c>
      <c r="L143" s="571">
        <v>113</v>
      </c>
      <c r="M143" s="572">
        <v>489129.76723115728</v>
      </c>
    </row>
    <row r="144" spans="1:13" ht="14.4" customHeight="1" x14ac:dyDescent="0.3">
      <c r="A144" s="567" t="s">
        <v>539</v>
      </c>
      <c r="B144" s="568" t="s">
        <v>1716</v>
      </c>
      <c r="C144" s="568" t="s">
        <v>1718</v>
      </c>
      <c r="D144" s="568" t="s">
        <v>1361</v>
      </c>
      <c r="E144" s="568" t="s">
        <v>1362</v>
      </c>
      <c r="F144" s="571"/>
      <c r="G144" s="571"/>
      <c r="H144" s="585">
        <v>0</v>
      </c>
      <c r="I144" s="571">
        <v>68</v>
      </c>
      <c r="J144" s="571">
        <v>263120.00112800102</v>
      </c>
      <c r="K144" s="585">
        <v>1</v>
      </c>
      <c r="L144" s="571">
        <v>68</v>
      </c>
      <c r="M144" s="572">
        <v>263120.00112800102</v>
      </c>
    </row>
    <row r="145" spans="1:13" ht="14.4" customHeight="1" x14ac:dyDescent="0.3">
      <c r="A145" s="567" t="s">
        <v>539</v>
      </c>
      <c r="B145" s="568" t="s">
        <v>1656</v>
      </c>
      <c r="C145" s="568" t="s">
        <v>1720</v>
      </c>
      <c r="D145" s="568" t="s">
        <v>1721</v>
      </c>
      <c r="E145" s="568" t="s">
        <v>1316</v>
      </c>
      <c r="F145" s="571">
        <v>16</v>
      </c>
      <c r="G145" s="571">
        <v>3645.9750251817204</v>
      </c>
      <c r="H145" s="585">
        <v>1</v>
      </c>
      <c r="I145" s="571"/>
      <c r="J145" s="571"/>
      <c r="K145" s="585">
        <v>0</v>
      </c>
      <c r="L145" s="571">
        <v>16</v>
      </c>
      <c r="M145" s="572">
        <v>3645.9750251817204</v>
      </c>
    </row>
    <row r="146" spans="1:13" ht="14.4" customHeight="1" x14ac:dyDescent="0.3">
      <c r="A146" s="567" t="s">
        <v>539</v>
      </c>
      <c r="B146" s="568" t="s">
        <v>1656</v>
      </c>
      <c r="C146" s="568" t="s">
        <v>1722</v>
      </c>
      <c r="D146" s="568" t="s">
        <v>1310</v>
      </c>
      <c r="E146" s="568" t="s">
        <v>1311</v>
      </c>
      <c r="F146" s="571">
        <v>1</v>
      </c>
      <c r="G146" s="571">
        <v>1408.00235514478</v>
      </c>
      <c r="H146" s="585">
        <v>1</v>
      </c>
      <c r="I146" s="571"/>
      <c r="J146" s="571"/>
      <c r="K146" s="585">
        <v>0</v>
      </c>
      <c r="L146" s="571">
        <v>1</v>
      </c>
      <c r="M146" s="572">
        <v>1408.00235514478</v>
      </c>
    </row>
    <row r="147" spans="1:13" ht="14.4" customHeight="1" x14ac:dyDescent="0.3">
      <c r="A147" s="567" t="s">
        <v>539</v>
      </c>
      <c r="B147" s="568" t="s">
        <v>1656</v>
      </c>
      <c r="C147" s="568" t="s">
        <v>1723</v>
      </c>
      <c r="D147" s="568" t="s">
        <v>1109</v>
      </c>
      <c r="E147" s="568" t="s">
        <v>1356</v>
      </c>
      <c r="F147" s="571"/>
      <c r="G147" s="571"/>
      <c r="H147" s="585">
        <v>0</v>
      </c>
      <c r="I147" s="571">
        <v>109</v>
      </c>
      <c r="J147" s="571">
        <v>23053.35999964031</v>
      </c>
      <c r="K147" s="585">
        <v>1</v>
      </c>
      <c r="L147" s="571">
        <v>109</v>
      </c>
      <c r="M147" s="572">
        <v>23053.35999964031</v>
      </c>
    </row>
    <row r="148" spans="1:13" ht="14.4" customHeight="1" x14ac:dyDescent="0.3">
      <c r="A148" s="567" t="s">
        <v>539</v>
      </c>
      <c r="B148" s="568" t="s">
        <v>1656</v>
      </c>
      <c r="C148" s="568" t="s">
        <v>1657</v>
      </c>
      <c r="D148" s="568" t="s">
        <v>1109</v>
      </c>
      <c r="E148" s="568" t="s">
        <v>1110</v>
      </c>
      <c r="F148" s="571"/>
      <c r="G148" s="571"/>
      <c r="H148" s="585">
        <v>0</v>
      </c>
      <c r="I148" s="571">
        <v>89</v>
      </c>
      <c r="J148" s="571">
        <v>103787.25058672788</v>
      </c>
      <c r="K148" s="585">
        <v>1</v>
      </c>
      <c r="L148" s="571">
        <v>89</v>
      </c>
      <c r="M148" s="572">
        <v>103787.25058672788</v>
      </c>
    </row>
    <row r="149" spans="1:13" ht="14.4" customHeight="1" x14ac:dyDescent="0.3">
      <c r="A149" s="567" t="s">
        <v>539</v>
      </c>
      <c r="B149" s="568" t="s">
        <v>1730</v>
      </c>
      <c r="C149" s="568" t="s">
        <v>1731</v>
      </c>
      <c r="D149" s="568" t="s">
        <v>1375</v>
      </c>
      <c r="E149" s="568" t="s">
        <v>1376</v>
      </c>
      <c r="F149" s="571"/>
      <c r="G149" s="571"/>
      <c r="H149" s="585">
        <v>0</v>
      </c>
      <c r="I149" s="571">
        <v>4</v>
      </c>
      <c r="J149" s="571">
        <v>244.89999999999998</v>
      </c>
      <c r="K149" s="585">
        <v>1</v>
      </c>
      <c r="L149" s="571">
        <v>4</v>
      </c>
      <c r="M149" s="572">
        <v>244.89999999999998</v>
      </c>
    </row>
    <row r="150" spans="1:13" ht="14.4" customHeight="1" x14ac:dyDescent="0.3">
      <c r="A150" s="567" t="s">
        <v>539</v>
      </c>
      <c r="B150" s="568" t="s">
        <v>1468</v>
      </c>
      <c r="C150" s="568" t="s">
        <v>1724</v>
      </c>
      <c r="D150" s="568" t="s">
        <v>1357</v>
      </c>
      <c r="E150" s="568" t="s">
        <v>1358</v>
      </c>
      <c r="F150" s="571"/>
      <c r="G150" s="571"/>
      <c r="H150" s="585">
        <v>0</v>
      </c>
      <c r="I150" s="571">
        <v>128</v>
      </c>
      <c r="J150" s="571">
        <v>18499.838801446938</v>
      </c>
      <c r="K150" s="585">
        <v>1</v>
      </c>
      <c r="L150" s="571">
        <v>128</v>
      </c>
      <c r="M150" s="572">
        <v>18499.838801446938</v>
      </c>
    </row>
    <row r="151" spans="1:13" ht="14.4" customHeight="1" x14ac:dyDescent="0.3">
      <c r="A151" s="567" t="s">
        <v>539</v>
      </c>
      <c r="B151" s="568" t="s">
        <v>1468</v>
      </c>
      <c r="C151" s="568" t="s">
        <v>1469</v>
      </c>
      <c r="D151" s="568" t="s">
        <v>1470</v>
      </c>
      <c r="E151" s="568" t="s">
        <v>1471</v>
      </c>
      <c r="F151" s="571"/>
      <c r="G151" s="571"/>
      <c r="H151" s="585">
        <v>0</v>
      </c>
      <c r="I151" s="571">
        <v>65</v>
      </c>
      <c r="J151" s="571">
        <v>9073.670022672306</v>
      </c>
      <c r="K151" s="585">
        <v>1</v>
      </c>
      <c r="L151" s="571">
        <v>65</v>
      </c>
      <c r="M151" s="572">
        <v>9073.670022672306</v>
      </c>
    </row>
    <row r="152" spans="1:13" ht="14.4" customHeight="1" x14ac:dyDescent="0.3">
      <c r="A152" s="567" t="s">
        <v>539</v>
      </c>
      <c r="B152" s="568" t="s">
        <v>1468</v>
      </c>
      <c r="C152" s="568" t="s">
        <v>1670</v>
      </c>
      <c r="D152" s="568" t="s">
        <v>1470</v>
      </c>
      <c r="E152" s="568" t="s">
        <v>1671</v>
      </c>
      <c r="F152" s="571"/>
      <c r="G152" s="571"/>
      <c r="H152" s="585">
        <v>0</v>
      </c>
      <c r="I152" s="571">
        <v>49</v>
      </c>
      <c r="J152" s="571">
        <v>8718.9914718516993</v>
      </c>
      <c r="K152" s="585">
        <v>1</v>
      </c>
      <c r="L152" s="571">
        <v>49</v>
      </c>
      <c r="M152" s="572">
        <v>8718.9914718516993</v>
      </c>
    </row>
    <row r="153" spans="1:13" ht="14.4" customHeight="1" x14ac:dyDescent="0.3">
      <c r="A153" s="567" t="s">
        <v>539</v>
      </c>
      <c r="B153" s="568" t="s">
        <v>1468</v>
      </c>
      <c r="C153" s="568" t="s">
        <v>1725</v>
      </c>
      <c r="D153" s="568" t="s">
        <v>1673</v>
      </c>
      <c r="E153" s="568" t="s">
        <v>1358</v>
      </c>
      <c r="F153" s="571">
        <v>15</v>
      </c>
      <c r="G153" s="571">
        <v>1622.17</v>
      </c>
      <c r="H153" s="585">
        <v>1</v>
      </c>
      <c r="I153" s="571"/>
      <c r="J153" s="571"/>
      <c r="K153" s="585">
        <v>0</v>
      </c>
      <c r="L153" s="571">
        <v>15</v>
      </c>
      <c r="M153" s="572">
        <v>1622.17</v>
      </c>
    </row>
    <row r="154" spans="1:13" ht="14.4" customHeight="1" x14ac:dyDescent="0.3">
      <c r="A154" s="567" t="s">
        <v>539</v>
      </c>
      <c r="B154" s="568" t="s">
        <v>1684</v>
      </c>
      <c r="C154" s="568" t="s">
        <v>1726</v>
      </c>
      <c r="D154" s="568" t="s">
        <v>1359</v>
      </c>
      <c r="E154" s="568" t="s">
        <v>1727</v>
      </c>
      <c r="F154" s="571"/>
      <c r="G154" s="571"/>
      <c r="H154" s="585">
        <v>0</v>
      </c>
      <c r="I154" s="571">
        <v>1</v>
      </c>
      <c r="J154" s="571">
        <v>52.809758092739202</v>
      </c>
      <c r="K154" s="585">
        <v>1</v>
      </c>
      <c r="L154" s="571">
        <v>1</v>
      </c>
      <c r="M154" s="572">
        <v>52.809758092739202</v>
      </c>
    </row>
    <row r="155" spans="1:13" ht="14.4" customHeight="1" x14ac:dyDescent="0.3">
      <c r="A155" s="567" t="s">
        <v>541</v>
      </c>
      <c r="B155" s="568" t="s">
        <v>1728</v>
      </c>
      <c r="C155" s="568" t="s">
        <v>1729</v>
      </c>
      <c r="D155" s="568" t="s">
        <v>1373</v>
      </c>
      <c r="E155" s="568" t="s">
        <v>1374</v>
      </c>
      <c r="F155" s="571"/>
      <c r="G155" s="571"/>
      <c r="H155" s="585">
        <v>0</v>
      </c>
      <c r="I155" s="571">
        <v>10</v>
      </c>
      <c r="J155" s="571">
        <v>3805.2</v>
      </c>
      <c r="K155" s="585">
        <v>1</v>
      </c>
      <c r="L155" s="571">
        <v>10</v>
      </c>
      <c r="M155" s="572">
        <v>3805.2</v>
      </c>
    </row>
    <row r="156" spans="1:13" ht="14.4" customHeight="1" x14ac:dyDescent="0.3">
      <c r="A156" s="567" t="s">
        <v>541</v>
      </c>
      <c r="B156" s="568" t="s">
        <v>1538</v>
      </c>
      <c r="C156" s="568" t="s">
        <v>1541</v>
      </c>
      <c r="D156" s="568" t="s">
        <v>1143</v>
      </c>
      <c r="E156" s="568" t="s">
        <v>1542</v>
      </c>
      <c r="F156" s="571"/>
      <c r="G156" s="571"/>
      <c r="H156" s="585">
        <v>0</v>
      </c>
      <c r="I156" s="571">
        <v>2</v>
      </c>
      <c r="J156" s="571">
        <v>201.0782936718</v>
      </c>
      <c r="K156" s="585">
        <v>1</v>
      </c>
      <c r="L156" s="571">
        <v>2</v>
      </c>
      <c r="M156" s="572">
        <v>201.0782936718</v>
      </c>
    </row>
    <row r="157" spans="1:13" ht="14.4" customHeight="1" x14ac:dyDescent="0.3">
      <c r="A157" s="567" t="s">
        <v>541</v>
      </c>
      <c r="B157" s="568" t="s">
        <v>1730</v>
      </c>
      <c r="C157" s="568" t="s">
        <v>1732</v>
      </c>
      <c r="D157" s="568" t="s">
        <v>1377</v>
      </c>
      <c r="E157" s="568" t="s">
        <v>1378</v>
      </c>
      <c r="F157" s="571"/>
      <c r="G157" s="571"/>
      <c r="H157" s="585">
        <v>0</v>
      </c>
      <c r="I157" s="571">
        <v>1</v>
      </c>
      <c r="J157" s="571">
        <v>58.88</v>
      </c>
      <c r="K157" s="585">
        <v>1</v>
      </c>
      <c r="L157" s="571">
        <v>1</v>
      </c>
      <c r="M157" s="572">
        <v>58.88</v>
      </c>
    </row>
    <row r="158" spans="1:13" ht="14.4" customHeight="1" x14ac:dyDescent="0.3">
      <c r="A158" s="567" t="s">
        <v>541</v>
      </c>
      <c r="B158" s="568" t="s">
        <v>1684</v>
      </c>
      <c r="C158" s="568" t="s">
        <v>1726</v>
      </c>
      <c r="D158" s="568" t="s">
        <v>1359</v>
      </c>
      <c r="E158" s="568" t="s">
        <v>1727</v>
      </c>
      <c r="F158" s="571"/>
      <c r="G158" s="571"/>
      <c r="H158" s="585">
        <v>0</v>
      </c>
      <c r="I158" s="571">
        <v>1</v>
      </c>
      <c r="J158" s="571">
        <v>87.439423930826393</v>
      </c>
      <c r="K158" s="585">
        <v>1</v>
      </c>
      <c r="L158" s="571">
        <v>1</v>
      </c>
      <c r="M158" s="572">
        <v>87.439423930826393</v>
      </c>
    </row>
    <row r="159" spans="1:13" ht="14.4" customHeight="1" x14ac:dyDescent="0.3">
      <c r="A159" s="567" t="s">
        <v>543</v>
      </c>
      <c r="B159" s="568" t="s">
        <v>1716</v>
      </c>
      <c r="C159" s="568" t="s">
        <v>1717</v>
      </c>
      <c r="D159" s="568" t="s">
        <v>1308</v>
      </c>
      <c r="E159" s="568" t="s">
        <v>1309</v>
      </c>
      <c r="F159" s="571">
        <v>27</v>
      </c>
      <c r="G159" s="571">
        <v>118344.76140067162</v>
      </c>
      <c r="H159" s="585">
        <v>1</v>
      </c>
      <c r="I159" s="571"/>
      <c r="J159" s="571"/>
      <c r="K159" s="585">
        <v>0</v>
      </c>
      <c r="L159" s="571">
        <v>27</v>
      </c>
      <c r="M159" s="572">
        <v>118344.76140067162</v>
      </c>
    </row>
    <row r="160" spans="1:13" ht="14.4" customHeight="1" x14ac:dyDescent="0.3">
      <c r="A160" s="567" t="s">
        <v>543</v>
      </c>
      <c r="B160" s="568" t="s">
        <v>1656</v>
      </c>
      <c r="C160" s="568" t="s">
        <v>1720</v>
      </c>
      <c r="D160" s="568" t="s">
        <v>1721</v>
      </c>
      <c r="E160" s="568" t="s">
        <v>1316</v>
      </c>
      <c r="F160" s="571">
        <v>10</v>
      </c>
      <c r="G160" s="571">
        <v>2278.7344999999959</v>
      </c>
      <c r="H160" s="585">
        <v>1</v>
      </c>
      <c r="I160" s="571"/>
      <c r="J160" s="571"/>
      <c r="K160" s="585">
        <v>0</v>
      </c>
      <c r="L160" s="571">
        <v>10</v>
      </c>
      <c r="M160" s="572">
        <v>2278.7344999999959</v>
      </c>
    </row>
    <row r="161" spans="1:13" ht="14.4" customHeight="1" x14ac:dyDescent="0.3">
      <c r="A161" s="567" t="s">
        <v>543</v>
      </c>
      <c r="B161" s="568" t="s">
        <v>1656</v>
      </c>
      <c r="C161" s="568" t="s">
        <v>1722</v>
      </c>
      <c r="D161" s="568" t="s">
        <v>1310</v>
      </c>
      <c r="E161" s="568" t="s">
        <v>1311</v>
      </c>
      <c r="F161" s="571">
        <v>1</v>
      </c>
      <c r="G161" s="571">
        <v>1204.8016939020292</v>
      </c>
      <c r="H161" s="585">
        <v>1</v>
      </c>
      <c r="I161" s="571"/>
      <c r="J161" s="571"/>
      <c r="K161" s="585">
        <v>0</v>
      </c>
      <c r="L161" s="571">
        <v>1</v>
      </c>
      <c r="M161" s="572">
        <v>1204.8016939020292</v>
      </c>
    </row>
    <row r="162" spans="1:13" ht="14.4" customHeight="1" x14ac:dyDescent="0.3">
      <c r="A162" s="567" t="s">
        <v>543</v>
      </c>
      <c r="B162" s="568" t="s">
        <v>1656</v>
      </c>
      <c r="C162" s="568" t="s">
        <v>1723</v>
      </c>
      <c r="D162" s="568" t="s">
        <v>1109</v>
      </c>
      <c r="E162" s="568" t="s">
        <v>1356</v>
      </c>
      <c r="F162" s="571"/>
      <c r="G162" s="571"/>
      <c r="H162" s="585">
        <v>0</v>
      </c>
      <c r="I162" s="571">
        <v>15</v>
      </c>
      <c r="J162" s="571">
        <v>3174.0000000000018</v>
      </c>
      <c r="K162" s="585">
        <v>1</v>
      </c>
      <c r="L162" s="571">
        <v>15</v>
      </c>
      <c r="M162" s="572">
        <v>3174.0000000000018</v>
      </c>
    </row>
    <row r="163" spans="1:13" ht="14.4" customHeight="1" x14ac:dyDescent="0.3">
      <c r="A163" s="567" t="s">
        <v>543</v>
      </c>
      <c r="B163" s="568" t="s">
        <v>1656</v>
      </c>
      <c r="C163" s="568" t="s">
        <v>1657</v>
      </c>
      <c r="D163" s="568" t="s">
        <v>1109</v>
      </c>
      <c r="E163" s="568" t="s">
        <v>1110</v>
      </c>
      <c r="F163" s="571"/>
      <c r="G163" s="571"/>
      <c r="H163" s="585">
        <v>0</v>
      </c>
      <c r="I163" s="571">
        <v>4</v>
      </c>
      <c r="J163" s="571">
        <v>4595.3999999999996</v>
      </c>
      <c r="K163" s="585">
        <v>1</v>
      </c>
      <c r="L163" s="571">
        <v>4</v>
      </c>
      <c r="M163" s="572">
        <v>4595.3999999999996</v>
      </c>
    </row>
    <row r="164" spans="1:13" ht="14.4" customHeight="1" x14ac:dyDescent="0.3">
      <c r="A164" s="567" t="s">
        <v>543</v>
      </c>
      <c r="B164" s="568" t="s">
        <v>1468</v>
      </c>
      <c r="C164" s="568" t="s">
        <v>1724</v>
      </c>
      <c r="D164" s="568" t="s">
        <v>1357</v>
      </c>
      <c r="E164" s="568" t="s">
        <v>1358</v>
      </c>
      <c r="F164" s="571"/>
      <c r="G164" s="571"/>
      <c r="H164" s="585">
        <v>0</v>
      </c>
      <c r="I164" s="571">
        <v>2</v>
      </c>
      <c r="J164" s="571">
        <v>289.06</v>
      </c>
      <c r="K164" s="585">
        <v>1</v>
      </c>
      <c r="L164" s="571">
        <v>2</v>
      </c>
      <c r="M164" s="572">
        <v>289.06</v>
      </c>
    </row>
    <row r="165" spans="1:13" ht="14.4" customHeight="1" x14ac:dyDescent="0.3">
      <c r="A165" s="567" t="s">
        <v>543</v>
      </c>
      <c r="B165" s="568" t="s">
        <v>1468</v>
      </c>
      <c r="C165" s="568" t="s">
        <v>1469</v>
      </c>
      <c r="D165" s="568" t="s">
        <v>1470</v>
      </c>
      <c r="E165" s="568" t="s">
        <v>1471</v>
      </c>
      <c r="F165" s="571"/>
      <c r="G165" s="571"/>
      <c r="H165" s="585">
        <v>0</v>
      </c>
      <c r="I165" s="571">
        <v>2</v>
      </c>
      <c r="J165" s="571">
        <v>279.33999999999997</v>
      </c>
      <c r="K165" s="585">
        <v>1</v>
      </c>
      <c r="L165" s="571">
        <v>2</v>
      </c>
      <c r="M165" s="572">
        <v>279.33999999999997</v>
      </c>
    </row>
    <row r="166" spans="1:13" ht="14.4" customHeight="1" thickBot="1" x14ac:dyDescent="0.35">
      <c r="A166" s="573" t="s">
        <v>543</v>
      </c>
      <c r="B166" s="574" t="s">
        <v>1684</v>
      </c>
      <c r="C166" s="574" t="s">
        <v>1726</v>
      </c>
      <c r="D166" s="574" t="s">
        <v>1359</v>
      </c>
      <c r="E166" s="574" t="s">
        <v>1727</v>
      </c>
      <c r="F166" s="577"/>
      <c r="G166" s="577"/>
      <c r="H166" s="586">
        <v>0</v>
      </c>
      <c r="I166" s="577">
        <v>2</v>
      </c>
      <c r="J166" s="577">
        <v>140.43</v>
      </c>
      <c r="K166" s="586">
        <v>1</v>
      </c>
      <c r="L166" s="577">
        <v>2</v>
      </c>
      <c r="M166" s="578">
        <v>140.43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16" t="s">
        <v>270</v>
      </c>
      <c r="B1" s="426"/>
      <c r="C1" s="426"/>
      <c r="D1" s="426"/>
      <c r="E1" s="426"/>
      <c r="F1" s="426"/>
      <c r="G1" s="426"/>
      <c r="H1" s="426"/>
      <c r="I1" s="383"/>
      <c r="J1" s="383"/>
      <c r="K1" s="383"/>
      <c r="L1" s="383"/>
    </row>
    <row r="2" spans="1:13" ht="14.4" customHeight="1" thickBot="1" x14ac:dyDescent="0.35">
      <c r="A2" s="522" t="s">
        <v>290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28" t="s">
        <v>19</v>
      </c>
      <c r="D3" s="427"/>
      <c r="E3" s="427" t="s">
        <v>20</v>
      </c>
      <c r="F3" s="427"/>
      <c r="G3" s="427"/>
      <c r="H3" s="427"/>
      <c r="I3" s="427" t="s">
        <v>286</v>
      </c>
      <c r="J3" s="427"/>
      <c r="K3" s="427"/>
      <c r="L3" s="429"/>
    </row>
    <row r="4" spans="1:13" ht="14.4" customHeight="1" thickBot="1" x14ac:dyDescent="0.35">
      <c r="A4" s="184" t="s">
        <v>21</v>
      </c>
      <c r="B4" s="185" t="s">
        <v>22</v>
      </c>
      <c r="C4" s="186" t="s">
        <v>23</v>
      </c>
      <c r="D4" s="186" t="s">
        <v>24</v>
      </c>
      <c r="E4" s="186" t="s">
        <v>23</v>
      </c>
      <c r="F4" s="186" t="s">
        <v>5</v>
      </c>
      <c r="G4" s="186" t="s">
        <v>24</v>
      </c>
      <c r="H4" s="186" t="s">
        <v>5</v>
      </c>
      <c r="I4" s="186" t="s">
        <v>23</v>
      </c>
      <c r="J4" s="186" t="s">
        <v>5</v>
      </c>
      <c r="K4" s="186" t="s">
        <v>24</v>
      </c>
      <c r="L4" s="187" t="s">
        <v>5</v>
      </c>
    </row>
    <row r="5" spans="1:13" ht="14.4" customHeight="1" x14ac:dyDescent="0.3">
      <c r="A5" s="551">
        <v>7</v>
      </c>
      <c r="B5" s="552" t="s">
        <v>517</v>
      </c>
      <c r="C5" s="553">
        <v>5161373.7199999979</v>
      </c>
      <c r="D5" s="553">
        <v>2034</v>
      </c>
      <c r="E5" s="553">
        <v>3232067.7199999974</v>
      </c>
      <c r="F5" s="554">
        <v>0.62620300240533611</v>
      </c>
      <c r="G5" s="553">
        <v>1260</v>
      </c>
      <c r="H5" s="554">
        <v>0.61946902654867253</v>
      </c>
      <c r="I5" s="553">
        <v>1929306.0000000002</v>
      </c>
      <c r="J5" s="554">
        <v>0.37379699759466384</v>
      </c>
      <c r="K5" s="553">
        <v>774</v>
      </c>
      <c r="L5" s="554">
        <v>0.38053097345132741</v>
      </c>
      <c r="M5" s="553" t="s">
        <v>158</v>
      </c>
    </row>
    <row r="6" spans="1:13" ht="14.4" customHeight="1" x14ac:dyDescent="0.3">
      <c r="A6" s="551">
        <v>7</v>
      </c>
      <c r="B6" s="552" t="s">
        <v>1733</v>
      </c>
      <c r="C6" s="553">
        <v>5161373.7199999979</v>
      </c>
      <c r="D6" s="553">
        <v>2034</v>
      </c>
      <c r="E6" s="553">
        <v>3232067.7199999974</v>
      </c>
      <c r="F6" s="554">
        <v>0.62620300240533611</v>
      </c>
      <c r="G6" s="553">
        <v>1260</v>
      </c>
      <c r="H6" s="554">
        <v>0.61946902654867253</v>
      </c>
      <c r="I6" s="553">
        <v>1929306.0000000002</v>
      </c>
      <c r="J6" s="554">
        <v>0.37379699759466384</v>
      </c>
      <c r="K6" s="553">
        <v>774</v>
      </c>
      <c r="L6" s="554">
        <v>0.38053097345132741</v>
      </c>
      <c r="M6" s="553" t="s">
        <v>2</v>
      </c>
    </row>
    <row r="7" spans="1:13" ht="14.4" customHeight="1" x14ac:dyDescent="0.3">
      <c r="A7" s="551" t="s">
        <v>1734</v>
      </c>
      <c r="B7" s="552" t="s">
        <v>6</v>
      </c>
      <c r="C7" s="553">
        <v>5161373.7199999979</v>
      </c>
      <c r="D7" s="553">
        <v>2034</v>
      </c>
      <c r="E7" s="553">
        <v>3232067.7199999974</v>
      </c>
      <c r="F7" s="554">
        <v>0.62620300240533611</v>
      </c>
      <c r="G7" s="553">
        <v>1260</v>
      </c>
      <c r="H7" s="554">
        <v>0.61946902654867253</v>
      </c>
      <c r="I7" s="553">
        <v>1929306.0000000002</v>
      </c>
      <c r="J7" s="554">
        <v>0.37379699759466384</v>
      </c>
      <c r="K7" s="553">
        <v>774</v>
      </c>
      <c r="L7" s="554">
        <v>0.38053097345132741</v>
      </c>
      <c r="M7" s="553" t="s">
        <v>528</v>
      </c>
    </row>
    <row r="9" spans="1:13" ht="14.4" customHeight="1" x14ac:dyDescent="0.3">
      <c r="A9" s="551">
        <v>7</v>
      </c>
      <c r="B9" s="552" t="s">
        <v>517</v>
      </c>
      <c r="C9" s="553" t="s">
        <v>516</v>
      </c>
      <c r="D9" s="553" t="s">
        <v>516</v>
      </c>
      <c r="E9" s="553" t="s">
        <v>516</v>
      </c>
      <c r="F9" s="554" t="s">
        <v>516</v>
      </c>
      <c r="G9" s="553" t="s">
        <v>516</v>
      </c>
      <c r="H9" s="554" t="s">
        <v>516</v>
      </c>
      <c r="I9" s="553" t="s">
        <v>516</v>
      </c>
      <c r="J9" s="554" t="s">
        <v>516</v>
      </c>
      <c r="K9" s="553" t="s">
        <v>516</v>
      </c>
      <c r="L9" s="554" t="s">
        <v>516</v>
      </c>
      <c r="M9" s="553" t="s">
        <v>158</v>
      </c>
    </row>
    <row r="10" spans="1:13" ht="14.4" customHeight="1" x14ac:dyDescent="0.3">
      <c r="A10" s="551">
        <v>89301072</v>
      </c>
      <c r="B10" s="552" t="s">
        <v>1733</v>
      </c>
      <c r="C10" s="553">
        <v>3254830.0900000012</v>
      </c>
      <c r="D10" s="553">
        <v>1315</v>
      </c>
      <c r="E10" s="553">
        <v>2096091.2000000004</v>
      </c>
      <c r="F10" s="554">
        <v>0.64399404639890112</v>
      </c>
      <c r="G10" s="553">
        <v>820</v>
      </c>
      <c r="H10" s="554">
        <v>0.62357414448669202</v>
      </c>
      <c r="I10" s="553">
        <v>1158738.8900000008</v>
      </c>
      <c r="J10" s="554">
        <v>0.35600595360109882</v>
      </c>
      <c r="K10" s="553">
        <v>495</v>
      </c>
      <c r="L10" s="554">
        <v>0.37642585551330798</v>
      </c>
      <c r="M10" s="553" t="s">
        <v>2</v>
      </c>
    </row>
    <row r="11" spans="1:13" ht="14.4" customHeight="1" x14ac:dyDescent="0.3">
      <c r="A11" s="551" t="s">
        <v>1735</v>
      </c>
      <c r="B11" s="552" t="s">
        <v>1736</v>
      </c>
      <c r="C11" s="553">
        <v>3254830.0900000012</v>
      </c>
      <c r="D11" s="553">
        <v>1315</v>
      </c>
      <c r="E11" s="553">
        <v>2096091.2000000004</v>
      </c>
      <c r="F11" s="554">
        <v>0.64399404639890112</v>
      </c>
      <c r="G11" s="553">
        <v>820</v>
      </c>
      <c r="H11" s="554">
        <v>0.62357414448669202</v>
      </c>
      <c r="I11" s="553">
        <v>1158738.8900000008</v>
      </c>
      <c r="J11" s="554">
        <v>0.35600595360109882</v>
      </c>
      <c r="K11" s="553">
        <v>495</v>
      </c>
      <c r="L11" s="554">
        <v>0.37642585551330798</v>
      </c>
      <c r="M11" s="553" t="s">
        <v>531</v>
      </c>
    </row>
    <row r="12" spans="1:13" ht="14.4" customHeight="1" x14ac:dyDescent="0.3">
      <c r="A12" s="551" t="s">
        <v>516</v>
      </c>
      <c r="B12" s="552" t="s">
        <v>516</v>
      </c>
      <c r="C12" s="553" t="s">
        <v>516</v>
      </c>
      <c r="D12" s="553" t="s">
        <v>516</v>
      </c>
      <c r="E12" s="553" t="s">
        <v>516</v>
      </c>
      <c r="F12" s="554" t="s">
        <v>516</v>
      </c>
      <c r="G12" s="553" t="s">
        <v>516</v>
      </c>
      <c r="H12" s="554" t="s">
        <v>516</v>
      </c>
      <c r="I12" s="553" t="s">
        <v>516</v>
      </c>
      <c r="J12" s="554" t="s">
        <v>516</v>
      </c>
      <c r="K12" s="553" t="s">
        <v>516</v>
      </c>
      <c r="L12" s="554" t="s">
        <v>516</v>
      </c>
      <c r="M12" s="553" t="s">
        <v>532</v>
      </c>
    </row>
    <row r="13" spans="1:13" ht="14.4" customHeight="1" x14ac:dyDescent="0.3">
      <c r="A13" s="551">
        <v>89301074</v>
      </c>
      <c r="B13" s="552" t="s">
        <v>1733</v>
      </c>
      <c r="C13" s="553">
        <v>1906543.6300000022</v>
      </c>
      <c r="D13" s="553">
        <v>719</v>
      </c>
      <c r="E13" s="553">
        <v>1135976.5200000016</v>
      </c>
      <c r="F13" s="554">
        <v>0.59583032988340279</v>
      </c>
      <c r="G13" s="553">
        <v>440</v>
      </c>
      <c r="H13" s="554">
        <v>0.6119610570236439</v>
      </c>
      <c r="I13" s="553">
        <v>770567.11000000068</v>
      </c>
      <c r="J13" s="554">
        <v>0.40416967011659721</v>
      </c>
      <c r="K13" s="553">
        <v>279</v>
      </c>
      <c r="L13" s="554">
        <v>0.38803894297635605</v>
      </c>
      <c r="M13" s="553" t="s">
        <v>2</v>
      </c>
    </row>
    <row r="14" spans="1:13" ht="14.4" customHeight="1" x14ac:dyDescent="0.3">
      <c r="A14" s="551" t="s">
        <v>1737</v>
      </c>
      <c r="B14" s="552" t="s">
        <v>1738</v>
      </c>
      <c r="C14" s="553">
        <v>1906543.6300000022</v>
      </c>
      <c r="D14" s="553">
        <v>719</v>
      </c>
      <c r="E14" s="553">
        <v>1135976.5200000016</v>
      </c>
      <c r="F14" s="554">
        <v>0.59583032988340279</v>
      </c>
      <c r="G14" s="553">
        <v>440</v>
      </c>
      <c r="H14" s="554">
        <v>0.6119610570236439</v>
      </c>
      <c r="I14" s="553">
        <v>770567.11000000068</v>
      </c>
      <c r="J14" s="554">
        <v>0.40416967011659721</v>
      </c>
      <c r="K14" s="553">
        <v>279</v>
      </c>
      <c r="L14" s="554">
        <v>0.38803894297635605</v>
      </c>
      <c r="M14" s="553" t="s">
        <v>531</v>
      </c>
    </row>
    <row r="15" spans="1:13" ht="14.4" customHeight="1" x14ac:dyDescent="0.3">
      <c r="A15" s="551" t="s">
        <v>516</v>
      </c>
      <c r="B15" s="552" t="s">
        <v>516</v>
      </c>
      <c r="C15" s="553" t="s">
        <v>516</v>
      </c>
      <c r="D15" s="553" t="s">
        <v>516</v>
      </c>
      <c r="E15" s="553" t="s">
        <v>516</v>
      </c>
      <c r="F15" s="554" t="s">
        <v>516</v>
      </c>
      <c r="G15" s="553" t="s">
        <v>516</v>
      </c>
      <c r="H15" s="554" t="s">
        <v>516</v>
      </c>
      <c r="I15" s="553" t="s">
        <v>516</v>
      </c>
      <c r="J15" s="554" t="s">
        <v>516</v>
      </c>
      <c r="K15" s="553" t="s">
        <v>516</v>
      </c>
      <c r="L15" s="554" t="s">
        <v>516</v>
      </c>
      <c r="M15" s="553" t="s">
        <v>532</v>
      </c>
    </row>
    <row r="16" spans="1:13" ht="14.4" customHeight="1" x14ac:dyDescent="0.3">
      <c r="A16" s="551" t="s">
        <v>1734</v>
      </c>
      <c r="B16" s="552" t="s">
        <v>1739</v>
      </c>
      <c r="C16" s="553">
        <v>5161373.7200000035</v>
      </c>
      <c r="D16" s="553">
        <v>2034</v>
      </c>
      <c r="E16" s="553">
        <v>3232067.7200000021</v>
      </c>
      <c r="F16" s="554">
        <v>0.62620300240533633</v>
      </c>
      <c r="G16" s="553">
        <v>1260</v>
      </c>
      <c r="H16" s="554">
        <v>0.61946902654867253</v>
      </c>
      <c r="I16" s="553">
        <v>1929306.0000000014</v>
      </c>
      <c r="J16" s="554">
        <v>0.37379699759466362</v>
      </c>
      <c r="K16" s="553">
        <v>774</v>
      </c>
      <c r="L16" s="554">
        <v>0.38053097345132741</v>
      </c>
      <c r="M16" s="553" t="s">
        <v>528</v>
      </c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54" priority="15" stopIfTrue="1" operator="lessThan">
      <formula>0.6</formula>
    </cfRule>
  </conditionalFormatting>
  <conditionalFormatting sqref="B5:B7">
    <cfRule type="expression" dxfId="53" priority="12">
      <formula>AND(LEFT(M5,6)&lt;&gt;"mezera",M5&lt;&gt;"")</formula>
    </cfRule>
  </conditionalFormatting>
  <conditionalFormatting sqref="A5:A7">
    <cfRule type="expression" dxfId="52" priority="9">
      <formula>AND(M5&lt;&gt;"",M5&lt;&gt;"mezeraKL")</formula>
    </cfRule>
  </conditionalFormatting>
  <conditionalFormatting sqref="B5:L7">
    <cfRule type="expression" dxfId="51" priority="10">
      <formula>$M5="SumaNS"</formula>
    </cfRule>
    <cfRule type="expression" dxfId="50" priority="11">
      <formula>OR($M5="KL",$M5="SumaKL")</formula>
    </cfRule>
  </conditionalFormatting>
  <conditionalFormatting sqref="F5:F7">
    <cfRule type="cellIs" dxfId="49" priority="8" operator="lessThan">
      <formula>0.6</formula>
    </cfRule>
  </conditionalFormatting>
  <conditionalFormatting sqref="A5:L7">
    <cfRule type="expression" dxfId="48" priority="7">
      <formula>$M5&lt;&gt;""</formula>
    </cfRule>
  </conditionalFormatting>
  <conditionalFormatting sqref="B9:B16">
    <cfRule type="expression" dxfId="47" priority="6">
      <formula>AND(LEFT(M9,6)&lt;&gt;"mezera",M9&lt;&gt;"")</formula>
    </cfRule>
  </conditionalFormatting>
  <conditionalFormatting sqref="A9:A16">
    <cfRule type="expression" dxfId="46" priority="3">
      <formula>AND(M9&lt;&gt;"",M9&lt;&gt;"mezeraKL")</formula>
    </cfRule>
  </conditionalFormatting>
  <conditionalFormatting sqref="B9:L16">
    <cfRule type="expression" dxfId="45" priority="4">
      <formula>$M9="SumaNS"</formula>
    </cfRule>
    <cfRule type="expression" dxfId="44" priority="5">
      <formula>OR($M9="KL",$M9="SumaKL")</formula>
    </cfRule>
  </conditionalFormatting>
  <conditionalFormatting sqref="F9:F16">
    <cfRule type="cellIs" dxfId="43" priority="2" operator="lessThan">
      <formula>0.6</formula>
    </cfRule>
  </conditionalFormatting>
  <conditionalFormatting sqref="A9:L16">
    <cfRule type="expression" dxfId="42" priority="1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16" t="s">
        <v>287</v>
      </c>
      <c r="B1" s="426"/>
      <c r="C1" s="426"/>
      <c r="D1" s="426"/>
      <c r="E1" s="426"/>
      <c r="F1" s="426"/>
      <c r="G1" s="426"/>
      <c r="H1" s="426"/>
      <c r="I1" s="426"/>
      <c r="J1" s="383"/>
      <c r="K1" s="383"/>
      <c r="L1" s="383"/>
      <c r="M1" s="383"/>
    </row>
    <row r="2" spans="1:13" ht="14.4" customHeight="1" thickBot="1" x14ac:dyDescent="0.35">
      <c r="A2" s="522" t="s">
        <v>290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28" t="s">
        <v>19</v>
      </c>
      <c r="C3" s="430"/>
      <c r="D3" s="427"/>
      <c r="E3" s="373"/>
      <c r="F3" s="427" t="s">
        <v>20</v>
      </c>
      <c r="G3" s="427"/>
      <c r="H3" s="427"/>
      <c r="I3" s="427"/>
      <c r="J3" s="427" t="s">
        <v>286</v>
      </c>
      <c r="K3" s="427"/>
      <c r="L3" s="427"/>
      <c r="M3" s="429"/>
    </row>
    <row r="4" spans="1:13" ht="14.4" customHeight="1" thickBot="1" x14ac:dyDescent="0.35">
      <c r="A4" s="600" t="s">
        <v>262</v>
      </c>
      <c r="B4" s="604" t="s">
        <v>23</v>
      </c>
      <c r="C4" s="605"/>
      <c r="D4" s="604" t="s">
        <v>24</v>
      </c>
      <c r="E4" s="605"/>
      <c r="F4" s="604" t="s">
        <v>23</v>
      </c>
      <c r="G4" s="612" t="s">
        <v>5</v>
      </c>
      <c r="H4" s="604" t="s">
        <v>24</v>
      </c>
      <c r="I4" s="612" t="s">
        <v>5</v>
      </c>
      <c r="J4" s="604" t="s">
        <v>23</v>
      </c>
      <c r="K4" s="612" t="s">
        <v>5</v>
      </c>
      <c r="L4" s="604" t="s">
        <v>24</v>
      </c>
      <c r="M4" s="613" t="s">
        <v>5</v>
      </c>
    </row>
    <row r="5" spans="1:13" ht="14.4" customHeight="1" x14ac:dyDescent="0.3">
      <c r="A5" s="601" t="s">
        <v>1740</v>
      </c>
      <c r="B5" s="606">
        <v>742.26</v>
      </c>
      <c r="C5" s="562">
        <v>1</v>
      </c>
      <c r="D5" s="609">
        <v>1</v>
      </c>
      <c r="E5" s="618" t="s">
        <v>1740</v>
      </c>
      <c r="F5" s="606">
        <v>742.26</v>
      </c>
      <c r="G5" s="584">
        <v>1</v>
      </c>
      <c r="H5" s="565">
        <v>1</v>
      </c>
      <c r="I5" s="615">
        <v>1</v>
      </c>
      <c r="J5" s="621"/>
      <c r="K5" s="584">
        <v>0</v>
      </c>
      <c r="L5" s="565"/>
      <c r="M5" s="615">
        <v>0</v>
      </c>
    </row>
    <row r="6" spans="1:13" ht="14.4" customHeight="1" x14ac:dyDescent="0.3">
      <c r="A6" s="602" t="s">
        <v>1741</v>
      </c>
      <c r="B6" s="607">
        <v>3095.8700000000003</v>
      </c>
      <c r="C6" s="568">
        <v>1</v>
      </c>
      <c r="D6" s="610">
        <v>4</v>
      </c>
      <c r="E6" s="619" t="s">
        <v>1741</v>
      </c>
      <c r="F6" s="607">
        <v>3095.8700000000003</v>
      </c>
      <c r="G6" s="585">
        <v>1</v>
      </c>
      <c r="H6" s="571">
        <v>4</v>
      </c>
      <c r="I6" s="616">
        <v>1</v>
      </c>
      <c r="J6" s="622"/>
      <c r="K6" s="585">
        <v>0</v>
      </c>
      <c r="L6" s="571"/>
      <c r="M6" s="616">
        <v>0</v>
      </c>
    </row>
    <row r="7" spans="1:13" ht="14.4" customHeight="1" x14ac:dyDescent="0.3">
      <c r="A7" s="602" t="s">
        <v>1742</v>
      </c>
      <c r="B7" s="607">
        <v>481.8</v>
      </c>
      <c r="C7" s="568">
        <v>1</v>
      </c>
      <c r="D7" s="610">
        <v>1</v>
      </c>
      <c r="E7" s="619" t="s">
        <v>1742</v>
      </c>
      <c r="F7" s="607">
        <v>481.8</v>
      </c>
      <c r="G7" s="585">
        <v>1</v>
      </c>
      <c r="H7" s="571">
        <v>1</v>
      </c>
      <c r="I7" s="616">
        <v>1</v>
      </c>
      <c r="J7" s="622"/>
      <c r="K7" s="585">
        <v>0</v>
      </c>
      <c r="L7" s="571"/>
      <c r="M7" s="616">
        <v>0</v>
      </c>
    </row>
    <row r="8" spans="1:13" ht="14.4" customHeight="1" x14ac:dyDescent="0.3">
      <c r="A8" s="602" t="s">
        <v>1743</v>
      </c>
      <c r="B8" s="607">
        <v>65.16</v>
      </c>
      <c r="C8" s="568">
        <v>1</v>
      </c>
      <c r="D8" s="610">
        <v>5</v>
      </c>
      <c r="E8" s="619" t="s">
        <v>1743</v>
      </c>
      <c r="F8" s="607">
        <v>65.16</v>
      </c>
      <c r="G8" s="585">
        <v>1</v>
      </c>
      <c r="H8" s="571">
        <v>3</v>
      </c>
      <c r="I8" s="616">
        <v>0.6</v>
      </c>
      <c r="J8" s="622">
        <v>0</v>
      </c>
      <c r="K8" s="585">
        <v>0</v>
      </c>
      <c r="L8" s="571">
        <v>2</v>
      </c>
      <c r="M8" s="616">
        <v>0.4</v>
      </c>
    </row>
    <row r="9" spans="1:13" ht="14.4" customHeight="1" x14ac:dyDescent="0.3">
      <c r="A9" s="602" t="s">
        <v>1744</v>
      </c>
      <c r="B9" s="607">
        <v>98.84</v>
      </c>
      <c r="C9" s="568">
        <v>1</v>
      </c>
      <c r="D9" s="610">
        <v>1</v>
      </c>
      <c r="E9" s="619" t="s">
        <v>1744</v>
      </c>
      <c r="F9" s="607">
        <v>98.84</v>
      </c>
      <c r="G9" s="585">
        <v>1</v>
      </c>
      <c r="H9" s="571">
        <v>1</v>
      </c>
      <c r="I9" s="616">
        <v>1</v>
      </c>
      <c r="J9" s="622"/>
      <c r="K9" s="585">
        <v>0</v>
      </c>
      <c r="L9" s="571"/>
      <c r="M9" s="616">
        <v>0</v>
      </c>
    </row>
    <row r="10" spans="1:13" ht="14.4" customHeight="1" x14ac:dyDescent="0.3">
      <c r="A10" s="602" t="s">
        <v>1745</v>
      </c>
      <c r="B10" s="607">
        <v>2177.54</v>
      </c>
      <c r="C10" s="568">
        <v>1</v>
      </c>
      <c r="D10" s="610">
        <v>8</v>
      </c>
      <c r="E10" s="619" t="s">
        <v>1745</v>
      </c>
      <c r="F10" s="607">
        <v>2024.2599999999998</v>
      </c>
      <c r="G10" s="585">
        <v>0.92960864094344986</v>
      </c>
      <c r="H10" s="571">
        <v>6</v>
      </c>
      <c r="I10" s="616">
        <v>0.75</v>
      </c>
      <c r="J10" s="622">
        <v>153.28</v>
      </c>
      <c r="K10" s="585">
        <v>7.0391359056550057E-2</v>
      </c>
      <c r="L10" s="571">
        <v>2</v>
      </c>
      <c r="M10" s="616">
        <v>0.25</v>
      </c>
    </row>
    <row r="11" spans="1:13" ht="14.4" customHeight="1" x14ac:dyDescent="0.3">
      <c r="A11" s="602" t="s">
        <v>1746</v>
      </c>
      <c r="B11" s="607">
        <v>8218.33</v>
      </c>
      <c r="C11" s="568">
        <v>1</v>
      </c>
      <c r="D11" s="610">
        <v>11</v>
      </c>
      <c r="E11" s="619" t="s">
        <v>1746</v>
      </c>
      <c r="F11" s="607">
        <v>8114.51</v>
      </c>
      <c r="G11" s="585">
        <v>0.98736726317877233</v>
      </c>
      <c r="H11" s="571">
        <v>10</v>
      </c>
      <c r="I11" s="616">
        <v>0.90909090909090906</v>
      </c>
      <c r="J11" s="622">
        <v>103.82</v>
      </c>
      <c r="K11" s="585">
        <v>1.263273682122767E-2</v>
      </c>
      <c r="L11" s="571">
        <v>1</v>
      </c>
      <c r="M11" s="616">
        <v>9.0909090909090912E-2</v>
      </c>
    </row>
    <row r="12" spans="1:13" ht="14.4" customHeight="1" x14ac:dyDescent="0.3">
      <c r="A12" s="602" t="s">
        <v>1747</v>
      </c>
      <c r="B12" s="607">
        <v>1552.05</v>
      </c>
      <c r="C12" s="568">
        <v>1</v>
      </c>
      <c r="D12" s="610">
        <v>3</v>
      </c>
      <c r="E12" s="619" t="s">
        <v>1747</v>
      </c>
      <c r="F12" s="607">
        <v>1552.05</v>
      </c>
      <c r="G12" s="585">
        <v>1</v>
      </c>
      <c r="H12" s="571">
        <v>3</v>
      </c>
      <c r="I12" s="616">
        <v>1</v>
      </c>
      <c r="J12" s="622"/>
      <c r="K12" s="585">
        <v>0</v>
      </c>
      <c r="L12" s="571"/>
      <c r="M12" s="616">
        <v>0</v>
      </c>
    </row>
    <row r="13" spans="1:13" ht="14.4" customHeight="1" x14ac:dyDescent="0.3">
      <c r="A13" s="602" t="s">
        <v>1748</v>
      </c>
      <c r="B13" s="607">
        <v>490325.67999999993</v>
      </c>
      <c r="C13" s="568">
        <v>1</v>
      </c>
      <c r="D13" s="610">
        <v>164</v>
      </c>
      <c r="E13" s="619" t="s">
        <v>1748</v>
      </c>
      <c r="F13" s="607">
        <v>200673.38999999998</v>
      </c>
      <c r="G13" s="585">
        <v>0.40926551103748027</v>
      </c>
      <c r="H13" s="571">
        <v>69</v>
      </c>
      <c r="I13" s="616">
        <v>0.42073170731707316</v>
      </c>
      <c r="J13" s="622">
        <v>289652.28999999992</v>
      </c>
      <c r="K13" s="585">
        <v>0.59073448896251968</v>
      </c>
      <c r="L13" s="571">
        <v>95</v>
      </c>
      <c r="M13" s="616">
        <v>0.57926829268292679</v>
      </c>
    </row>
    <row r="14" spans="1:13" ht="14.4" customHeight="1" x14ac:dyDescent="0.3">
      <c r="A14" s="602" t="s">
        <v>1749</v>
      </c>
      <c r="B14" s="607">
        <v>0</v>
      </c>
      <c r="C14" s="568"/>
      <c r="D14" s="610">
        <v>1</v>
      </c>
      <c r="E14" s="619" t="s">
        <v>1749</v>
      </c>
      <c r="F14" s="607"/>
      <c r="G14" s="585"/>
      <c r="H14" s="571"/>
      <c r="I14" s="616">
        <v>0</v>
      </c>
      <c r="J14" s="622">
        <v>0</v>
      </c>
      <c r="K14" s="585"/>
      <c r="L14" s="571">
        <v>1</v>
      </c>
      <c r="M14" s="616">
        <v>1</v>
      </c>
    </row>
    <row r="15" spans="1:13" ht="14.4" customHeight="1" x14ac:dyDescent="0.3">
      <c r="A15" s="602" t="s">
        <v>1750</v>
      </c>
      <c r="B15" s="607">
        <v>63.28</v>
      </c>
      <c r="C15" s="568">
        <v>1</v>
      </c>
      <c r="D15" s="610">
        <v>1</v>
      </c>
      <c r="E15" s="619" t="s">
        <v>1750</v>
      </c>
      <c r="F15" s="607">
        <v>63.28</v>
      </c>
      <c r="G15" s="585">
        <v>1</v>
      </c>
      <c r="H15" s="571">
        <v>1</v>
      </c>
      <c r="I15" s="616">
        <v>1</v>
      </c>
      <c r="J15" s="622"/>
      <c r="K15" s="585">
        <v>0</v>
      </c>
      <c r="L15" s="571"/>
      <c r="M15" s="616">
        <v>0</v>
      </c>
    </row>
    <row r="16" spans="1:13" ht="14.4" customHeight="1" x14ac:dyDescent="0.3">
      <c r="A16" s="602" t="s">
        <v>1751</v>
      </c>
      <c r="B16" s="607">
        <v>691230.77000000014</v>
      </c>
      <c r="C16" s="568">
        <v>1</v>
      </c>
      <c r="D16" s="610">
        <v>265</v>
      </c>
      <c r="E16" s="619" t="s">
        <v>1751</v>
      </c>
      <c r="F16" s="607">
        <v>529639.65000000014</v>
      </c>
      <c r="G16" s="585">
        <v>0.76622695774958061</v>
      </c>
      <c r="H16" s="571">
        <v>182</v>
      </c>
      <c r="I16" s="616">
        <v>0.68679245283018864</v>
      </c>
      <c r="J16" s="622">
        <v>161591.11999999997</v>
      </c>
      <c r="K16" s="585">
        <v>0.23377304225041939</v>
      </c>
      <c r="L16" s="571">
        <v>83</v>
      </c>
      <c r="M16" s="616">
        <v>0.31320754716981131</v>
      </c>
    </row>
    <row r="17" spans="1:13" ht="14.4" customHeight="1" x14ac:dyDescent="0.3">
      <c r="A17" s="602" t="s">
        <v>1752</v>
      </c>
      <c r="B17" s="607">
        <v>333.31</v>
      </c>
      <c r="C17" s="568">
        <v>1</v>
      </c>
      <c r="D17" s="610"/>
      <c r="E17" s="619" t="s">
        <v>1752</v>
      </c>
      <c r="F17" s="607">
        <v>333.31</v>
      </c>
      <c r="G17" s="585">
        <v>1</v>
      </c>
      <c r="H17" s="571"/>
      <c r="I17" s="616"/>
      <c r="J17" s="622"/>
      <c r="K17" s="585">
        <v>0</v>
      </c>
      <c r="L17" s="571"/>
      <c r="M17" s="616"/>
    </row>
    <row r="18" spans="1:13" ht="14.4" customHeight="1" x14ac:dyDescent="0.3">
      <c r="A18" s="602" t="s">
        <v>1753</v>
      </c>
      <c r="B18" s="607">
        <v>861803.02000000025</v>
      </c>
      <c r="C18" s="568">
        <v>1</v>
      </c>
      <c r="D18" s="610">
        <v>304</v>
      </c>
      <c r="E18" s="619" t="s">
        <v>1753</v>
      </c>
      <c r="F18" s="607">
        <v>591570.1100000001</v>
      </c>
      <c r="G18" s="585">
        <v>0.68643309001168262</v>
      </c>
      <c r="H18" s="571">
        <v>208</v>
      </c>
      <c r="I18" s="616">
        <v>0.68421052631578949</v>
      </c>
      <c r="J18" s="622">
        <v>270232.91000000009</v>
      </c>
      <c r="K18" s="585">
        <v>0.31356690998831732</v>
      </c>
      <c r="L18" s="571">
        <v>96</v>
      </c>
      <c r="M18" s="616">
        <v>0.31578947368421051</v>
      </c>
    </row>
    <row r="19" spans="1:13" ht="14.4" customHeight="1" x14ac:dyDescent="0.3">
      <c r="A19" s="602" t="s">
        <v>1754</v>
      </c>
      <c r="B19" s="607">
        <v>714.37</v>
      </c>
      <c r="C19" s="568">
        <v>1</v>
      </c>
      <c r="D19" s="610">
        <v>2</v>
      </c>
      <c r="E19" s="619" t="s">
        <v>1754</v>
      </c>
      <c r="F19" s="607">
        <v>38.99</v>
      </c>
      <c r="G19" s="585">
        <v>5.457955961196579E-2</v>
      </c>
      <c r="H19" s="571">
        <v>1</v>
      </c>
      <c r="I19" s="616">
        <v>0.5</v>
      </c>
      <c r="J19" s="622">
        <v>675.38</v>
      </c>
      <c r="K19" s="585">
        <v>0.94542044038803419</v>
      </c>
      <c r="L19" s="571">
        <v>1</v>
      </c>
      <c r="M19" s="616">
        <v>0.5</v>
      </c>
    </row>
    <row r="20" spans="1:13" ht="14.4" customHeight="1" x14ac:dyDescent="0.3">
      <c r="A20" s="602" t="s">
        <v>1755</v>
      </c>
      <c r="B20" s="607">
        <v>123.5</v>
      </c>
      <c r="C20" s="568">
        <v>1</v>
      </c>
      <c r="D20" s="610">
        <v>2</v>
      </c>
      <c r="E20" s="619" t="s">
        <v>1755</v>
      </c>
      <c r="F20" s="607"/>
      <c r="G20" s="585">
        <v>0</v>
      </c>
      <c r="H20" s="571"/>
      <c r="I20" s="616">
        <v>0</v>
      </c>
      <c r="J20" s="622">
        <v>123.5</v>
      </c>
      <c r="K20" s="585">
        <v>1</v>
      </c>
      <c r="L20" s="571">
        <v>2</v>
      </c>
      <c r="M20" s="616">
        <v>1</v>
      </c>
    </row>
    <row r="21" spans="1:13" ht="14.4" customHeight="1" x14ac:dyDescent="0.3">
      <c r="A21" s="602" t="s">
        <v>1756</v>
      </c>
      <c r="B21" s="607">
        <v>1055535.3500000001</v>
      </c>
      <c r="C21" s="568">
        <v>1</v>
      </c>
      <c r="D21" s="610">
        <v>398</v>
      </c>
      <c r="E21" s="619" t="s">
        <v>1756</v>
      </c>
      <c r="F21" s="607">
        <v>592923.92000000004</v>
      </c>
      <c r="G21" s="585">
        <v>0.56172815055412406</v>
      </c>
      <c r="H21" s="571">
        <v>234</v>
      </c>
      <c r="I21" s="616">
        <v>0.5879396984924623</v>
      </c>
      <c r="J21" s="622">
        <v>462611.43</v>
      </c>
      <c r="K21" s="585">
        <v>0.43827184944587594</v>
      </c>
      <c r="L21" s="571">
        <v>164</v>
      </c>
      <c r="M21" s="616">
        <v>0.4120603015075377</v>
      </c>
    </row>
    <row r="22" spans="1:13" ht="14.4" customHeight="1" x14ac:dyDescent="0.3">
      <c r="A22" s="602" t="s">
        <v>1757</v>
      </c>
      <c r="B22" s="607">
        <v>365.92</v>
      </c>
      <c r="C22" s="568">
        <v>1</v>
      </c>
      <c r="D22" s="610">
        <v>2</v>
      </c>
      <c r="E22" s="619" t="s">
        <v>1757</v>
      </c>
      <c r="F22" s="607">
        <v>365.92</v>
      </c>
      <c r="G22" s="585">
        <v>1</v>
      </c>
      <c r="H22" s="571">
        <v>2</v>
      </c>
      <c r="I22" s="616">
        <v>1</v>
      </c>
      <c r="J22" s="622"/>
      <c r="K22" s="585">
        <v>0</v>
      </c>
      <c r="L22" s="571"/>
      <c r="M22" s="616">
        <v>0</v>
      </c>
    </row>
    <row r="23" spans="1:13" ht="14.4" customHeight="1" x14ac:dyDescent="0.3">
      <c r="A23" s="602" t="s">
        <v>1758</v>
      </c>
      <c r="B23" s="607">
        <v>276.32</v>
      </c>
      <c r="C23" s="568">
        <v>1</v>
      </c>
      <c r="D23" s="610">
        <v>1</v>
      </c>
      <c r="E23" s="619" t="s">
        <v>1758</v>
      </c>
      <c r="F23" s="607">
        <v>276.32</v>
      </c>
      <c r="G23" s="585">
        <v>1</v>
      </c>
      <c r="H23" s="571">
        <v>1</v>
      </c>
      <c r="I23" s="616">
        <v>1</v>
      </c>
      <c r="J23" s="622"/>
      <c r="K23" s="585">
        <v>0</v>
      </c>
      <c r="L23" s="571"/>
      <c r="M23" s="616">
        <v>0</v>
      </c>
    </row>
    <row r="24" spans="1:13" ht="14.4" customHeight="1" x14ac:dyDescent="0.3">
      <c r="A24" s="602" t="s">
        <v>1759</v>
      </c>
      <c r="B24" s="607">
        <v>719528.17000000016</v>
      </c>
      <c r="C24" s="568">
        <v>1</v>
      </c>
      <c r="D24" s="610">
        <v>214</v>
      </c>
      <c r="E24" s="619" t="s">
        <v>1759</v>
      </c>
      <c r="F24" s="607">
        <v>412316.52999999997</v>
      </c>
      <c r="G24" s="585">
        <v>0.57303736975301456</v>
      </c>
      <c r="H24" s="571">
        <v>111</v>
      </c>
      <c r="I24" s="616">
        <v>0.51869158878504673</v>
      </c>
      <c r="J24" s="622">
        <v>307211.64000000013</v>
      </c>
      <c r="K24" s="585">
        <v>0.42696263024698539</v>
      </c>
      <c r="L24" s="571">
        <v>103</v>
      </c>
      <c r="M24" s="616">
        <v>0.48130841121495327</v>
      </c>
    </row>
    <row r="25" spans="1:13" ht="14.4" customHeight="1" x14ac:dyDescent="0.3">
      <c r="A25" s="602" t="s">
        <v>1760</v>
      </c>
      <c r="B25" s="607">
        <v>2070.2199999999998</v>
      </c>
      <c r="C25" s="568">
        <v>1</v>
      </c>
      <c r="D25" s="610">
        <v>4</v>
      </c>
      <c r="E25" s="619" t="s">
        <v>1760</v>
      </c>
      <c r="F25" s="607">
        <v>2070.2199999999998</v>
      </c>
      <c r="G25" s="585">
        <v>1</v>
      </c>
      <c r="H25" s="571">
        <v>3</v>
      </c>
      <c r="I25" s="616">
        <v>0.75</v>
      </c>
      <c r="J25" s="622">
        <v>0</v>
      </c>
      <c r="K25" s="585">
        <v>0</v>
      </c>
      <c r="L25" s="571">
        <v>1</v>
      </c>
      <c r="M25" s="616">
        <v>0.25</v>
      </c>
    </row>
    <row r="26" spans="1:13" ht="14.4" customHeight="1" x14ac:dyDescent="0.3">
      <c r="A26" s="602" t="s">
        <v>1761</v>
      </c>
      <c r="B26" s="607">
        <v>5613.1299999999992</v>
      </c>
      <c r="C26" s="568">
        <v>1</v>
      </c>
      <c r="D26" s="610">
        <v>15</v>
      </c>
      <c r="E26" s="619" t="s">
        <v>1761</v>
      </c>
      <c r="F26" s="607">
        <v>5613.1299999999992</v>
      </c>
      <c r="G26" s="585">
        <v>1</v>
      </c>
      <c r="H26" s="571">
        <v>15</v>
      </c>
      <c r="I26" s="616">
        <v>1</v>
      </c>
      <c r="J26" s="622"/>
      <c r="K26" s="585">
        <v>0</v>
      </c>
      <c r="L26" s="571"/>
      <c r="M26" s="616">
        <v>0</v>
      </c>
    </row>
    <row r="27" spans="1:13" ht="14.4" customHeight="1" x14ac:dyDescent="0.3">
      <c r="A27" s="602" t="s">
        <v>1762</v>
      </c>
      <c r="B27" s="607">
        <v>5565.71</v>
      </c>
      <c r="C27" s="568">
        <v>1</v>
      </c>
      <c r="D27" s="610">
        <v>17</v>
      </c>
      <c r="E27" s="619" t="s">
        <v>1762</v>
      </c>
      <c r="F27" s="607">
        <v>3969.5600000000004</v>
      </c>
      <c r="G27" s="585">
        <v>0.71321718163540682</v>
      </c>
      <c r="H27" s="571">
        <v>12</v>
      </c>
      <c r="I27" s="616">
        <v>0.70588235294117652</v>
      </c>
      <c r="J27" s="622">
        <v>1596.1499999999999</v>
      </c>
      <c r="K27" s="585">
        <v>0.28678281836459318</v>
      </c>
      <c r="L27" s="571">
        <v>5</v>
      </c>
      <c r="M27" s="616">
        <v>0.29411764705882354</v>
      </c>
    </row>
    <row r="28" spans="1:13" ht="14.4" customHeight="1" x14ac:dyDescent="0.3">
      <c r="A28" s="602" t="s">
        <v>1763</v>
      </c>
      <c r="B28" s="607">
        <v>1515.74</v>
      </c>
      <c r="C28" s="568">
        <v>1</v>
      </c>
      <c r="D28" s="610">
        <v>11</v>
      </c>
      <c r="E28" s="619" t="s">
        <v>1763</v>
      </c>
      <c r="F28" s="607">
        <v>817.43999999999994</v>
      </c>
      <c r="G28" s="585">
        <v>0.53930093551664526</v>
      </c>
      <c r="H28" s="571">
        <v>7</v>
      </c>
      <c r="I28" s="616">
        <v>0.63636363636363635</v>
      </c>
      <c r="J28" s="622">
        <v>698.30000000000007</v>
      </c>
      <c r="K28" s="585">
        <v>0.46069906448335468</v>
      </c>
      <c r="L28" s="571">
        <v>4</v>
      </c>
      <c r="M28" s="616">
        <v>0.36363636363636365</v>
      </c>
    </row>
    <row r="29" spans="1:13" ht="14.4" customHeight="1" x14ac:dyDescent="0.3">
      <c r="A29" s="602" t="s">
        <v>1764</v>
      </c>
      <c r="B29" s="607">
        <v>1270038.9900000005</v>
      </c>
      <c r="C29" s="568">
        <v>1</v>
      </c>
      <c r="D29" s="610">
        <v>537</v>
      </c>
      <c r="E29" s="619" t="s">
        <v>1764</v>
      </c>
      <c r="F29" s="607">
        <v>839050.78000000049</v>
      </c>
      <c r="G29" s="585">
        <v>0.66064962304818708</v>
      </c>
      <c r="H29" s="571">
        <v>334</v>
      </c>
      <c r="I29" s="616">
        <v>0.62197392923649908</v>
      </c>
      <c r="J29" s="622">
        <v>430988.21</v>
      </c>
      <c r="K29" s="585">
        <v>0.33935037695181303</v>
      </c>
      <c r="L29" s="571">
        <v>203</v>
      </c>
      <c r="M29" s="616">
        <v>0.37802607076350092</v>
      </c>
    </row>
    <row r="30" spans="1:13" ht="14.4" customHeight="1" x14ac:dyDescent="0.3">
      <c r="A30" s="602" t="s">
        <v>1765</v>
      </c>
      <c r="B30" s="607">
        <v>375.39</v>
      </c>
      <c r="C30" s="568">
        <v>1</v>
      </c>
      <c r="D30" s="610">
        <v>1</v>
      </c>
      <c r="E30" s="619" t="s">
        <v>1765</v>
      </c>
      <c r="F30" s="607">
        <v>375.39</v>
      </c>
      <c r="G30" s="585">
        <v>1</v>
      </c>
      <c r="H30" s="571">
        <v>1</v>
      </c>
      <c r="I30" s="616">
        <v>1</v>
      </c>
      <c r="J30" s="622"/>
      <c r="K30" s="585">
        <v>0</v>
      </c>
      <c r="L30" s="571"/>
      <c r="M30" s="616">
        <v>0</v>
      </c>
    </row>
    <row r="31" spans="1:13" ht="14.4" customHeight="1" x14ac:dyDescent="0.3">
      <c r="A31" s="602" t="s">
        <v>1766</v>
      </c>
      <c r="B31" s="607">
        <v>0</v>
      </c>
      <c r="C31" s="568"/>
      <c r="D31" s="610">
        <v>1</v>
      </c>
      <c r="E31" s="619" t="s">
        <v>1766</v>
      </c>
      <c r="F31" s="607">
        <v>0</v>
      </c>
      <c r="G31" s="585"/>
      <c r="H31" s="571">
        <v>1</v>
      </c>
      <c r="I31" s="616">
        <v>1</v>
      </c>
      <c r="J31" s="622"/>
      <c r="K31" s="585"/>
      <c r="L31" s="571"/>
      <c r="M31" s="616">
        <v>0</v>
      </c>
    </row>
    <row r="32" spans="1:13" ht="14.4" customHeight="1" x14ac:dyDescent="0.3">
      <c r="A32" s="602" t="s">
        <v>1767</v>
      </c>
      <c r="B32" s="607">
        <v>152.6</v>
      </c>
      <c r="C32" s="568">
        <v>1</v>
      </c>
      <c r="D32" s="610">
        <v>1</v>
      </c>
      <c r="E32" s="619" t="s">
        <v>1767</v>
      </c>
      <c r="F32" s="607">
        <v>152.6</v>
      </c>
      <c r="G32" s="585">
        <v>1</v>
      </c>
      <c r="H32" s="571">
        <v>1</v>
      </c>
      <c r="I32" s="616">
        <v>1</v>
      </c>
      <c r="J32" s="622"/>
      <c r="K32" s="585">
        <v>0</v>
      </c>
      <c r="L32" s="571"/>
      <c r="M32" s="616">
        <v>0</v>
      </c>
    </row>
    <row r="33" spans="1:13" ht="14.4" customHeight="1" x14ac:dyDescent="0.3">
      <c r="A33" s="602" t="s">
        <v>1768</v>
      </c>
      <c r="B33" s="607">
        <v>2821.5099999999998</v>
      </c>
      <c r="C33" s="568">
        <v>1</v>
      </c>
      <c r="D33" s="610">
        <v>7</v>
      </c>
      <c r="E33" s="619" t="s">
        <v>1768</v>
      </c>
      <c r="F33" s="607">
        <v>610.14</v>
      </c>
      <c r="G33" s="585">
        <v>0.21624591087750886</v>
      </c>
      <c r="H33" s="571">
        <v>2</v>
      </c>
      <c r="I33" s="616">
        <v>0.2857142857142857</v>
      </c>
      <c r="J33" s="622">
        <v>2211.37</v>
      </c>
      <c r="K33" s="585">
        <v>0.78375408912249123</v>
      </c>
      <c r="L33" s="571">
        <v>5</v>
      </c>
      <c r="M33" s="616">
        <v>0.7142857142857143</v>
      </c>
    </row>
    <row r="34" spans="1:13" ht="14.4" customHeight="1" x14ac:dyDescent="0.3">
      <c r="A34" s="602" t="s">
        <v>1769</v>
      </c>
      <c r="B34" s="607">
        <v>1607.6599999999999</v>
      </c>
      <c r="C34" s="568">
        <v>1</v>
      </c>
      <c r="D34" s="610">
        <v>4</v>
      </c>
      <c r="E34" s="619" t="s">
        <v>1769</v>
      </c>
      <c r="F34" s="607">
        <v>1607.6599999999999</v>
      </c>
      <c r="G34" s="585">
        <v>1</v>
      </c>
      <c r="H34" s="571">
        <v>4</v>
      </c>
      <c r="I34" s="616">
        <v>1</v>
      </c>
      <c r="J34" s="622"/>
      <c r="K34" s="585">
        <v>0</v>
      </c>
      <c r="L34" s="571"/>
      <c r="M34" s="616">
        <v>0</v>
      </c>
    </row>
    <row r="35" spans="1:13" ht="14.4" customHeight="1" x14ac:dyDescent="0.3">
      <c r="A35" s="602" t="s">
        <v>1770</v>
      </c>
      <c r="B35" s="607">
        <v>444.5</v>
      </c>
      <c r="C35" s="568">
        <v>1</v>
      </c>
      <c r="D35" s="610">
        <v>1</v>
      </c>
      <c r="E35" s="619" t="s">
        <v>1770</v>
      </c>
      <c r="F35" s="607"/>
      <c r="G35" s="585">
        <v>0</v>
      </c>
      <c r="H35" s="571"/>
      <c r="I35" s="616">
        <v>0</v>
      </c>
      <c r="J35" s="622">
        <v>444.5</v>
      </c>
      <c r="K35" s="585">
        <v>1</v>
      </c>
      <c r="L35" s="571">
        <v>1</v>
      </c>
      <c r="M35" s="616">
        <v>1</v>
      </c>
    </row>
    <row r="36" spans="1:13" ht="14.4" customHeight="1" x14ac:dyDescent="0.3">
      <c r="A36" s="602" t="s">
        <v>1771</v>
      </c>
      <c r="B36" s="607">
        <v>371.82</v>
      </c>
      <c r="C36" s="568">
        <v>1</v>
      </c>
      <c r="D36" s="610">
        <v>2</v>
      </c>
      <c r="E36" s="619" t="s">
        <v>1771</v>
      </c>
      <c r="F36" s="607">
        <v>371.82</v>
      </c>
      <c r="G36" s="585">
        <v>1</v>
      </c>
      <c r="H36" s="571">
        <v>2</v>
      </c>
      <c r="I36" s="616">
        <v>1</v>
      </c>
      <c r="J36" s="622"/>
      <c r="K36" s="585">
        <v>0</v>
      </c>
      <c r="L36" s="571"/>
      <c r="M36" s="616">
        <v>0</v>
      </c>
    </row>
    <row r="37" spans="1:13" ht="14.4" customHeight="1" x14ac:dyDescent="0.3">
      <c r="A37" s="602" t="s">
        <v>1772</v>
      </c>
      <c r="B37" s="607">
        <v>31678.089999999997</v>
      </c>
      <c r="C37" s="568">
        <v>1</v>
      </c>
      <c r="D37" s="610">
        <v>33</v>
      </c>
      <c r="E37" s="619" t="s">
        <v>1772</v>
      </c>
      <c r="F37" s="607">
        <v>30820.149999999998</v>
      </c>
      <c r="G37" s="585">
        <v>0.97291692775669247</v>
      </c>
      <c r="H37" s="571">
        <v>31</v>
      </c>
      <c r="I37" s="616">
        <v>0.93939393939393945</v>
      </c>
      <c r="J37" s="622">
        <v>857.94</v>
      </c>
      <c r="K37" s="585">
        <v>2.7083072243307603E-2</v>
      </c>
      <c r="L37" s="571">
        <v>2</v>
      </c>
      <c r="M37" s="616">
        <v>6.0606060606060608E-2</v>
      </c>
    </row>
    <row r="38" spans="1:13" ht="14.4" customHeight="1" thickBot="1" x14ac:dyDescent="0.35">
      <c r="A38" s="603" t="s">
        <v>1773</v>
      </c>
      <c r="B38" s="608">
        <v>2386.8199999999997</v>
      </c>
      <c r="C38" s="574">
        <v>1</v>
      </c>
      <c r="D38" s="611">
        <v>12</v>
      </c>
      <c r="E38" s="620" t="s">
        <v>1773</v>
      </c>
      <c r="F38" s="608">
        <v>2232.66</v>
      </c>
      <c r="G38" s="586">
        <v>0.93541197073931015</v>
      </c>
      <c r="H38" s="577">
        <v>9</v>
      </c>
      <c r="I38" s="617">
        <v>0.75</v>
      </c>
      <c r="J38" s="623">
        <v>154.16</v>
      </c>
      <c r="K38" s="586">
        <v>6.4588029260689961E-2</v>
      </c>
      <c r="L38" s="577">
        <v>3</v>
      </c>
      <c r="M38" s="617">
        <v>0.25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1" priority="3" stopIfTrue="1" operator="lessThan">
      <formula>0.6</formula>
    </cfRule>
  </conditionalFormatting>
  <conditionalFormatting sqref="F5:F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182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x14ac:dyDescent="0.3"/>
  <cols>
    <col min="1" max="1" width="9.77734375" style="69" hidden="1" customWidth="1"/>
    <col min="2" max="2" width="28.33203125" style="69" hidden="1" customWidth="1"/>
    <col min="3" max="3" width="9" style="69" customWidth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/>
    <col min="10" max="10" width="25.77734375" style="69" customWidth="1"/>
    <col min="11" max="11" width="8.77734375" style="69" customWidth="1"/>
    <col min="12" max="12" width="6.33203125" style="90" bestFit="1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09" t="s">
        <v>271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</row>
    <row r="2" spans="1:21" ht="14.4" customHeight="1" thickBot="1" x14ac:dyDescent="0.35">
      <c r="A2" s="522" t="s">
        <v>290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34"/>
      <c r="B3" s="435"/>
      <c r="C3" s="435"/>
      <c r="D3" s="435"/>
      <c r="E3" s="435"/>
      <c r="F3" s="435"/>
      <c r="G3" s="435"/>
      <c r="H3" s="435"/>
      <c r="I3" s="435"/>
      <c r="J3" s="435"/>
      <c r="K3" s="436" t="s">
        <v>253</v>
      </c>
      <c r="L3" s="437"/>
      <c r="M3" s="100">
        <f>SUBTOTAL(9,M7:M1048576)</f>
        <v>5161373.7199999839</v>
      </c>
      <c r="N3" s="100">
        <f>SUBTOTAL(9,N7:N1048576)</f>
        <v>6224</v>
      </c>
      <c r="O3" s="100">
        <f>SUBTOTAL(9,O7:O1048576)</f>
        <v>2034</v>
      </c>
      <c r="P3" s="100">
        <f>SUBTOTAL(9,P7:P1048576)</f>
        <v>3232067.7199999942</v>
      </c>
      <c r="Q3" s="101">
        <f>IF(M3=0,0,P3/M3)</f>
        <v>0.62620300240533722</v>
      </c>
      <c r="R3" s="100">
        <f>SUBTOTAL(9,R7:R1048576)</f>
        <v>3752</v>
      </c>
      <c r="S3" s="101">
        <f>IF(N3=0,0,R3/N3)</f>
        <v>0.60282776349614398</v>
      </c>
      <c r="T3" s="100">
        <f>SUBTOTAL(9,T7:T1048576)</f>
        <v>1260</v>
      </c>
      <c r="U3" s="102">
        <f>IF(O3=0,0,T3/O3)</f>
        <v>0.61946902654867253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38" t="s">
        <v>19</v>
      </c>
      <c r="N4" s="439"/>
      <c r="O4" s="439"/>
      <c r="P4" s="440" t="s">
        <v>25</v>
      </c>
      <c r="Q4" s="439"/>
      <c r="R4" s="439"/>
      <c r="S4" s="439"/>
      <c r="T4" s="439"/>
      <c r="U4" s="441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8" t="s">
        <v>26</v>
      </c>
      <c r="N5" s="189" t="s">
        <v>16</v>
      </c>
      <c r="O5" s="189" t="s">
        <v>24</v>
      </c>
      <c r="P5" s="431" t="s">
        <v>26</v>
      </c>
      <c r="Q5" s="432"/>
      <c r="R5" s="431" t="s">
        <v>16</v>
      </c>
      <c r="S5" s="432"/>
      <c r="T5" s="431" t="s">
        <v>24</v>
      </c>
      <c r="U5" s="433"/>
    </row>
    <row r="6" spans="1:21" s="89" customFormat="1" ht="14.4" customHeight="1" thickBot="1" x14ac:dyDescent="0.35">
      <c r="A6" s="624" t="s">
        <v>27</v>
      </c>
      <c r="B6" s="625" t="s">
        <v>8</v>
      </c>
      <c r="C6" s="624" t="s">
        <v>28</v>
      </c>
      <c r="D6" s="625" t="s">
        <v>9</v>
      </c>
      <c r="E6" s="625" t="s">
        <v>289</v>
      </c>
      <c r="F6" s="625" t="s">
        <v>29</v>
      </c>
      <c r="G6" s="625" t="s">
        <v>30</v>
      </c>
      <c r="H6" s="625" t="s">
        <v>11</v>
      </c>
      <c r="I6" s="625" t="s">
        <v>13</v>
      </c>
      <c r="J6" s="625" t="s">
        <v>14</v>
      </c>
      <c r="K6" s="625" t="s">
        <v>15</v>
      </c>
      <c r="L6" s="625" t="s">
        <v>31</v>
      </c>
      <c r="M6" s="626" t="s">
        <v>17</v>
      </c>
      <c r="N6" s="627" t="s">
        <v>32</v>
      </c>
      <c r="O6" s="627" t="s">
        <v>32</v>
      </c>
      <c r="P6" s="627" t="s">
        <v>17</v>
      </c>
      <c r="Q6" s="627" t="s">
        <v>5</v>
      </c>
      <c r="R6" s="627" t="s">
        <v>32</v>
      </c>
      <c r="S6" s="627" t="s">
        <v>5</v>
      </c>
      <c r="T6" s="627" t="s">
        <v>32</v>
      </c>
      <c r="U6" s="628" t="s">
        <v>5</v>
      </c>
    </row>
    <row r="7" spans="1:21" ht="14.4" customHeight="1" x14ac:dyDescent="0.3">
      <c r="A7" s="561">
        <v>7</v>
      </c>
      <c r="B7" s="562" t="s">
        <v>517</v>
      </c>
      <c r="C7" s="562">
        <v>89301072</v>
      </c>
      <c r="D7" s="629" t="s">
        <v>2977</v>
      </c>
      <c r="E7" s="630" t="s">
        <v>1740</v>
      </c>
      <c r="F7" s="562" t="s">
        <v>1733</v>
      </c>
      <c r="G7" s="562" t="s">
        <v>1774</v>
      </c>
      <c r="H7" s="562" t="s">
        <v>586</v>
      </c>
      <c r="I7" s="562" t="s">
        <v>1775</v>
      </c>
      <c r="J7" s="562" t="s">
        <v>1776</v>
      </c>
      <c r="K7" s="562" t="s">
        <v>1777</v>
      </c>
      <c r="L7" s="563">
        <v>270.69</v>
      </c>
      <c r="M7" s="563">
        <v>270.69</v>
      </c>
      <c r="N7" s="562">
        <v>1</v>
      </c>
      <c r="O7" s="631">
        <v>0.5</v>
      </c>
      <c r="P7" s="563">
        <v>270.69</v>
      </c>
      <c r="Q7" s="584">
        <v>1</v>
      </c>
      <c r="R7" s="562">
        <v>1</v>
      </c>
      <c r="S7" s="584">
        <v>1</v>
      </c>
      <c r="T7" s="631">
        <v>0.5</v>
      </c>
      <c r="U7" s="615">
        <v>1</v>
      </c>
    </row>
    <row r="8" spans="1:21" ht="14.4" customHeight="1" x14ac:dyDescent="0.3">
      <c r="A8" s="567">
        <v>7</v>
      </c>
      <c r="B8" s="568" t="s">
        <v>517</v>
      </c>
      <c r="C8" s="568">
        <v>89301072</v>
      </c>
      <c r="D8" s="632" t="s">
        <v>2977</v>
      </c>
      <c r="E8" s="633" t="s">
        <v>1740</v>
      </c>
      <c r="F8" s="568" t="s">
        <v>1733</v>
      </c>
      <c r="G8" s="568" t="s">
        <v>1778</v>
      </c>
      <c r="H8" s="568" t="s">
        <v>586</v>
      </c>
      <c r="I8" s="568" t="s">
        <v>1779</v>
      </c>
      <c r="J8" s="568" t="s">
        <v>1780</v>
      </c>
      <c r="K8" s="568" t="s">
        <v>1781</v>
      </c>
      <c r="L8" s="569">
        <v>471.57</v>
      </c>
      <c r="M8" s="569">
        <v>471.57</v>
      </c>
      <c r="N8" s="568">
        <v>1</v>
      </c>
      <c r="O8" s="634">
        <v>0.5</v>
      </c>
      <c r="P8" s="569">
        <v>471.57</v>
      </c>
      <c r="Q8" s="585">
        <v>1</v>
      </c>
      <c r="R8" s="568">
        <v>1</v>
      </c>
      <c r="S8" s="585">
        <v>1</v>
      </c>
      <c r="T8" s="634">
        <v>0.5</v>
      </c>
      <c r="U8" s="616">
        <v>1</v>
      </c>
    </row>
    <row r="9" spans="1:21" ht="14.4" customHeight="1" x14ac:dyDescent="0.3">
      <c r="A9" s="567">
        <v>7</v>
      </c>
      <c r="B9" s="568" t="s">
        <v>517</v>
      </c>
      <c r="C9" s="568">
        <v>89301072</v>
      </c>
      <c r="D9" s="632" t="s">
        <v>2977</v>
      </c>
      <c r="E9" s="633" t="s">
        <v>1741</v>
      </c>
      <c r="F9" s="568" t="s">
        <v>1733</v>
      </c>
      <c r="G9" s="568" t="s">
        <v>1782</v>
      </c>
      <c r="H9" s="568" t="s">
        <v>516</v>
      </c>
      <c r="I9" s="568" t="s">
        <v>1783</v>
      </c>
      <c r="J9" s="568" t="s">
        <v>1784</v>
      </c>
      <c r="K9" s="568" t="s">
        <v>1785</v>
      </c>
      <c r="L9" s="569">
        <v>1313.2</v>
      </c>
      <c r="M9" s="569">
        <v>1313.2</v>
      </c>
      <c r="N9" s="568">
        <v>1</v>
      </c>
      <c r="O9" s="634">
        <v>1</v>
      </c>
      <c r="P9" s="569">
        <v>1313.2</v>
      </c>
      <c r="Q9" s="585">
        <v>1</v>
      </c>
      <c r="R9" s="568">
        <v>1</v>
      </c>
      <c r="S9" s="585">
        <v>1</v>
      </c>
      <c r="T9" s="634">
        <v>1</v>
      </c>
      <c r="U9" s="616">
        <v>1</v>
      </c>
    </row>
    <row r="10" spans="1:21" ht="14.4" customHeight="1" x14ac:dyDescent="0.3">
      <c r="A10" s="567">
        <v>7</v>
      </c>
      <c r="B10" s="568" t="s">
        <v>517</v>
      </c>
      <c r="C10" s="568">
        <v>89301072</v>
      </c>
      <c r="D10" s="632" t="s">
        <v>2977</v>
      </c>
      <c r="E10" s="633" t="s">
        <v>1741</v>
      </c>
      <c r="F10" s="568" t="s">
        <v>1733</v>
      </c>
      <c r="G10" s="568" t="s">
        <v>1786</v>
      </c>
      <c r="H10" s="568" t="s">
        <v>516</v>
      </c>
      <c r="I10" s="568" t="s">
        <v>1783</v>
      </c>
      <c r="J10" s="568" t="s">
        <v>1787</v>
      </c>
      <c r="K10" s="568" t="s">
        <v>1788</v>
      </c>
      <c r="L10" s="569">
        <v>1313.2</v>
      </c>
      <c r="M10" s="569">
        <v>1313.2</v>
      </c>
      <c r="N10" s="568">
        <v>1</v>
      </c>
      <c r="O10" s="634">
        <v>1</v>
      </c>
      <c r="P10" s="569">
        <v>1313.2</v>
      </c>
      <c r="Q10" s="585">
        <v>1</v>
      </c>
      <c r="R10" s="568">
        <v>1</v>
      </c>
      <c r="S10" s="585">
        <v>1</v>
      </c>
      <c r="T10" s="634">
        <v>1</v>
      </c>
      <c r="U10" s="616">
        <v>1</v>
      </c>
    </row>
    <row r="11" spans="1:21" ht="14.4" customHeight="1" x14ac:dyDescent="0.3">
      <c r="A11" s="567">
        <v>7</v>
      </c>
      <c r="B11" s="568" t="s">
        <v>517</v>
      </c>
      <c r="C11" s="568">
        <v>89301072</v>
      </c>
      <c r="D11" s="632" t="s">
        <v>2977</v>
      </c>
      <c r="E11" s="633" t="s">
        <v>1741</v>
      </c>
      <c r="F11" s="568" t="s">
        <v>1733</v>
      </c>
      <c r="G11" s="568" t="s">
        <v>1789</v>
      </c>
      <c r="H11" s="568" t="s">
        <v>516</v>
      </c>
      <c r="I11" s="568" t="s">
        <v>1790</v>
      </c>
      <c r="J11" s="568" t="s">
        <v>1791</v>
      </c>
      <c r="K11" s="568" t="s">
        <v>1792</v>
      </c>
      <c r="L11" s="569">
        <v>41.07</v>
      </c>
      <c r="M11" s="569">
        <v>41.07</v>
      </c>
      <c r="N11" s="568">
        <v>1</v>
      </c>
      <c r="O11" s="634">
        <v>1</v>
      </c>
      <c r="P11" s="569">
        <v>41.07</v>
      </c>
      <c r="Q11" s="585">
        <v>1</v>
      </c>
      <c r="R11" s="568">
        <v>1</v>
      </c>
      <c r="S11" s="585">
        <v>1</v>
      </c>
      <c r="T11" s="634">
        <v>1</v>
      </c>
      <c r="U11" s="616">
        <v>1</v>
      </c>
    </row>
    <row r="12" spans="1:21" ht="14.4" customHeight="1" x14ac:dyDescent="0.3">
      <c r="A12" s="567">
        <v>7</v>
      </c>
      <c r="B12" s="568" t="s">
        <v>517</v>
      </c>
      <c r="C12" s="568">
        <v>89301072</v>
      </c>
      <c r="D12" s="632" t="s">
        <v>2977</v>
      </c>
      <c r="E12" s="633" t="s">
        <v>1741</v>
      </c>
      <c r="F12" s="568" t="s">
        <v>1733</v>
      </c>
      <c r="G12" s="568" t="s">
        <v>1793</v>
      </c>
      <c r="H12" s="568" t="s">
        <v>586</v>
      </c>
      <c r="I12" s="568" t="s">
        <v>1794</v>
      </c>
      <c r="J12" s="568" t="s">
        <v>1795</v>
      </c>
      <c r="K12" s="568" t="s">
        <v>1796</v>
      </c>
      <c r="L12" s="569">
        <v>428.4</v>
      </c>
      <c r="M12" s="569">
        <v>428.4</v>
      </c>
      <c r="N12" s="568">
        <v>1</v>
      </c>
      <c r="O12" s="634">
        <v>1</v>
      </c>
      <c r="P12" s="569">
        <v>428.4</v>
      </c>
      <c r="Q12" s="585">
        <v>1</v>
      </c>
      <c r="R12" s="568">
        <v>1</v>
      </c>
      <c r="S12" s="585">
        <v>1</v>
      </c>
      <c r="T12" s="634">
        <v>1</v>
      </c>
      <c r="U12" s="616">
        <v>1</v>
      </c>
    </row>
    <row r="13" spans="1:21" ht="14.4" customHeight="1" x14ac:dyDescent="0.3">
      <c r="A13" s="567">
        <v>7</v>
      </c>
      <c r="B13" s="568" t="s">
        <v>517</v>
      </c>
      <c r="C13" s="568">
        <v>89301072</v>
      </c>
      <c r="D13" s="632" t="s">
        <v>2977</v>
      </c>
      <c r="E13" s="633" t="s">
        <v>1742</v>
      </c>
      <c r="F13" s="568" t="s">
        <v>1733</v>
      </c>
      <c r="G13" s="568" t="s">
        <v>1797</v>
      </c>
      <c r="H13" s="568" t="s">
        <v>516</v>
      </c>
      <c r="I13" s="568" t="s">
        <v>1798</v>
      </c>
      <c r="J13" s="568" t="s">
        <v>1799</v>
      </c>
      <c r="K13" s="568" t="s">
        <v>1800</v>
      </c>
      <c r="L13" s="569">
        <v>481.8</v>
      </c>
      <c r="M13" s="569">
        <v>481.8</v>
      </c>
      <c r="N13" s="568">
        <v>1</v>
      </c>
      <c r="O13" s="634">
        <v>1</v>
      </c>
      <c r="P13" s="569">
        <v>481.8</v>
      </c>
      <c r="Q13" s="585">
        <v>1</v>
      </c>
      <c r="R13" s="568">
        <v>1</v>
      </c>
      <c r="S13" s="585">
        <v>1</v>
      </c>
      <c r="T13" s="634">
        <v>1</v>
      </c>
      <c r="U13" s="616">
        <v>1</v>
      </c>
    </row>
    <row r="14" spans="1:21" ht="14.4" customHeight="1" x14ac:dyDescent="0.3">
      <c r="A14" s="567">
        <v>7</v>
      </c>
      <c r="B14" s="568" t="s">
        <v>517</v>
      </c>
      <c r="C14" s="568">
        <v>89301072</v>
      </c>
      <c r="D14" s="632" t="s">
        <v>2977</v>
      </c>
      <c r="E14" s="633" t="s">
        <v>1743</v>
      </c>
      <c r="F14" s="568" t="s">
        <v>1733</v>
      </c>
      <c r="G14" s="568" t="s">
        <v>1801</v>
      </c>
      <c r="H14" s="568" t="s">
        <v>516</v>
      </c>
      <c r="I14" s="568" t="s">
        <v>1802</v>
      </c>
      <c r="J14" s="568" t="s">
        <v>1803</v>
      </c>
      <c r="K14" s="568" t="s">
        <v>1804</v>
      </c>
      <c r="L14" s="569">
        <v>0</v>
      </c>
      <c r="M14" s="569">
        <v>0</v>
      </c>
      <c r="N14" s="568">
        <v>1</v>
      </c>
      <c r="O14" s="634">
        <v>0.5</v>
      </c>
      <c r="P14" s="569"/>
      <c r="Q14" s="585"/>
      <c r="R14" s="568"/>
      <c r="S14" s="585">
        <v>0</v>
      </c>
      <c r="T14" s="634"/>
      <c r="U14" s="616">
        <v>0</v>
      </c>
    </row>
    <row r="15" spans="1:21" ht="14.4" customHeight="1" x14ac:dyDescent="0.3">
      <c r="A15" s="567">
        <v>7</v>
      </c>
      <c r="B15" s="568" t="s">
        <v>517</v>
      </c>
      <c r="C15" s="568">
        <v>89301072</v>
      </c>
      <c r="D15" s="632" t="s">
        <v>2977</v>
      </c>
      <c r="E15" s="633" t="s">
        <v>1743</v>
      </c>
      <c r="F15" s="568" t="s">
        <v>1733</v>
      </c>
      <c r="G15" s="568" t="s">
        <v>1805</v>
      </c>
      <c r="H15" s="568" t="s">
        <v>516</v>
      </c>
      <c r="I15" s="568" t="s">
        <v>1806</v>
      </c>
      <c r="J15" s="568" t="s">
        <v>1807</v>
      </c>
      <c r="K15" s="568" t="s">
        <v>1808</v>
      </c>
      <c r="L15" s="569">
        <v>0</v>
      </c>
      <c r="M15" s="569">
        <v>0</v>
      </c>
      <c r="N15" s="568">
        <v>1</v>
      </c>
      <c r="O15" s="634">
        <v>1</v>
      </c>
      <c r="P15" s="569">
        <v>0</v>
      </c>
      <c r="Q15" s="585"/>
      <c r="R15" s="568">
        <v>1</v>
      </c>
      <c r="S15" s="585">
        <v>1</v>
      </c>
      <c r="T15" s="634">
        <v>1</v>
      </c>
      <c r="U15" s="616">
        <v>1</v>
      </c>
    </row>
    <row r="16" spans="1:21" ht="14.4" customHeight="1" x14ac:dyDescent="0.3">
      <c r="A16" s="567">
        <v>7</v>
      </c>
      <c r="B16" s="568" t="s">
        <v>517</v>
      </c>
      <c r="C16" s="568">
        <v>89301072</v>
      </c>
      <c r="D16" s="632" t="s">
        <v>2977</v>
      </c>
      <c r="E16" s="633" t="s">
        <v>1743</v>
      </c>
      <c r="F16" s="568" t="s">
        <v>1733</v>
      </c>
      <c r="G16" s="568" t="s">
        <v>1809</v>
      </c>
      <c r="H16" s="568" t="s">
        <v>516</v>
      </c>
      <c r="I16" s="568" t="s">
        <v>1810</v>
      </c>
      <c r="J16" s="568" t="s">
        <v>1811</v>
      </c>
      <c r="K16" s="568" t="s">
        <v>1808</v>
      </c>
      <c r="L16" s="569">
        <v>0</v>
      </c>
      <c r="M16" s="569">
        <v>0</v>
      </c>
      <c r="N16" s="568">
        <v>1</v>
      </c>
      <c r="O16" s="634">
        <v>0.5</v>
      </c>
      <c r="P16" s="569"/>
      <c r="Q16" s="585"/>
      <c r="R16" s="568"/>
      <c r="S16" s="585">
        <v>0</v>
      </c>
      <c r="T16" s="634"/>
      <c r="U16" s="616">
        <v>0</v>
      </c>
    </row>
    <row r="17" spans="1:21" ht="14.4" customHeight="1" x14ac:dyDescent="0.3">
      <c r="A17" s="567">
        <v>7</v>
      </c>
      <c r="B17" s="568" t="s">
        <v>517</v>
      </c>
      <c r="C17" s="568">
        <v>89301072</v>
      </c>
      <c r="D17" s="632" t="s">
        <v>2977</v>
      </c>
      <c r="E17" s="633" t="s">
        <v>1743</v>
      </c>
      <c r="F17" s="568" t="s">
        <v>1733</v>
      </c>
      <c r="G17" s="568" t="s">
        <v>1809</v>
      </c>
      <c r="H17" s="568" t="s">
        <v>516</v>
      </c>
      <c r="I17" s="568" t="s">
        <v>1806</v>
      </c>
      <c r="J17" s="568" t="s">
        <v>1807</v>
      </c>
      <c r="K17" s="568" t="s">
        <v>1808</v>
      </c>
      <c r="L17" s="569">
        <v>0</v>
      </c>
      <c r="M17" s="569">
        <v>0</v>
      </c>
      <c r="N17" s="568">
        <v>1</v>
      </c>
      <c r="O17" s="634">
        <v>1</v>
      </c>
      <c r="P17" s="569"/>
      <c r="Q17" s="585"/>
      <c r="R17" s="568"/>
      <c r="S17" s="585">
        <v>0</v>
      </c>
      <c r="T17" s="634"/>
      <c r="U17" s="616">
        <v>0</v>
      </c>
    </row>
    <row r="18" spans="1:21" ht="14.4" customHeight="1" x14ac:dyDescent="0.3">
      <c r="A18" s="567">
        <v>7</v>
      </c>
      <c r="B18" s="568" t="s">
        <v>517</v>
      </c>
      <c r="C18" s="568">
        <v>89301072</v>
      </c>
      <c r="D18" s="632" t="s">
        <v>2977</v>
      </c>
      <c r="E18" s="633" t="s">
        <v>1743</v>
      </c>
      <c r="F18" s="568" t="s">
        <v>1733</v>
      </c>
      <c r="G18" s="568" t="s">
        <v>1812</v>
      </c>
      <c r="H18" s="568" t="s">
        <v>516</v>
      </c>
      <c r="I18" s="568" t="s">
        <v>1813</v>
      </c>
      <c r="J18" s="568" t="s">
        <v>704</v>
      </c>
      <c r="K18" s="568" t="s">
        <v>1814</v>
      </c>
      <c r="L18" s="569">
        <v>26.17</v>
      </c>
      <c r="M18" s="569">
        <v>26.17</v>
      </c>
      <c r="N18" s="568">
        <v>1</v>
      </c>
      <c r="O18" s="634">
        <v>1</v>
      </c>
      <c r="P18" s="569">
        <v>26.17</v>
      </c>
      <c r="Q18" s="585">
        <v>1</v>
      </c>
      <c r="R18" s="568">
        <v>1</v>
      </c>
      <c r="S18" s="585">
        <v>1</v>
      </c>
      <c r="T18" s="634">
        <v>1</v>
      </c>
      <c r="U18" s="616">
        <v>1</v>
      </c>
    </row>
    <row r="19" spans="1:21" ht="14.4" customHeight="1" x14ac:dyDescent="0.3">
      <c r="A19" s="567">
        <v>7</v>
      </c>
      <c r="B19" s="568" t="s">
        <v>517</v>
      </c>
      <c r="C19" s="568">
        <v>89301072</v>
      </c>
      <c r="D19" s="632" t="s">
        <v>2977</v>
      </c>
      <c r="E19" s="633" t="s">
        <v>1743</v>
      </c>
      <c r="F19" s="568" t="s">
        <v>1733</v>
      </c>
      <c r="G19" s="568" t="s">
        <v>1815</v>
      </c>
      <c r="H19" s="568" t="s">
        <v>516</v>
      </c>
      <c r="I19" s="568" t="s">
        <v>1816</v>
      </c>
      <c r="J19" s="568" t="s">
        <v>1230</v>
      </c>
      <c r="K19" s="568" t="s">
        <v>1817</v>
      </c>
      <c r="L19" s="569">
        <v>38.99</v>
      </c>
      <c r="M19" s="569">
        <v>38.99</v>
      </c>
      <c r="N19" s="568">
        <v>1</v>
      </c>
      <c r="O19" s="634">
        <v>1</v>
      </c>
      <c r="P19" s="569">
        <v>38.99</v>
      </c>
      <c r="Q19" s="585">
        <v>1</v>
      </c>
      <c r="R19" s="568">
        <v>1</v>
      </c>
      <c r="S19" s="585">
        <v>1</v>
      </c>
      <c r="T19" s="634">
        <v>1</v>
      </c>
      <c r="U19" s="616">
        <v>1</v>
      </c>
    </row>
    <row r="20" spans="1:21" ht="14.4" customHeight="1" x14ac:dyDescent="0.3">
      <c r="A20" s="567">
        <v>7</v>
      </c>
      <c r="B20" s="568" t="s">
        <v>517</v>
      </c>
      <c r="C20" s="568">
        <v>89301072</v>
      </c>
      <c r="D20" s="632" t="s">
        <v>2977</v>
      </c>
      <c r="E20" s="633" t="s">
        <v>1744</v>
      </c>
      <c r="F20" s="568" t="s">
        <v>1733</v>
      </c>
      <c r="G20" s="568" t="s">
        <v>1818</v>
      </c>
      <c r="H20" s="568" t="s">
        <v>516</v>
      </c>
      <c r="I20" s="568" t="s">
        <v>1819</v>
      </c>
      <c r="J20" s="568" t="s">
        <v>1820</v>
      </c>
      <c r="K20" s="568" t="s">
        <v>1821</v>
      </c>
      <c r="L20" s="569">
        <v>49.42</v>
      </c>
      <c r="M20" s="569">
        <v>98.84</v>
      </c>
      <c r="N20" s="568">
        <v>2</v>
      </c>
      <c r="O20" s="634">
        <v>1</v>
      </c>
      <c r="P20" s="569">
        <v>98.84</v>
      </c>
      <c r="Q20" s="585">
        <v>1</v>
      </c>
      <c r="R20" s="568">
        <v>2</v>
      </c>
      <c r="S20" s="585">
        <v>1</v>
      </c>
      <c r="T20" s="634">
        <v>1</v>
      </c>
      <c r="U20" s="616">
        <v>1</v>
      </c>
    </row>
    <row r="21" spans="1:21" ht="14.4" customHeight="1" x14ac:dyDescent="0.3">
      <c r="A21" s="567">
        <v>7</v>
      </c>
      <c r="B21" s="568" t="s">
        <v>517</v>
      </c>
      <c r="C21" s="568">
        <v>89301072</v>
      </c>
      <c r="D21" s="632" t="s">
        <v>2977</v>
      </c>
      <c r="E21" s="633" t="s">
        <v>1745</v>
      </c>
      <c r="F21" s="568" t="s">
        <v>1733</v>
      </c>
      <c r="G21" s="568" t="s">
        <v>1809</v>
      </c>
      <c r="H21" s="568" t="s">
        <v>516</v>
      </c>
      <c r="I21" s="568" t="s">
        <v>1822</v>
      </c>
      <c r="J21" s="568" t="s">
        <v>1823</v>
      </c>
      <c r="K21" s="568" t="s">
        <v>1808</v>
      </c>
      <c r="L21" s="569">
        <v>0</v>
      </c>
      <c r="M21" s="569">
        <v>0</v>
      </c>
      <c r="N21" s="568">
        <v>2</v>
      </c>
      <c r="O21" s="634">
        <v>1</v>
      </c>
      <c r="P21" s="569">
        <v>0</v>
      </c>
      <c r="Q21" s="585"/>
      <c r="R21" s="568">
        <v>2</v>
      </c>
      <c r="S21" s="585">
        <v>1</v>
      </c>
      <c r="T21" s="634">
        <v>1</v>
      </c>
      <c r="U21" s="616">
        <v>1</v>
      </c>
    </row>
    <row r="22" spans="1:21" ht="14.4" customHeight="1" x14ac:dyDescent="0.3">
      <c r="A22" s="567">
        <v>7</v>
      </c>
      <c r="B22" s="568" t="s">
        <v>517</v>
      </c>
      <c r="C22" s="568">
        <v>89301072</v>
      </c>
      <c r="D22" s="632" t="s">
        <v>2977</v>
      </c>
      <c r="E22" s="633" t="s">
        <v>1745</v>
      </c>
      <c r="F22" s="568" t="s">
        <v>1733</v>
      </c>
      <c r="G22" s="568" t="s">
        <v>1824</v>
      </c>
      <c r="H22" s="568" t="s">
        <v>516</v>
      </c>
      <c r="I22" s="568" t="s">
        <v>1825</v>
      </c>
      <c r="J22" s="568" t="s">
        <v>1826</v>
      </c>
      <c r="K22" s="568" t="s">
        <v>1827</v>
      </c>
      <c r="L22" s="569">
        <v>0</v>
      </c>
      <c r="M22" s="569">
        <v>0</v>
      </c>
      <c r="N22" s="568">
        <v>2</v>
      </c>
      <c r="O22" s="634">
        <v>1</v>
      </c>
      <c r="P22" s="569">
        <v>0</v>
      </c>
      <c r="Q22" s="585"/>
      <c r="R22" s="568">
        <v>2</v>
      </c>
      <c r="S22" s="585">
        <v>1</v>
      </c>
      <c r="T22" s="634">
        <v>1</v>
      </c>
      <c r="U22" s="616">
        <v>1</v>
      </c>
    </row>
    <row r="23" spans="1:21" ht="14.4" customHeight="1" x14ac:dyDescent="0.3">
      <c r="A23" s="567">
        <v>7</v>
      </c>
      <c r="B23" s="568" t="s">
        <v>517</v>
      </c>
      <c r="C23" s="568">
        <v>89301072</v>
      </c>
      <c r="D23" s="632" t="s">
        <v>2977</v>
      </c>
      <c r="E23" s="633" t="s">
        <v>1745</v>
      </c>
      <c r="F23" s="568" t="s">
        <v>1733</v>
      </c>
      <c r="G23" s="568" t="s">
        <v>1828</v>
      </c>
      <c r="H23" s="568" t="s">
        <v>516</v>
      </c>
      <c r="I23" s="568" t="s">
        <v>1829</v>
      </c>
      <c r="J23" s="568" t="s">
        <v>1830</v>
      </c>
      <c r="K23" s="568" t="s">
        <v>1831</v>
      </c>
      <c r="L23" s="569">
        <v>871.31</v>
      </c>
      <c r="M23" s="569">
        <v>1742.62</v>
      </c>
      <c r="N23" s="568">
        <v>2</v>
      </c>
      <c r="O23" s="634">
        <v>1</v>
      </c>
      <c r="P23" s="569">
        <v>1742.62</v>
      </c>
      <c r="Q23" s="585">
        <v>1</v>
      </c>
      <c r="R23" s="568">
        <v>2</v>
      </c>
      <c r="S23" s="585">
        <v>1</v>
      </c>
      <c r="T23" s="634">
        <v>1</v>
      </c>
      <c r="U23" s="616">
        <v>1</v>
      </c>
    </row>
    <row r="24" spans="1:21" ht="14.4" customHeight="1" x14ac:dyDescent="0.3">
      <c r="A24" s="567">
        <v>7</v>
      </c>
      <c r="B24" s="568" t="s">
        <v>517</v>
      </c>
      <c r="C24" s="568">
        <v>89301072</v>
      </c>
      <c r="D24" s="632" t="s">
        <v>2977</v>
      </c>
      <c r="E24" s="633" t="s">
        <v>1746</v>
      </c>
      <c r="F24" s="568" t="s">
        <v>1733</v>
      </c>
      <c r="G24" s="568" t="s">
        <v>1832</v>
      </c>
      <c r="H24" s="568" t="s">
        <v>516</v>
      </c>
      <c r="I24" s="568" t="s">
        <v>1833</v>
      </c>
      <c r="J24" s="568" t="s">
        <v>1834</v>
      </c>
      <c r="K24" s="568" t="s">
        <v>1835</v>
      </c>
      <c r="L24" s="569">
        <v>1354.54</v>
      </c>
      <c r="M24" s="569">
        <v>4063.62</v>
      </c>
      <c r="N24" s="568">
        <v>3</v>
      </c>
      <c r="O24" s="634">
        <v>0.5</v>
      </c>
      <c r="P24" s="569">
        <v>4063.62</v>
      </c>
      <c r="Q24" s="585">
        <v>1</v>
      </c>
      <c r="R24" s="568">
        <v>3</v>
      </c>
      <c r="S24" s="585">
        <v>1</v>
      </c>
      <c r="T24" s="634">
        <v>0.5</v>
      </c>
      <c r="U24" s="616">
        <v>1</v>
      </c>
    </row>
    <row r="25" spans="1:21" ht="14.4" customHeight="1" x14ac:dyDescent="0.3">
      <c r="A25" s="567">
        <v>7</v>
      </c>
      <c r="B25" s="568" t="s">
        <v>517</v>
      </c>
      <c r="C25" s="568">
        <v>89301072</v>
      </c>
      <c r="D25" s="632" t="s">
        <v>2977</v>
      </c>
      <c r="E25" s="633" t="s">
        <v>1746</v>
      </c>
      <c r="F25" s="568" t="s">
        <v>1733</v>
      </c>
      <c r="G25" s="568" t="s">
        <v>1836</v>
      </c>
      <c r="H25" s="568" t="s">
        <v>586</v>
      </c>
      <c r="I25" s="568" t="s">
        <v>1837</v>
      </c>
      <c r="J25" s="568" t="s">
        <v>1838</v>
      </c>
      <c r="K25" s="568" t="s">
        <v>1839</v>
      </c>
      <c r="L25" s="569">
        <v>222.25</v>
      </c>
      <c r="M25" s="569">
        <v>444.5</v>
      </c>
      <c r="N25" s="568">
        <v>2</v>
      </c>
      <c r="O25" s="634">
        <v>0.5</v>
      </c>
      <c r="P25" s="569">
        <v>444.5</v>
      </c>
      <c r="Q25" s="585">
        <v>1</v>
      </c>
      <c r="R25" s="568">
        <v>2</v>
      </c>
      <c r="S25" s="585">
        <v>1</v>
      </c>
      <c r="T25" s="634">
        <v>0.5</v>
      </c>
      <c r="U25" s="616">
        <v>1</v>
      </c>
    </row>
    <row r="26" spans="1:21" ht="14.4" customHeight="1" x14ac:dyDescent="0.3">
      <c r="A26" s="567">
        <v>7</v>
      </c>
      <c r="B26" s="568" t="s">
        <v>517</v>
      </c>
      <c r="C26" s="568">
        <v>89301072</v>
      </c>
      <c r="D26" s="632" t="s">
        <v>2977</v>
      </c>
      <c r="E26" s="633" t="s">
        <v>1746</v>
      </c>
      <c r="F26" s="568" t="s">
        <v>1733</v>
      </c>
      <c r="G26" s="568" t="s">
        <v>1840</v>
      </c>
      <c r="H26" s="568" t="s">
        <v>516</v>
      </c>
      <c r="I26" s="568" t="s">
        <v>1841</v>
      </c>
      <c r="J26" s="568" t="s">
        <v>919</v>
      </c>
      <c r="K26" s="568" t="s">
        <v>1842</v>
      </c>
      <c r="L26" s="569">
        <v>45.75</v>
      </c>
      <c r="M26" s="569">
        <v>45.75</v>
      </c>
      <c r="N26" s="568">
        <v>1</v>
      </c>
      <c r="O26" s="634">
        <v>0.5</v>
      </c>
      <c r="P26" s="569">
        <v>45.75</v>
      </c>
      <c r="Q26" s="585">
        <v>1</v>
      </c>
      <c r="R26" s="568">
        <v>1</v>
      </c>
      <c r="S26" s="585">
        <v>1</v>
      </c>
      <c r="T26" s="634">
        <v>0.5</v>
      </c>
      <c r="U26" s="616">
        <v>1</v>
      </c>
    </row>
    <row r="27" spans="1:21" ht="14.4" customHeight="1" x14ac:dyDescent="0.3">
      <c r="A27" s="567">
        <v>7</v>
      </c>
      <c r="B27" s="568" t="s">
        <v>517</v>
      </c>
      <c r="C27" s="568">
        <v>89301072</v>
      </c>
      <c r="D27" s="632" t="s">
        <v>2977</v>
      </c>
      <c r="E27" s="633" t="s">
        <v>1746</v>
      </c>
      <c r="F27" s="568" t="s">
        <v>1733</v>
      </c>
      <c r="G27" s="568" t="s">
        <v>1843</v>
      </c>
      <c r="H27" s="568" t="s">
        <v>516</v>
      </c>
      <c r="I27" s="568" t="s">
        <v>1844</v>
      </c>
      <c r="J27" s="568" t="s">
        <v>1845</v>
      </c>
      <c r="K27" s="568" t="s">
        <v>1846</v>
      </c>
      <c r="L27" s="569">
        <v>44.89</v>
      </c>
      <c r="M27" s="569">
        <v>134.67000000000002</v>
      </c>
      <c r="N27" s="568">
        <v>3</v>
      </c>
      <c r="O27" s="634">
        <v>0.5</v>
      </c>
      <c r="P27" s="569">
        <v>134.67000000000002</v>
      </c>
      <c r="Q27" s="585">
        <v>1</v>
      </c>
      <c r="R27" s="568">
        <v>3</v>
      </c>
      <c r="S27" s="585">
        <v>1</v>
      </c>
      <c r="T27" s="634">
        <v>0.5</v>
      </c>
      <c r="U27" s="616">
        <v>1</v>
      </c>
    </row>
    <row r="28" spans="1:21" ht="14.4" customHeight="1" x14ac:dyDescent="0.3">
      <c r="A28" s="567">
        <v>7</v>
      </c>
      <c r="B28" s="568" t="s">
        <v>517</v>
      </c>
      <c r="C28" s="568">
        <v>89301072</v>
      </c>
      <c r="D28" s="632" t="s">
        <v>2977</v>
      </c>
      <c r="E28" s="633" t="s">
        <v>1746</v>
      </c>
      <c r="F28" s="568" t="s">
        <v>1733</v>
      </c>
      <c r="G28" s="568" t="s">
        <v>1847</v>
      </c>
      <c r="H28" s="568" t="s">
        <v>516</v>
      </c>
      <c r="I28" s="568" t="s">
        <v>1848</v>
      </c>
      <c r="J28" s="568" t="s">
        <v>1849</v>
      </c>
      <c r="K28" s="568" t="s">
        <v>1850</v>
      </c>
      <c r="L28" s="569">
        <v>0</v>
      </c>
      <c r="M28" s="569">
        <v>0</v>
      </c>
      <c r="N28" s="568">
        <v>3</v>
      </c>
      <c r="O28" s="634">
        <v>0.5</v>
      </c>
      <c r="P28" s="569">
        <v>0</v>
      </c>
      <c r="Q28" s="585"/>
      <c r="R28" s="568">
        <v>3</v>
      </c>
      <c r="S28" s="585">
        <v>1</v>
      </c>
      <c r="T28" s="634">
        <v>0.5</v>
      </c>
      <c r="U28" s="616">
        <v>1</v>
      </c>
    </row>
    <row r="29" spans="1:21" ht="14.4" customHeight="1" x14ac:dyDescent="0.3">
      <c r="A29" s="567">
        <v>7</v>
      </c>
      <c r="B29" s="568" t="s">
        <v>517</v>
      </c>
      <c r="C29" s="568">
        <v>89301072</v>
      </c>
      <c r="D29" s="632" t="s">
        <v>2977</v>
      </c>
      <c r="E29" s="633" t="s">
        <v>1746</v>
      </c>
      <c r="F29" s="568" t="s">
        <v>1733</v>
      </c>
      <c r="G29" s="568" t="s">
        <v>1851</v>
      </c>
      <c r="H29" s="568" t="s">
        <v>516</v>
      </c>
      <c r="I29" s="568" t="s">
        <v>1852</v>
      </c>
      <c r="J29" s="568" t="s">
        <v>1853</v>
      </c>
      <c r="K29" s="568" t="s">
        <v>1854</v>
      </c>
      <c r="L29" s="569">
        <v>0</v>
      </c>
      <c r="M29" s="569">
        <v>0</v>
      </c>
      <c r="N29" s="568">
        <v>1</v>
      </c>
      <c r="O29" s="634">
        <v>0.5</v>
      </c>
      <c r="P29" s="569">
        <v>0</v>
      </c>
      <c r="Q29" s="585"/>
      <c r="R29" s="568">
        <v>1</v>
      </c>
      <c r="S29" s="585">
        <v>1</v>
      </c>
      <c r="T29" s="634">
        <v>0.5</v>
      </c>
      <c r="U29" s="616">
        <v>1</v>
      </c>
    </row>
    <row r="30" spans="1:21" ht="14.4" customHeight="1" x14ac:dyDescent="0.3">
      <c r="A30" s="567">
        <v>7</v>
      </c>
      <c r="B30" s="568" t="s">
        <v>517</v>
      </c>
      <c r="C30" s="568">
        <v>89301072</v>
      </c>
      <c r="D30" s="632" t="s">
        <v>2977</v>
      </c>
      <c r="E30" s="633" t="s">
        <v>1746</v>
      </c>
      <c r="F30" s="568" t="s">
        <v>1733</v>
      </c>
      <c r="G30" s="568" t="s">
        <v>1855</v>
      </c>
      <c r="H30" s="568" t="s">
        <v>586</v>
      </c>
      <c r="I30" s="568" t="s">
        <v>1856</v>
      </c>
      <c r="J30" s="568" t="s">
        <v>1857</v>
      </c>
      <c r="K30" s="568" t="s">
        <v>1858</v>
      </c>
      <c r="L30" s="569">
        <v>74.87</v>
      </c>
      <c r="M30" s="569">
        <v>224.61</v>
      </c>
      <c r="N30" s="568">
        <v>3</v>
      </c>
      <c r="O30" s="634">
        <v>0.5</v>
      </c>
      <c r="P30" s="569">
        <v>224.61</v>
      </c>
      <c r="Q30" s="585">
        <v>1</v>
      </c>
      <c r="R30" s="568">
        <v>3</v>
      </c>
      <c r="S30" s="585">
        <v>1</v>
      </c>
      <c r="T30" s="634">
        <v>0.5</v>
      </c>
      <c r="U30" s="616">
        <v>1</v>
      </c>
    </row>
    <row r="31" spans="1:21" ht="14.4" customHeight="1" x14ac:dyDescent="0.3">
      <c r="A31" s="567">
        <v>7</v>
      </c>
      <c r="B31" s="568" t="s">
        <v>517</v>
      </c>
      <c r="C31" s="568">
        <v>89301072</v>
      </c>
      <c r="D31" s="632" t="s">
        <v>2977</v>
      </c>
      <c r="E31" s="633" t="s">
        <v>1746</v>
      </c>
      <c r="F31" s="568" t="s">
        <v>1733</v>
      </c>
      <c r="G31" s="568" t="s">
        <v>1855</v>
      </c>
      <c r="H31" s="568" t="s">
        <v>586</v>
      </c>
      <c r="I31" s="568" t="s">
        <v>1859</v>
      </c>
      <c r="J31" s="568" t="s">
        <v>1860</v>
      </c>
      <c r="K31" s="568" t="s">
        <v>1861</v>
      </c>
      <c r="L31" s="569">
        <v>249.54</v>
      </c>
      <c r="M31" s="569">
        <v>249.54</v>
      </c>
      <c r="N31" s="568">
        <v>1</v>
      </c>
      <c r="O31" s="634">
        <v>0.5</v>
      </c>
      <c r="P31" s="569">
        <v>249.54</v>
      </c>
      <c r="Q31" s="585">
        <v>1</v>
      </c>
      <c r="R31" s="568">
        <v>1</v>
      </c>
      <c r="S31" s="585">
        <v>1</v>
      </c>
      <c r="T31" s="634">
        <v>0.5</v>
      </c>
      <c r="U31" s="616">
        <v>1</v>
      </c>
    </row>
    <row r="32" spans="1:21" ht="14.4" customHeight="1" x14ac:dyDescent="0.3">
      <c r="A32" s="567">
        <v>7</v>
      </c>
      <c r="B32" s="568" t="s">
        <v>517</v>
      </c>
      <c r="C32" s="568">
        <v>89301072</v>
      </c>
      <c r="D32" s="632" t="s">
        <v>2977</v>
      </c>
      <c r="E32" s="633" t="s">
        <v>1746</v>
      </c>
      <c r="F32" s="568" t="s">
        <v>1733</v>
      </c>
      <c r="G32" s="568" t="s">
        <v>1862</v>
      </c>
      <c r="H32" s="568" t="s">
        <v>516</v>
      </c>
      <c r="I32" s="568" t="s">
        <v>1863</v>
      </c>
      <c r="J32" s="568" t="s">
        <v>1864</v>
      </c>
      <c r="K32" s="568" t="s">
        <v>1865</v>
      </c>
      <c r="L32" s="569">
        <v>614.78</v>
      </c>
      <c r="M32" s="569">
        <v>1229.56</v>
      </c>
      <c r="N32" s="568">
        <v>2</v>
      </c>
      <c r="O32" s="634">
        <v>0.5</v>
      </c>
      <c r="P32" s="569">
        <v>1229.56</v>
      </c>
      <c r="Q32" s="585">
        <v>1</v>
      </c>
      <c r="R32" s="568">
        <v>2</v>
      </c>
      <c r="S32" s="585">
        <v>1</v>
      </c>
      <c r="T32" s="634">
        <v>0.5</v>
      </c>
      <c r="U32" s="616">
        <v>1</v>
      </c>
    </row>
    <row r="33" spans="1:21" ht="14.4" customHeight="1" x14ac:dyDescent="0.3">
      <c r="A33" s="567">
        <v>7</v>
      </c>
      <c r="B33" s="568" t="s">
        <v>517</v>
      </c>
      <c r="C33" s="568">
        <v>89301072</v>
      </c>
      <c r="D33" s="632" t="s">
        <v>2977</v>
      </c>
      <c r="E33" s="633" t="s">
        <v>1746</v>
      </c>
      <c r="F33" s="568" t="s">
        <v>1733</v>
      </c>
      <c r="G33" s="568" t="s">
        <v>1862</v>
      </c>
      <c r="H33" s="568" t="s">
        <v>516</v>
      </c>
      <c r="I33" s="568" t="s">
        <v>1866</v>
      </c>
      <c r="J33" s="568" t="s">
        <v>1864</v>
      </c>
      <c r="K33" s="568" t="s">
        <v>1867</v>
      </c>
      <c r="L33" s="569">
        <v>0</v>
      </c>
      <c r="M33" s="569">
        <v>0</v>
      </c>
      <c r="N33" s="568">
        <v>1</v>
      </c>
      <c r="O33" s="634">
        <v>0.5</v>
      </c>
      <c r="P33" s="569">
        <v>0</v>
      </c>
      <c r="Q33" s="585"/>
      <c r="R33" s="568">
        <v>1</v>
      </c>
      <c r="S33" s="585">
        <v>1</v>
      </c>
      <c r="T33" s="634">
        <v>0.5</v>
      </c>
      <c r="U33" s="616">
        <v>1</v>
      </c>
    </row>
    <row r="34" spans="1:21" ht="14.4" customHeight="1" x14ac:dyDescent="0.3">
      <c r="A34" s="567">
        <v>7</v>
      </c>
      <c r="B34" s="568" t="s">
        <v>517</v>
      </c>
      <c r="C34" s="568">
        <v>89301072</v>
      </c>
      <c r="D34" s="632" t="s">
        <v>2977</v>
      </c>
      <c r="E34" s="633" t="s">
        <v>1746</v>
      </c>
      <c r="F34" s="568" t="s">
        <v>1733</v>
      </c>
      <c r="G34" s="568" t="s">
        <v>1868</v>
      </c>
      <c r="H34" s="568" t="s">
        <v>516</v>
      </c>
      <c r="I34" s="568" t="s">
        <v>1869</v>
      </c>
      <c r="J34" s="568" t="s">
        <v>1870</v>
      </c>
      <c r="K34" s="568" t="s">
        <v>1871</v>
      </c>
      <c r="L34" s="569">
        <v>51.91</v>
      </c>
      <c r="M34" s="569">
        <v>103.82</v>
      </c>
      <c r="N34" s="568">
        <v>2</v>
      </c>
      <c r="O34" s="634">
        <v>1</v>
      </c>
      <c r="P34" s="569"/>
      <c r="Q34" s="585">
        <v>0</v>
      </c>
      <c r="R34" s="568"/>
      <c r="S34" s="585">
        <v>0</v>
      </c>
      <c r="T34" s="634"/>
      <c r="U34" s="616">
        <v>0</v>
      </c>
    </row>
    <row r="35" spans="1:21" ht="14.4" customHeight="1" x14ac:dyDescent="0.3">
      <c r="A35" s="567">
        <v>7</v>
      </c>
      <c r="B35" s="568" t="s">
        <v>517</v>
      </c>
      <c r="C35" s="568">
        <v>89301072</v>
      </c>
      <c r="D35" s="632" t="s">
        <v>2977</v>
      </c>
      <c r="E35" s="633" t="s">
        <v>1746</v>
      </c>
      <c r="F35" s="568" t="s">
        <v>1733</v>
      </c>
      <c r="G35" s="568" t="s">
        <v>1872</v>
      </c>
      <c r="H35" s="568" t="s">
        <v>516</v>
      </c>
      <c r="I35" s="568" t="s">
        <v>1873</v>
      </c>
      <c r="J35" s="568" t="s">
        <v>1874</v>
      </c>
      <c r="K35" s="568" t="s">
        <v>1875</v>
      </c>
      <c r="L35" s="569">
        <v>0</v>
      </c>
      <c r="M35" s="569">
        <v>0</v>
      </c>
      <c r="N35" s="568">
        <v>2</v>
      </c>
      <c r="O35" s="634">
        <v>0.5</v>
      </c>
      <c r="P35" s="569">
        <v>0</v>
      </c>
      <c r="Q35" s="585"/>
      <c r="R35" s="568">
        <v>2</v>
      </c>
      <c r="S35" s="585">
        <v>1</v>
      </c>
      <c r="T35" s="634">
        <v>0.5</v>
      </c>
      <c r="U35" s="616">
        <v>1</v>
      </c>
    </row>
    <row r="36" spans="1:21" ht="14.4" customHeight="1" x14ac:dyDescent="0.3">
      <c r="A36" s="567">
        <v>7</v>
      </c>
      <c r="B36" s="568" t="s">
        <v>517</v>
      </c>
      <c r="C36" s="568">
        <v>89301072</v>
      </c>
      <c r="D36" s="632" t="s">
        <v>2977</v>
      </c>
      <c r="E36" s="633" t="s">
        <v>1746</v>
      </c>
      <c r="F36" s="568" t="s">
        <v>1733</v>
      </c>
      <c r="G36" s="568" t="s">
        <v>1876</v>
      </c>
      <c r="H36" s="568" t="s">
        <v>586</v>
      </c>
      <c r="I36" s="568" t="s">
        <v>1877</v>
      </c>
      <c r="J36" s="568" t="s">
        <v>1878</v>
      </c>
      <c r="K36" s="568" t="s">
        <v>1879</v>
      </c>
      <c r="L36" s="569">
        <v>96.63</v>
      </c>
      <c r="M36" s="569">
        <v>96.63</v>
      </c>
      <c r="N36" s="568">
        <v>1</v>
      </c>
      <c r="O36" s="634">
        <v>0.5</v>
      </c>
      <c r="P36" s="569">
        <v>96.63</v>
      </c>
      <c r="Q36" s="585">
        <v>1</v>
      </c>
      <c r="R36" s="568">
        <v>1</v>
      </c>
      <c r="S36" s="585">
        <v>1</v>
      </c>
      <c r="T36" s="634">
        <v>0.5</v>
      </c>
      <c r="U36" s="616">
        <v>1</v>
      </c>
    </row>
    <row r="37" spans="1:21" ht="14.4" customHeight="1" x14ac:dyDescent="0.3">
      <c r="A37" s="567">
        <v>7</v>
      </c>
      <c r="B37" s="568" t="s">
        <v>517</v>
      </c>
      <c r="C37" s="568">
        <v>89301072</v>
      </c>
      <c r="D37" s="632" t="s">
        <v>2977</v>
      </c>
      <c r="E37" s="633" t="s">
        <v>1746</v>
      </c>
      <c r="F37" s="568" t="s">
        <v>1733</v>
      </c>
      <c r="G37" s="568" t="s">
        <v>1880</v>
      </c>
      <c r="H37" s="568" t="s">
        <v>516</v>
      </c>
      <c r="I37" s="568" t="s">
        <v>1881</v>
      </c>
      <c r="J37" s="568" t="s">
        <v>775</v>
      </c>
      <c r="K37" s="568" t="s">
        <v>1882</v>
      </c>
      <c r="L37" s="569">
        <v>612.26</v>
      </c>
      <c r="M37" s="569">
        <v>1224.52</v>
      </c>
      <c r="N37" s="568">
        <v>2</v>
      </c>
      <c r="O37" s="634">
        <v>0.5</v>
      </c>
      <c r="P37" s="569">
        <v>1224.52</v>
      </c>
      <c r="Q37" s="585">
        <v>1</v>
      </c>
      <c r="R37" s="568">
        <v>2</v>
      </c>
      <c r="S37" s="585">
        <v>1</v>
      </c>
      <c r="T37" s="634">
        <v>0.5</v>
      </c>
      <c r="U37" s="616">
        <v>1</v>
      </c>
    </row>
    <row r="38" spans="1:21" ht="14.4" customHeight="1" x14ac:dyDescent="0.3">
      <c r="A38" s="567">
        <v>7</v>
      </c>
      <c r="B38" s="568" t="s">
        <v>517</v>
      </c>
      <c r="C38" s="568">
        <v>89301072</v>
      </c>
      <c r="D38" s="632" t="s">
        <v>2977</v>
      </c>
      <c r="E38" s="633" t="s">
        <v>1746</v>
      </c>
      <c r="F38" s="568" t="s">
        <v>1733</v>
      </c>
      <c r="G38" s="568" t="s">
        <v>1883</v>
      </c>
      <c r="H38" s="568" t="s">
        <v>516</v>
      </c>
      <c r="I38" s="568" t="s">
        <v>1884</v>
      </c>
      <c r="J38" s="568" t="s">
        <v>815</v>
      </c>
      <c r="K38" s="568" t="s">
        <v>816</v>
      </c>
      <c r="L38" s="569">
        <v>56.69</v>
      </c>
      <c r="M38" s="569">
        <v>340.14</v>
      </c>
      <c r="N38" s="568">
        <v>6</v>
      </c>
      <c r="O38" s="634">
        <v>1</v>
      </c>
      <c r="P38" s="569">
        <v>340.14</v>
      </c>
      <c r="Q38" s="585">
        <v>1</v>
      </c>
      <c r="R38" s="568">
        <v>6</v>
      </c>
      <c r="S38" s="585">
        <v>1</v>
      </c>
      <c r="T38" s="634">
        <v>1</v>
      </c>
      <c r="U38" s="616">
        <v>1</v>
      </c>
    </row>
    <row r="39" spans="1:21" ht="14.4" customHeight="1" x14ac:dyDescent="0.3">
      <c r="A39" s="567">
        <v>7</v>
      </c>
      <c r="B39" s="568" t="s">
        <v>517</v>
      </c>
      <c r="C39" s="568">
        <v>89301072</v>
      </c>
      <c r="D39" s="632" t="s">
        <v>2977</v>
      </c>
      <c r="E39" s="633" t="s">
        <v>1746</v>
      </c>
      <c r="F39" s="568" t="s">
        <v>1733</v>
      </c>
      <c r="G39" s="568" t="s">
        <v>1885</v>
      </c>
      <c r="H39" s="568" t="s">
        <v>516</v>
      </c>
      <c r="I39" s="568" t="s">
        <v>1886</v>
      </c>
      <c r="J39" s="568" t="s">
        <v>1887</v>
      </c>
      <c r="K39" s="568" t="s">
        <v>1888</v>
      </c>
      <c r="L39" s="569">
        <v>0</v>
      </c>
      <c r="M39" s="569">
        <v>0</v>
      </c>
      <c r="N39" s="568">
        <v>1</v>
      </c>
      <c r="O39" s="634">
        <v>0.5</v>
      </c>
      <c r="P39" s="569">
        <v>0</v>
      </c>
      <c r="Q39" s="585"/>
      <c r="R39" s="568">
        <v>1</v>
      </c>
      <c r="S39" s="585">
        <v>1</v>
      </c>
      <c r="T39" s="634">
        <v>0.5</v>
      </c>
      <c r="U39" s="616">
        <v>1</v>
      </c>
    </row>
    <row r="40" spans="1:21" ht="14.4" customHeight="1" x14ac:dyDescent="0.3">
      <c r="A40" s="567">
        <v>7</v>
      </c>
      <c r="B40" s="568" t="s">
        <v>517</v>
      </c>
      <c r="C40" s="568">
        <v>89301072</v>
      </c>
      <c r="D40" s="632" t="s">
        <v>2977</v>
      </c>
      <c r="E40" s="633" t="s">
        <v>1746</v>
      </c>
      <c r="F40" s="568" t="s">
        <v>1733</v>
      </c>
      <c r="G40" s="568" t="s">
        <v>1889</v>
      </c>
      <c r="H40" s="568" t="s">
        <v>516</v>
      </c>
      <c r="I40" s="568" t="s">
        <v>1890</v>
      </c>
      <c r="J40" s="568" t="s">
        <v>1891</v>
      </c>
      <c r="K40" s="568" t="s">
        <v>1858</v>
      </c>
      <c r="L40" s="569">
        <v>60.97</v>
      </c>
      <c r="M40" s="569">
        <v>60.97</v>
      </c>
      <c r="N40" s="568">
        <v>1</v>
      </c>
      <c r="O40" s="634">
        <v>0.5</v>
      </c>
      <c r="P40" s="569">
        <v>60.97</v>
      </c>
      <c r="Q40" s="585">
        <v>1</v>
      </c>
      <c r="R40" s="568">
        <v>1</v>
      </c>
      <c r="S40" s="585">
        <v>1</v>
      </c>
      <c r="T40" s="634">
        <v>0.5</v>
      </c>
      <c r="U40" s="616">
        <v>1</v>
      </c>
    </row>
    <row r="41" spans="1:21" ht="14.4" customHeight="1" x14ac:dyDescent="0.3">
      <c r="A41" s="567">
        <v>7</v>
      </c>
      <c r="B41" s="568" t="s">
        <v>517</v>
      </c>
      <c r="C41" s="568">
        <v>89301072</v>
      </c>
      <c r="D41" s="632" t="s">
        <v>2977</v>
      </c>
      <c r="E41" s="633" t="s">
        <v>1746</v>
      </c>
      <c r="F41" s="568" t="s">
        <v>1733</v>
      </c>
      <c r="G41" s="568" t="s">
        <v>1892</v>
      </c>
      <c r="H41" s="568" t="s">
        <v>516</v>
      </c>
      <c r="I41" s="568" t="s">
        <v>1893</v>
      </c>
      <c r="J41" s="568" t="s">
        <v>1894</v>
      </c>
      <c r="K41" s="568" t="s">
        <v>936</v>
      </c>
      <c r="L41" s="569">
        <v>0</v>
      </c>
      <c r="M41" s="569">
        <v>0</v>
      </c>
      <c r="N41" s="568">
        <v>2</v>
      </c>
      <c r="O41" s="634">
        <v>0.5</v>
      </c>
      <c r="P41" s="569">
        <v>0</v>
      </c>
      <c r="Q41" s="585"/>
      <c r="R41" s="568">
        <v>2</v>
      </c>
      <c r="S41" s="585">
        <v>1</v>
      </c>
      <c r="T41" s="634">
        <v>0.5</v>
      </c>
      <c r="U41" s="616">
        <v>1</v>
      </c>
    </row>
    <row r="42" spans="1:21" ht="14.4" customHeight="1" x14ac:dyDescent="0.3">
      <c r="A42" s="567">
        <v>7</v>
      </c>
      <c r="B42" s="568" t="s">
        <v>517</v>
      </c>
      <c r="C42" s="568">
        <v>89301072</v>
      </c>
      <c r="D42" s="632" t="s">
        <v>2977</v>
      </c>
      <c r="E42" s="633" t="s">
        <v>1746</v>
      </c>
      <c r="F42" s="568" t="s">
        <v>1733</v>
      </c>
      <c r="G42" s="568" t="s">
        <v>1892</v>
      </c>
      <c r="H42" s="568" t="s">
        <v>516</v>
      </c>
      <c r="I42" s="568" t="s">
        <v>1895</v>
      </c>
      <c r="J42" s="568" t="s">
        <v>1896</v>
      </c>
      <c r="K42" s="568" t="s">
        <v>936</v>
      </c>
      <c r="L42" s="569">
        <v>0</v>
      </c>
      <c r="M42" s="569">
        <v>0</v>
      </c>
      <c r="N42" s="568">
        <v>1</v>
      </c>
      <c r="O42" s="634">
        <v>0.5</v>
      </c>
      <c r="P42" s="569">
        <v>0</v>
      </c>
      <c r="Q42" s="585"/>
      <c r="R42" s="568">
        <v>1</v>
      </c>
      <c r="S42" s="585">
        <v>1</v>
      </c>
      <c r="T42" s="634">
        <v>0.5</v>
      </c>
      <c r="U42" s="616">
        <v>1</v>
      </c>
    </row>
    <row r="43" spans="1:21" ht="14.4" customHeight="1" x14ac:dyDescent="0.3">
      <c r="A43" s="567">
        <v>7</v>
      </c>
      <c r="B43" s="568" t="s">
        <v>517</v>
      </c>
      <c r="C43" s="568">
        <v>89301072</v>
      </c>
      <c r="D43" s="632" t="s">
        <v>2977</v>
      </c>
      <c r="E43" s="633" t="s">
        <v>1746</v>
      </c>
      <c r="F43" s="568" t="s">
        <v>1733</v>
      </c>
      <c r="G43" s="568" t="s">
        <v>1892</v>
      </c>
      <c r="H43" s="568" t="s">
        <v>516</v>
      </c>
      <c r="I43" s="568" t="s">
        <v>1897</v>
      </c>
      <c r="J43" s="568" t="s">
        <v>935</v>
      </c>
      <c r="K43" s="568" t="s">
        <v>1898</v>
      </c>
      <c r="L43" s="569">
        <v>0</v>
      </c>
      <c r="M43" s="569">
        <v>0</v>
      </c>
      <c r="N43" s="568">
        <v>1</v>
      </c>
      <c r="O43" s="634">
        <v>0.5</v>
      </c>
      <c r="P43" s="569">
        <v>0</v>
      </c>
      <c r="Q43" s="585"/>
      <c r="R43" s="568">
        <v>1</v>
      </c>
      <c r="S43" s="585">
        <v>1</v>
      </c>
      <c r="T43" s="634">
        <v>0.5</v>
      </c>
      <c r="U43" s="616">
        <v>1</v>
      </c>
    </row>
    <row r="44" spans="1:21" ht="14.4" customHeight="1" x14ac:dyDescent="0.3">
      <c r="A44" s="567">
        <v>7</v>
      </c>
      <c r="B44" s="568" t="s">
        <v>517</v>
      </c>
      <c r="C44" s="568">
        <v>89301072</v>
      </c>
      <c r="D44" s="632" t="s">
        <v>2977</v>
      </c>
      <c r="E44" s="633" t="s">
        <v>1748</v>
      </c>
      <c r="F44" s="568" t="s">
        <v>1733</v>
      </c>
      <c r="G44" s="568" t="s">
        <v>1899</v>
      </c>
      <c r="H44" s="568" t="s">
        <v>516</v>
      </c>
      <c r="I44" s="568" t="s">
        <v>1900</v>
      </c>
      <c r="J44" s="568" t="s">
        <v>1901</v>
      </c>
      <c r="K44" s="568" t="s">
        <v>1902</v>
      </c>
      <c r="L44" s="569">
        <v>58.99</v>
      </c>
      <c r="M44" s="569">
        <v>58.99</v>
      </c>
      <c r="N44" s="568">
        <v>1</v>
      </c>
      <c r="O44" s="634">
        <v>1</v>
      </c>
      <c r="P44" s="569"/>
      <c r="Q44" s="585">
        <v>0</v>
      </c>
      <c r="R44" s="568"/>
      <c r="S44" s="585">
        <v>0</v>
      </c>
      <c r="T44" s="634"/>
      <c r="U44" s="616">
        <v>0</v>
      </c>
    </row>
    <row r="45" spans="1:21" ht="14.4" customHeight="1" x14ac:dyDescent="0.3">
      <c r="A45" s="567">
        <v>7</v>
      </c>
      <c r="B45" s="568" t="s">
        <v>517</v>
      </c>
      <c r="C45" s="568">
        <v>89301072</v>
      </c>
      <c r="D45" s="632" t="s">
        <v>2977</v>
      </c>
      <c r="E45" s="633" t="s">
        <v>1748</v>
      </c>
      <c r="F45" s="568" t="s">
        <v>1733</v>
      </c>
      <c r="G45" s="568" t="s">
        <v>1903</v>
      </c>
      <c r="H45" s="568" t="s">
        <v>516</v>
      </c>
      <c r="I45" s="568" t="s">
        <v>1904</v>
      </c>
      <c r="J45" s="568" t="s">
        <v>1905</v>
      </c>
      <c r="K45" s="568" t="s">
        <v>1906</v>
      </c>
      <c r="L45" s="569">
        <v>51.87</v>
      </c>
      <c r="M45" s="569">
        <v>363.09</v>
      </c>
      <c r="N45" s="568">
        <v>7</v>
      </c>
      <c r="O45" s="634">
        <v>2.5</v>
      </c>
      <c r="P45" s="569"/>
      <c r="Q45" s="585">
        <v>0</v>
      </c>
      <c r="R45" s="568"/>
      <c r="S45" s="585">
        <v>0</v>
      </c>
      <c r="T45" s="634"/>
      <c r="U45" s="616">
        <v>0</v>
      </c>
    </row>
    <row r="46" spans="1:21" ht="14.4" customHeight="1" x14ac:dyDescent="0.3">
      <c r="A46" s="567">
        <v>7</v>
      </c>
      <c r="B46" s="568" t="s">
        <v>517</v>
      </c>
      <c r="C46" s="568">
        <v>89301072</v>
      </c>
      <c r="D46" s="632" t="s">
        <v>2977</v>
      </c>
      <c r="E46" s="633" t="s">
        <v>1748</v>
      </c>
      <c r="F46" s="568" t="s">
        <v>1733</v>
      </c>
      <c r="G46" s="568" t="s">
        <v>1907</v>
      </c>
      <c r="H46" s="568" t="s">
        <v>586</v>
      </c>
      <c r="I46" s="568" t="s">
        <v>1908</v>
      </c>
      <c r="J46" s="568" t="s">
        <v>1909</v>
      </c>
      <c r="K46" s="568" t="s">
        <v>1910</v>
      </c>
      <c r="L46" s="569">
        <v>1027.5999999999999</v>
      </c>
      <c r="M46" s="569">
        <v>5138</v>
      </c>
      <c r="N46" s="568">
        <v>5</v>
      </c>
      <c r="O46" s="634">
        <v>1</v>
      </c>
      <c r="P46" s="569">
        <v>5138</v>
      </c>
      <c r="Q46" s="585">
        <v>1</v>
      </c>
      <c r="R46" s="568">
        <v>5</v>
      </c>
      <c r="S46" s="585">
        <v>1</v>
      </c>
      <c r="T46" s="634">
        <v>1</v>
      </c>
      <c r="U46" s="616">
        <v>1</v>
      </c>
    </row>
    <row r="47" spans="1:21" ht="14.4" customHeight="1" x14ac:dyDescent="0.3">
      <c r="A47" s="567">
        <v>7</v>
      </c>
      <c r="B47" s="568" t="s">
        <v>517</v>
      </c>
      <c r="C47" s="568">
        <v>89301072</v>
      </c>
      <c r="D47" s="632" t="s">
        <v>2977</v>
      </c>
      <c r="E47" s="633" t="s">
        <v>1748</v>
      </c>
      <c r="F47" s="568" t="s">
        <v>1733</v>
      </c>
      <c r="G47" s="568" t="s">
        <v>1907</v>
      </c>
      <c r="H47" s="568" t="s">
        <v>586</v>
      </c>
      <c r="I47" s="568" t="s">
        <v>1911</v>
      </c>
      <c r="J47" s="568" t="s">
        <v>1912</v>
      </c>
      <c r="K47" s="568" t="s">
        <v>1913</v>
      </c>
      <c r="L47" s="569">
        <v>1509.4</v>
      </c>
      <c r="M47" s="569">
        <v>3018.8</v>
      </c>
      <c r="N47" s="568">
        <v>2</v>
      </c>
      <c r="O47" s="634">
        <v>1</v>
      </c>
      <c r="P47" s="569">
        <v>3018.8</v>
      </c>
      <c r="Q47" s="585">
        <v>1</v>
      </c>
      <c r="R47" s="568">
        <v>2</v>
      </c>
      <c r="S47" s="585">
        <v>1</v>
      </c>
      <c r="T47" s="634">
        <v>1</v>
      </c>
      <c r="U47" s="616">
        <v>1</v>
      </c>
    </row>
    <row r="48" spans="1:21" ht="14.4" customHeight="1" x14ac:dyDescent="0.3">
      <c r="A48" s="567">
        <v>7</v>
      </c>
      <c r="B48" s="568" t="s">
        <v>517</v>
      </c>
      <c r="C48" s="568">
        <v>89301072</v>
      </c>
      <c r="D48" s="632" t="s">
        <v>2977</v>
      </c>
      <c r="E48" s="633" t="s">
        <v>1748</v>
      </c>
      <c r="F48" s="568" t="s">
        <v>1733</v>
      </c>
      <c r="G48" s="568" t="s">
        <v>1914</v>
      </c>
      <c r="H48" s="568" t="s">
        <v>586</v>
      </c>
      <c r="I48" s="568" t="s">
        <v>1915</v>
      </c>
      <c r="J48" s="568" t="s">
        <v>1916</v>
      </c>
      <c r="K48" s="568" t="s">
        <v>1917</v>
      </c>
      <c r="L48" s="569">
        <v>216.16</v>
      </c>
      <c r="M48" s="569">
        <v>864.64</v>
      </c>
      <c r="N48" s="568">
        <v>4</v>
      </c>
      <c r="O48" s="634">
        <v>1</v>
      </c>
      <c r="P48" s="569"/>
      <c r="Q48" s="585">
        <v>0</v>
      </c>
      <c r="R48" s="568"/>
      <c r="S48" s="585">
        <v>0</v>
      </c>
      <c r="T48" s="634"/>
      <c r="U48" s="616">
        <v>0</v>
      </c>
    </row>
    <row r="49" spans="1:21" ht="14.4" customHeight="1" x14ac:dyDescent="0.3">
      <c r="A49" s="567">
        <v>7</v>
      </c>
      <c r="B49" s="568" t="s">
        <v>517</v>
      </c>
      <c r="C49" s="568">
        <v>89301072</v>
      </c>
      <c r="D49" s="632" t="s">
        <v>2977</v>
      </c>
      <c r="E49" s="633" t="s">
        <v>1748</v>
      </c>
      <c r="F49" s="568" t="s">
        <v>1733</v>
      </c>
      <c r="G49" s="568" t="s">
        <v>1918</v>
      </c>
      <c r="H49" s="568" t="s">
        <v>516</v>
      </c>
      <c r="I49" s="568" t="s">
        <v>1919</v>
      </c>
      <c r="J49" s="568" t="s">
        <v>1920</v>
      </c>
      <c r="K49" s="568" t="s">
        <v>1921</v>
      </c>
      <c r="L49" s="569">
        <v>294.70999999999998</v>
      </c>
      <c r="M49" s="569">
        <v>589.41999999999996</v>
      </c>
      <c r="N49" s="568">
        <v>2</v>
      </c>
      <c r="O49" s="634">
        <v>1</v>
      </c>
      <c r="P49" s="569"/>
      <c r="Q49" s="585">
        <v>0</v>
      </c>
      <c r="R49" s="568"/>
      <c r="S49" s="585">
        <v>0</v>
      </c>
      <c r="T49" s="634"/>
      <c r="U49" s="616">
        <v>0</v>
      </c>
    </row>
    <row r="50" spans="1:21" ht="14.4" customHeight="1" x14ac:dyDescent="0.3">
      <c r="A50" s="567">
        <v>7</v>
      </c>
      <c r="B50" s="568" t="s">
        <v>517</v>
      </c>
      <c r="C50" s="568">
        <v>89301072</v>
      </c>
      <c r="D50" s="632" t="s">
        <v>2977</v>
      </c>
      <c r="E50" s="633" t="s">
        <v>1748</v>
      </c>
      <c r="F50" s="568" t="s">
        <v>1733</v>
      </c>
      <c r="G50" s="568" t="s">
        <v>1918</v>
      </c>
      <c r="H50" s="568" t="s">
        <v>516</v>
      </c>
      <c r="I50" s="568" t="s">
        <v>1922</v>
      </c>
      <c r="J50" s="568" t="s">
        <v>1923</v>
      </c>
      <c r="K50" s="568" t="s">
        <v>1924</v>
      </c>
      <c r="L50" s="569">
        <v>261.41000000000003</v>
      </c>
      <c r="M50" s="569">
        <v>784.23</v>
      </c>
      <c r="N50" s="568">
        <v>3</v>
      </c>
      <c r="O50" s="634">
        <v>2</v>
      </c>
      <c r="P50" s="569"/>
      <c r="Q50" s="585">
        <v>0</v>
      </c>
      <c r="R50" s="568"/>
      <c r="S50" s="585">
        <v>0</v>
      </c>
      <c r="T50" s="634"/>
      <c r="U50" s="616">
        <v>0</v>
      </c>
    </row>
    <row r="51" spans="1:21" ht="14.4" customHeight="1" x14ac:dyDescent="0.3">
      <c r="A51" s="567">
        <v>7</v>
      </c>
      <c r="B51" s="568" t="s">
        <v>517</v>
      </c>
      <c r="C51" s="568">
        <v>89301072</v>
      </c>
      <c r="D51" s="632" t="s">
        <v>2977</v>
      </c>
      <c r="E51" s="633" t="s">
        <v>1748</v>
      </c>
      <c r="F51" s="568" t="s">
        <v>1733</v>
      </c>
      <c r="G51" s="568" t="s">
        <v>1925</v>
      </c>
      <c r="H51" s="568" t="s">
        <v>516</v>
      </c>
      <c r="I51" s="568" t="s">
        <v>1926</v>
      </c>
      <c r="J51" s="568" t="s">
        <v>1927</v>
      </c>
      <c r="K51" s="568" t="s">
        <v>1928</v>
      </c>
      <c r="L51" s="569">
        <v>53.67</v>
      </c>
      <c r="M51" s="569">
        <v>53.67</v>
      </c>
      <c r="N51" s="568">
        <v>1</v>
      </c>
      <c r="O51" s="634">
        <v>0.5</v>
      </c>
      <c r="P51" s="569">
        <v>53.67</v>
      </c>
      <c r="Q51" s="585">
        <v>1</v>
      </c>
      <c r="R51" s="568">
        <v>1</v>
      </c>
      <c r="S51" s="585">
        <v>1</v>
      </c>
      <c r="T51" s="634">
        <v>0.5</v>
      </c>
      <c r="U51" s="616">
        <v>1</v>
      </c>
    </row>
    <row r="52" spans="1:21" ht="14.4" customHeight="1" x14ac:dyDescent="0.3">
      <c r="A52" s="567">
        <v>7</v>
      </c>
      <c r="B52" s="568" t="s">
        <v>517</v>
      </c>
      <c r="C52" s="568">
        <v>89301072</v>
      </c>
      <c r="D52" s="632" t="s">
        <v>2977</v>
      </c>
      <c r="E52" s="633" t="s">
        <v>1748</v>
      </c>
      <c r="F52" s="568" t="s">
        <v>1733</v>
      </c>
      <c r="G52" s="568" t="s">
        <v>1925</v>
      </c>
      <c r="H52" s="568" t="s">
        <v>516</v>
      </c>
      <c r="I52" s="568" t="s">
        <v>1929</v>
      </c>
      <c r="J52" s="568" t="s">
        <v>1930</v>
      </c>
      <c r="K52" s="568" t="s">
        <v>1173</v>
      </c>
      <c r="L52" s="569">
        <v>165.67</v>
      </c>
      <c r="M52" s="569">
        <v>1822.37</v>
      </c>
      <c r="N52" s="568">
        <v>11</v>
      </c>
      <c r="O52" s="634">
        <v>4</v>
      </c>
      <c r="P52" s="569">
        <v>1491.03</v>
      </c>
      <c r="Q52" s="585">
        <v>0.81818181818181823</v>
      </c>
      <c r="R52" s="568">
        <v>9</v>
      </c>
      <c r="S52" s="585">
        <v>0.81818181818181823</v>
      </c>
      <c r="T52" s="634">
        <v>3.5</v>
      </c>
      <c r="U52" s="616">
        <v>0.875</v>
      </c>
    </row>
    <row r="53" spans="1:21" ht="14.4" customHeight="1" x14ac:dyDescent="0.3">
      <c r="A53" s="567">
        <v>7</v>
      </c>
      <c r="B53" s="568" t="s">
        <v>517</v>
      </c>
      <c r="C53" s="568">
        <v>89301072</v>
      </c>
      <c r="D53" s="632" t="s">
        <v>2977</v>
      </c>
      <c r="E53" s="633" t="s">
        <v>1748</v>
      </c>
      <c r="F53" s="568" t="s">
        <v>1733</v>
      </c>
      <c r="G53" s="568" t="s">
        <v>1931</v>
      </c>
      <c r="H53" s="568" t="s">
        <v>516</v>
      </c>
      <c r="I53" s="568" t="s">
        <v>1932</v>
      </c>
      <c r="J53" s="568" t="s">
        <v>1933</v>
      </c>
      <c r="K53" s="568" t="s">
        <v>1934</v>
      </c>
      <c r="L53" s="569">
        <v>238.94</v>
      </c>
      <c r="M53" s="569">
        <v>477.88</v>
      </c>
      <c r="N53" s="568">
        <v>2</v>
      </c>
      <c r="O53" s="634">
        <v>0.5</v>
      </c>
      <c r="P53" s="569"/>
      <c r="Q53" s="585">
        <v>0</v>
      </c>
      <c r="R53" s="568"/>
      <c r="S53" s="585">
        <v>0</v>
      </c>
      <c r="T53" s="634"/>
      <c r="U53" s="616">
        <v>0</v>
      </c>
    </row>
    <row r="54" spans="1:21" ht="14.4" customHeight="1" x14ac:dyDescent="0.3">
      <c r="A54" s="567">
        <v>7</v>
      </c>
      <c r="B54" s="568" t="s">
        <v>517</v>
      </c>
      <c r="C54" s="568">
        <v>89301072</v>
      </c>
      <c r="D54" s="632" t="s">
        <v>2977</v>
      </c>
      <c r="E54" s="633" t="s">
        <v>1748</v>
      </c>
      <c r="F54" s="568" t="s">
        <v>1733</v>
      </c>
      <c r="G54" s="568" t="s">
        <v>1935</v>
      </c>
      <c r="H54" s="568" t="s">
        <v>516</v>
      </c>
      <c r="I54" s="568" t="s">
        <v>1936</v>
      </c>
      <c r="J54" s="568" t="s">
        <v>1937</v>
      </c>
      <c r="K54" s="568" t="s">
        <v>1938</v>
      </c>
      <c r="L54" s="569">
        <v>629.07000000000005</v>
      </c>
      <c r="M54" s="569">
        <v>2516.2800000000002</v>
      </c>
      <c r="N54" s="568">
        <v>4</v>
      </c>
      <c r="O54" s="634">
        <v>2</v>
      </c>
      <c r="P54" s="569">
        <v>2516.2800000000002</v>
      </c>
      <c r="Q54" s="585">
        <v>1</v>
      </c>
      <c r="R54" s="568">
        <v>4</v>
      </c>
      <c r="S54" s="585">
        <v>1</v>
      </c>
      <c r="T54" s="634">
        <v>2</v>
      </c>
      <c r="U54" s="616">
        <v>1</v>
      </c>
    </row>
    <row r="55" spans="1:21" ht="14.4" customHeight="1" x14ac:dyDescent="0.3">
      <c r="A55" s="567">
        <v>7</v>
      </c>
      <c r="B55" s="568" t="s">
        <v>517</v>
      </c>
      <c r="C55" s="568">
        <v>89301072</v>
      </c>
      <c r="D55" s="632" t="s">
        <v>2977</v>
      </c>
      <c r="E55" s="633" t="s">
        <v>1748</v>
      </c>
      <c r="F55" s="568" t="s">
        <v>1733</v>
      </c>
      <c r="G55" s="568" t="s">
        <v>1935</v>
      </c>
      <c r="H55" s="568" t="s">
        <v>516</v>
      </c>
      <c r="I55" s="568" t="s">
        <v>1939</v>
      </c>
      <c r="J55" s="568" t="s">
        <v>1940</v>
      </c>
      <c r="K55" s="568" t="s">
        <v>1941</v>
      </c>
      <c r="L55" s="569">
        <v>0</v>
      </c>
      <c r="M55" s="569">
        <v>0</v>
      </c>
      <c r="N55" s="568">
        <v>10</v>
      </c>
      <c r="O55" s="634">
        <v>2</v>
      </c>
      <c r="P55" s="569">
        <v>0</v>
      </c>
      <c r="Q55" s="585"/>
      <c r="R55" s="568">
        <v>6</v>
      </c>
      <c r="S55" s="585">
        <v>0.6</v>
      </c>
      <c r="T55" s="634">
        <v>1</v>
      </c>
      <c r="U55" s="616">
        <v>0.5</v>
      </c>
    </row>
    <row r="56" spans="1:21" ht="14.4" customHeight="1" x14ac:dyDescent="0.3">
      <c r="A56" s="567">
        <v>7</v>
      </c>
      <c r="B56" s="568" t="s">
        <v>517</v>
      </c>
      <c r="C56" s="568">
        <v>89301072</v>
      </c>
      <c r="D56" s="632" t="s">
        <v>2977</v>
      </c>
      <c r="E56" s="633" t="s">
        <v>1748</v>
      </c>
      <c r="F56" s="568" t="s">
        <v>1733</v>
      </c>
      <c r="G56" s="568" t="s">
        <v>1935</v>
      </c>
      <c r="H56" s="568" t="s">
        <v>516</v>
      </c>
      <c r="I56" s="568" t="s">
        <v>1942</v>
      </c>
      <c r="J56" s="568" t="s">
        <v>1943</v>
      </c>
      <c r="K56" s="568" t="s">
        <v>1944</v>
      </c>
      <c r="L56" s="569">
        <v>0</v>
      </c>
      <c r="M56" s="569">
        <v>0</v>
      </c>
      <c r="N56" s="568">
        <v>4</v>
      </c>
      <c r="O56" s="634">
        <v>1</v>
      </c>
      <c r="P56" s="569"/>
      <c r="Q56" s="585"/>
      <c r="R56" s="568"/>
      <c r="S56" s="585">
        <v>0</v>
      </c>
      <c r="T56" s="634"/>
      <c r="U56" s="616">
        <v>0</v>
      </c>
    </row>
    <row r="57" spans="1:21" ht="14.4" customHeight="1" x14ac:dyDescent="0.3">
      <c r="A57" s="567">
        <v>7</v>
      </c>
      <c r="B57" s="568" t="s">
        <v>517</v>
      </c>
      <c r="C57" s="568">
        <v>89301072</v>
      </c>
      <c r="D57" s="632" t="s">
        <v>2977</v>
      </c>
      <c r="E57" s="633" t="s">
        <v>1748</v>
      </c>
      <c r="F57" s="568" t="s">
        <v>1733</v>
      </c>
      <c r="G57" s="568" t="s">
        <v>1935</v>
      </c>
      <c r="H57" s="568" t="s">
        <v>516</v>
      </c>
      <c r="I57" s="568" t="s">
        <v>1945</v>
      </c>
      <c r="J57" s="568" t="s">
        <v>1946</v>
      </c>
      <c r="K57" s="568" t="s">
        <v>1947</v>
      </c>
      <c r="L57" s="569">
        <v>0</v>
      </c>
      <c r="M57" s="569">
        <v>0</v>
      </c>
      <c r="N57" s="568">
        <v>4</v>
      </c>
      <c r="O57" s="634">
        <v>1</v>
      </c>
      <c r="P57" s="569"/>
      <c r="Q57" s="585"/>
      <c r="R57" s="568"/>
      <c r="S57" s="585">
        <v>0</v>
      </c>
      <c r="T57" s="634"/>
      <c r="U57" s="616">
        <v>0</v>
      </c>
    </row>
    <row r="58" spans="1:21" ht="14.4" customHeight="1" x14ac:dyDescent="0.3">
      <c r="A58" s="567">
        <v>7</v>
      </c>
      <c r="B58" s="568" t="s">
        <v>517</v>
      </c>
      <c r="C58" s="568">
        <v>89301072</v>
      </c>
      <c r="D58" s="632" t="s">
        <v>2977</v>
      </c>
      <c r="E58" s="633" t="s">
        <v>1748</v>
      </c>
      <c r="F58" s="568" t="s">
        <v>1733</v>
      </c>
      <c r="G58" s="568" t="s">
        <v>1935</v>
      </c>
      <c r="H58" s="568" t="s">
        <v>516</v>
      </c>
      <c r="I58" s="568" t="s">
        <v>1948</v>
      </c>
      <c r="J58" s="568" t="s">
        <v>1949</v>
      </c>
      <c r="K58" s="568" t="s">
        <v>1950</v>
      </c>
      <c r="L58" s="569">
        <v>0</v>
      </c>
      <c r="M58" s="569">
        <v>0</v>
      </c>
      <c r="N58" s="568">
        <v>4</v>
      </c>
      <c r="O58" s="634">
        <v>2</v>
      </c>
      <c r="P58" s="569">
        <v>0</v>
      </c>
      <c r="Q58" s="585"/>
      <c r="R58" s="568">
        <v>4</v>
      </c>
      <c r="S58" s="585">
        <v>1</v>
      </c>
      <c r="T58" s="634">
        <v>2</v>
      </c>
      <c r="U58" s="616">
        <v>1</v>
      </c>
    </row>
    <row r="59" spans="1:21" ht="14.4" customHeight="1" x14ac:dyDescent="0.3">
      <c r="A59" s="567">
        <v>7</v>
      </c>
      <c r="B59" s="568" t="s">
        <v>517</v>
      </c>
      <c r="C59" s="568">
        <v>89301072</v>
      </c>
      <c r="D59" s="632" t="s">
        <v>2977</v>
      </c>
      <c r="E59" s="633" t="s">
        <v>1748</v>
      </c>
      <c r="F59" s="568" t="s">
        <v>1733</v>
      </c>
      <c r="G59" s="568" t="s">
        <v>1935</v>
      </c>
      <c r="H59" s="568" t="s">
        <v>516</v>
      </c>
      <c r="I59" s="568" t="s">
        <v>1951</v>
      </c>
      <c r="J59" s="568" t="s">
        <v>1952</v>
      </c>
      <c r="K59" s="568" t="s">
        <v>1953</v>
      </c>
      <c r="L59" s="569">
        <v>0</v>
      </c>
      <c r="M59" s="569">
        <v>0</v>
      </c>
      <c r="N59" s="568">
        <v>7</v>
      </c>
      <c r="O59" s="634">
        <v>2</v>
      </c>
      <c r="P59" s="569">
        <v>0</v>
      </c>
      <c r="Q59" s="585"/>
      <c r="R59" s="568">
        <v>5</v>
      </c>
      <c r="S59" s="585">
        <v>0.7142857142857143</v>
      </c>
      <c r="T59" s="634">
        <v>2</v>
      </c>
      <c r="U59" s="616">
        <v>1</v>
      </c>
    </row>
    <row r="60" spans="1:21" ht="14.4" customHeight="1" x14ac:dyDescent="0.3">
      <c r="A60" s="567">
        <v>7</v>
      </c>
      <c r="B60" s="568" t="s">
        <v>517</v>
      </c>
      <c r="C60" s="568">
        <v>89301072</v>
      </c>
      <c r="D60" s="632" t="s">
        <v>2977</v>
      </c>
      <c r="E60" s="633" t="s">
        <v>1748</v>
      </c>
      <c r="F60" s="568" t="s">
        <v>1733</v>
      </c>
      <c r="G60" s="568" t="s">
        <v>1935</v>
      </c>
      <c r="H60" s="568" t="s">
        <v>516</v>
      </c>
      <c r="I60" s="568" t="s">
        <v>1954</v>
      </c>
      <c r="J60" s="568" t="s">
        <v>1955</v>
      </c>
      <c r="K60" s="568" t="s">
        <v>1956</v>
      </c>
      <c r="L60" s="569">
        <v>1416.79</v>
      </c>
      <c r="M60" s="569">
        <v>14167.9</v>
      </c>
      <c r="N60" s="568">
        <v>10</v>
      </c>
      <c r="O60" s="634"/>
      <c r="P60" s="569"/>
      <c r="Q60" s="585">
        <v>0</v>
      </c>
      <c r="R60" s="568"/>
      <c r="S60" s="585">
        <v>0</v>
      </c>
      <c r="T60" s="634"/>
      <c r="U60" s="616"/>
    </row>
    <row r="61" spans="1:21" ht="14.4" customHeight="1" x14ac:dyDescent="0.3">
      <c r="A61" s="567">
        <v>7</v>
      </c>
      <c r="B61" s="568" t="s">
        <v>517</v>
      </c>
      <c r="C61" s="568">
        <v>89301072</v>
      </c>
      <c r="D61" s="632" t="s">
        <v>2977</v>
      </c>
      <c r="E61" s="633" t="s">
        <v>1748</v>
      </c>
      <c r="F61" s="568" t="s">
        <v>1733</v>
      </c>
      <c r="G61" s="568" t="s">
        <v>1935</v>
      </c>
      <c r="H61" s="568" t="s">
        <v>516</v>
      </c>
      <c r="I61" s="568" t="s">
        <v>1957</v>
      </c>
      <c r="J61" s="568" t="s">
        <v>1958</v>
      </c>
      <c r="K61" s="568" t="s">
        <v>1959</v>
      </c>
      <c r="L61" s="569">
        <v>1889.62</v>
      </c>
      <c r="M61" s="569">
        <v>18896.199999999997</v>
      </c>
      <c r="N61" s="568">
        <v>10</v>
      </c>
      <c r="O61" s="634"/>
      <c r="P61" s="569"/>
      <c r="Q61" s="585">
        <v>0</v>
      </c>
      <c r="R61" s="568"/>
      <c r="S61" s="585">
        <v>0</v>
      </c>
      <c r="T61" s="634"/>
      <c r="U61" s="616"/>
    </row>
    <row r="62" spans="1:21" ht="14.4" customHeight="1" x14ac:dyDescent="0.3">
      <c r="A62" s="567">
        <v>7</v>
      </c>
      <c r="B62" s="568" t="s">
        <v>517</v>
      </c>
      <c r="C62" s="568">
        <v>89301072</v>
      </c>
      <c r="D62" s="632" t="s">
        <v>2977</v>
      </c>
      <c r="E62" s="633" t="s">
        <v>1748</v>
      </c>
      <c r="F62" s="568" t="s">
        <v>1733</v>
      </c>
      <c r="G62" s="568" t="s">
        <v>1935</v>
      </c>
      <c r="H62" s="568" t="s">
        <v>516</v>
      </c>
      <c r="I62" s="568" t="s">
        <v>1960</v>
      </c>
      <c r="J62" s="568" t="s">
        <v>1961</v>
      </c>
      <c r="K62" s="568" t="s">
        <v>1962</v>
      </c>
      <c r="L62" s="569">
        <v>4358.63</v>
      </c>
      <c r="M62" s="569">
        <v>4358.63</v>
      </c>
      <c r="N62" s="568">
        <v>1</v>
      </c>
      <c r="O62" s="634">
        <v>1</v>
      </c>
      <c r="P62" s="569"/>
      <c r="Q62" s="585">
        <v>0</v>
      </c>
      <c r="R62" s="568"/>
      <c r="S62" s="585">
        <v>0</v>
      </c>
      <c r="T62" s="634"/>
      <c r="U62" s="616">
        <v>0</v>
      </c>
    </row>
    <row r="63" spans="1:21" ht="14.4" customHeight="1" x14ac:dyDescent="0.3">
      <c r="A63" s="567">
        <v>7</v>
      </c>
      <c r="B63" s="568" t="s">
        <v>517</v>
      </c>
      <c r="C63" s="568">
        <v>89301072</v>
      </c>
      <c r="D63" s="632" t="s">
        <v>2977</v>
      </c>
      <c r="E63" s="633" t="s">
        <v>1748</v>
      </c>
      <c r="F63" s="568" t="s">
        <v>1733</v>
      </c>
      <c r="G63" s="568" t="s">
        <v>1935</v>
      </c>
      <c r="H63" s="568" t="s">
        <v>516</v>
      </c>
      <c r="I63" s="568" t="s">
        <v>1963</v>
      </c>
      <c r="J63" s="568" t="s">
        <v>1964</v>
      </c>
      <c r="K63" s="568" t="s">
        <v>1965</v>
      </c>
      <c r="L63" s="569">
        <v>4359.28</v>
      </c>
      <c r="M63" s="569">
        <v>4359.28</v>
      </c>
      <c r="N63" s="568">
        <v>1</v>
      </c>
      <c r="O63" s="634">
        <v>1</v>
      </c>
      <c r="P63" s="569">
        <v>4359.28</v>
      </c>
      <c r="Q63" s="585">
        <v>1</v>
      </c>
      <c r="R63" s="568">
        <v>1</v>
      </c>
      <c r="S63" s="585">
        <v>1</v>
      </c>
      <c r="T63" s="634">
        <v>1</v>
      </c>
      <c r="U63" s="616">
        <v>1</v>
      </c>
    </row>
    <row r="64" spans="1:21" ht="14.4" customHeight="1" x14ac:dyDescent="0.3">
      <c r="A64" s="567">
        <v>7</v>
      </c>
      <c r="B64" s="568" t="s">
        <v>517</v>
      </c>
      <c r="C64" s="568">
        <v>89301072</v>
      </c>
      <c r="D64" s="632" t="s">
        <v>2977</v>
      </c>
      <c r="E64" s="633" t="s">
        <v>1748</v>
      </c>
      <c r="F64" s="568" t="s">
        <v>1733</v>
      </c>
      <c r="G64" s="568" t="s">
        <v>1935</v>
      </c>
      <c r="H64" s="568" t="s">
        <v>516</v>
      </c>
      <c r="I64" s="568" t="s">
        <v>1966</v>
      </c>
      <c r="J64" s="568" t="s">
        <v>1967</v>
      </c>
      <c r="K64" s="568" t="s">
        <v>1968</v>
      </c>
      <c r="L64" s="569">
        <v>1629.03</v>
      </c>
      <c r="M64" s="569">
        <v>9774.18</v>
      </c>
      <c r="N64" s="568">
        <v>6</v>
      </c>
      <c r="O64" s="634">
        <v>1</v>
      </c>
      <c r="P64" s="569">
        <v>3258.06</v>
      </c>
      <c r="Q64" s="585">
        <v>0.33333333333333331</v>
      </c>
      <c r="R64" s="568">
        <v>2</v>
      </c>
      <c r="S64" s="585">
        <v>0.33333333333333331</v>
      </c>
      <c r="T64" s="634">
        <v>1</v>
      </c>
      <c r="U64" s="616">
        <v>1</v>
      </c>
    </row>
    <row r="65" spans="1:21" ht="14.4" customHeight="1" x14ac:dyDescent="0.3">
      <c r="A65" s="567">
        <v>7</v>
      </c>
      <c r="B65" s="568" t="s">
        <v>517</v>
      </c>
      <c r="C65" s="568">
        <v>89301072</v>
      </c>
      <c r="D65" s="632" t="s">
        <v>2977</v>
      </c>
      <c r="E65" s="633" t="s">
        <v>1748</v>
      </c>
      <c r="F65" s="568" t="s">
        <v>1733</v>
      </c>
      <c r="G65" s="568" t="s">
        <v>1935</v>
      </c>
      <c r="H65" s="568" t="s">
        <v>516</v>
      </c>
      <c r="I65" s="568" t="s">
        <v>1969</v>
      </c>
      <c r="J65" s="568" t="s">
        <v>1970</v>
      </c>
      <c r="K65" s="568" t="s">
        <v>1971</v>
      </c>
      <c r="L65" s="569">
        <v>2787.72</v>
      </c>
      <c r="M65" s="569">
        <v>22301.759999999998</v>
      </c>
      <c r="N65" s="568">
        <v>8</v>
      </c>
      <c r="O65" s="634">
        <v>1</v>
      </c>
      <c r="P65" s="569">
        <v>11150.88</v>
      </c>
      <c r="Q65" s="585">
        <v>0.5</v>
      </c>
      <c r="R65" s="568">
        <v>4</v>
      </c>
      <c r="S65" s="585">
        <v>0.5</v>
      </c>
      <c r="T65" s="634">
        <v>1</v>
      </c>
      <c r="U65" s="616">
        <v>1</v>
      </c>
    </row>
    <row r="66" spans="1:21" ht="14.4" customHeight="1" x14ac:dyDescent="0.3">
      <c r="A66" s="567">
        <v>7</v>
      </c>
      <c r="B66" s="568" t="s">
        <v>517</v>
      </c>
      <c r="C66" s="568">
        <v>89301072</v>
      </c>
      <c r="D66" s="632" t="s">
        <v>2977</v>
      </c>
      <c r="E66" s="633" t="s">
        <v>1748</v>
      </c>
      <c r="F66" s="568" t="s">
        <v>1733</v>
      </c>
      <c r="G66" s="568" t="s">
        <v>1935</v>
      </c>
      <c r="H66" s="568" t="s">
        <v>516</v>
      </c>
      <c r="I66" s="568" t="s">
        <v>1972</v>
      </c>
      <c r="J66" s="568" t="s">
        <v>1973</v>
      </c>
      <c r="K66" s="568" t="s">
        <v>1974</v>
      </c>
      <c r="L66" s="569">
        <v>2787.72</v>
      </c>
      <c r="M66" s="569">
        <v>11150.88</v>
      </c>
      <c r="N66" s="568">
        <v>4</v>
      </c>
      <c r="O66" s="634">
        <v>1</v>
      </c>
      <c r="P66" s="569"/>
      <c r="Q66" s="585">
        <v>0</v>
      </c>
      <c r="R66" s="568"/>
      <c r="S66" s="585">
        <v>0</v>
      </c>
      <c r="T66" s="634"/>
      <c r="U66" s="616">
        <v>0</v>
      </c>
    </row>
    <row r="67" spans="1:21" ht="14.4" customHeight="1" x14ac:dyDescent="0.3">
      <c r="A67" s="567">
        <v>7</v>
      </c>
      <c r="B67" s="568" t="s">
        <v>517</v>
      </c>
      <c r="C67" s="568">
        <v>89301072</v>
      </c>
      <c r="D67" s="632" t="s">
        <v>2977</v>
      </c>
      <c r="E67" s="633" t="s">
        <v>1748</v>
      </c>
      <c r="F67" s="568" t="s">
        <v>1733</v>
      </c>
      <c r="G67" s="568" t="s">
        <v>1935</v>
      </c>
      <c r="H67" s="568" t="s">
        <v>516</v>
      </c>
      <c r="I67" s="568" t="s">
        <v>1975</v>
      </c>
      <c r="J67" s="568" t="s">
        <v>1976</v>
      </c>
      <c r="K67" s="568" t="s">
        <v>1977</v>
      </c>
      <c r="L67" s="569">
        <v>2332.38</v>
      </c>
      <c r="M67" s="569">
        <v>9329.52</v>
      </c>
      <c r="N67" s="568">
        <v>4</v>
      </c>
      <c r="O67" s="634">
        <v>1</v>
      </c>
      <c r="P67" s="569"/>
      <c r="Q67" s="585">
        <v>0</v>
      </c>
      <c r="R67" s="568"/>
      <c r="S67" s="585">
        <v>0</v>
      </c>
      <c r="T67" s="634"/>
      <c r="U67" s="616">
        <v>0</v>
      </c>
    </row>
    <row r="68" spans="1:21" ht="14.4" customHeight="1" x14ac:dyDescent="0.3">
      <c r="A68" s="567">
        <v>7</v>
      </c>
      <c r="B68" s="568" t="s">
        <v>517</v>
      </c>
      <c r="C68" s="568">
        <v>89301072</v>
      </c>
      <c r="D68" s="632" t="s">
        <v>2977</v>
      </c>
      <c r="E68" s="633" t="s">
        <v>1748</v>
      </c>
      <c r="F68" s="568" t="s">
        <v>1733</v>
      </c>
      <c r="G68" s="568" t="s">
        <v>1935</v>
      </c>
      <c r="H68" s="568" t="s">
        <v>516</v>
      </c>
      <c r="I68" s="568" t="s">
        <v>1978</v>
      </c>
      <c r="J68" s="568" t="s">
        <v>1979</v>
      </c>
      <c r="K68" s="568" t="s">
        <v>1980</v>
      </c>
      <c r="L68" s="569">
        <v>880.88</v>
      </c>
      <c r="M68" s="569">
        <v>1761.76</v>
      </c>
      <c r="N68" s="568">
        <v>2</v>
      </c>
      <c r="O68" s="634">
        <v>1</v>
      </c>
      <c r="P68" s="569">
        <v>1761.76</v>
      </c>
      <c r="Q68" s="585">
        <v>1</v>
      </c>
      <c r="R68" s="568">
        <v>2</v>
      </c>
      <c r="S68" s="585">
        <v>1</v>
      </c>
      <c r="T68" s="634">
        <v>1</v>
      </c>
      <c r="U68" s="616">
        <v>1</v>
      </c>
    </row>
    <row r="69" spans="1:21" ht="14.4" customHeight="1" x14ac:dyDescent="0.3">
      <c r="A69" s="567">
        <v>7</v>
      </c>
      <c r="B69" s="568" t="s">
        <v>517</v>
      </c>
      <c r="C69" s="568">
        <v>89301072</v>
      </c>
      <c r="D69" s="632" t="s">
        <v>2977</v>
      </c>
      <c r="E69" s="633" t="s">
        <v>1748</v>
      </c>
      <c r="F69" s="568" t="s">
        <v>1733</v>
      </c>
      <c r="G69" s="568" t="s">
        <v>1935</v>
      </c>
      <c r="H69" s="568" t="s">
        <v>516</v>
      </c>
      <c r="I69" s="568" t="s">
        <v>1981</v>
      </c>
      <c r="J69" s="568" t="s">
        <v>1982</v>
      </c>
      <c r="K69" s="568" t="s">
        <v>1983</v>
      </c>
      <c r="L69" s="569">
        <v>1629.03</v>
      </c>
      <c r="M69" s="569">
        <v>26064.48</v>
      </c>
      <c r="N69" s="568">
        <v>16</v>
      </c>
      <c r="O69" s="634">
        <v>5.5</v>
      </c>
      <c r="P69" s="569">
        <v>9774.18</v>
      </c>
      <c r="Q69" s="585">
        <v>0.375</v>
      </c>
      <c r="R69" s="568">
        <v>6</v>
      </c>
      <c r="S69" s="585">
        <v>0.375</v>
      </c>
      <c r="T69" s="634">
        <v>3</v>
      </c>
      <c r="U69" s="616">
        <v>0.54545454545454541</v>
      </c>
    </row>
    <row r="70" spans="1:21" ht="14.4" customHeight="1" x14ac:dyDescent="0.3">
      <c r="A70" s="567">
        <v>7</v>
      </c>
      <c r="B70" s="568" t="s">
        <v>517</v>
      </c>
      <c r="C70" s="568">
        <v>89301072</v>
      </c>
      <c r="D70" s="632" t="s">
        <v>2977</v>
      </c>
      <c r="E70" s="633" t="s">
        <v>1748</v>
      </c>
      <c r="F70" s="568" t="s">
        <v>1733</v>
      </c>
      <c r="G70" s="568" t="s">
        <v>1984</v>
      </c>
      <c r="H70" s="568" t="s">
        <v>586</v>
      </c>
      <c r="I70" s="568" t="s">
        <v>1985</v>
      </c>
      <c r="J70" s="568" t="s">
        <v>1986</v>
      </c>
      <c r="K70" s="568" t="s">
        <v>1987</v>
      </c>
      <c r="L70" s="569">
        <v>443.52</v>
      </c>
      <c r="M70" s="569">
        <v>887.04</v>
      </c>
      <c r="N70" s="568">
        <v>2</v>
      </c>
      <c r="O70" s="634">
        <v>2</v>
      </c>
      <c r="P70" s="569">
        <v>443.52</v>
      </c>
      <c r="Q70" s="585">
        <v>0.5</v>
      </c>
      <c r="R70" s="568">
        <v>1</v>
      </c>
      <c r="S70" s="585">
        <v>0.5</v>
      </c>
      <c r="T70" s="634">
        <v>1</v>
      </c>
      <c r="U70" s="616">
        <v>0.5</v>
      </c>
    </row>
    <row r="71" spans="1:21" ht="14.4" customHeight="1" x14ac:dyDescent="0.3">
      <c r="A71" s="567">
        <v>7</v>
      </c>
      <c r="B71" s="568" t="s">
        <v>517</v>
      </c>
      <c r="C71" s="568">
        <v>89301072</v>
      </c>
      <c r="D71" s="632" t="s">
        <v>2977</v>
      </c>
      <c r="E71" s="633" t="s">
        <v>1748</v>
      </c>
      <c r="F71" s="568" t="s">
        <v>1733</v>
      </c>
      <c r="G71" s="568" t="s">
        <v>1984</v>
      </c>
      <c r="H71" s="568" t="s">
        <v>516</v>
      </c>
      <c r="I71" s="568" t="s">
        <v>1988</v>
      </c>
      <c r="J71" s="568" t="s">
        <v>1989</v>
      </c>
      <c r="K71" s="568" t="s">
        <v>1987</v>
      </c>
      <c r="L71" s="569">
        <v>443.52</v>
      </c>
      <c r="M71" s="569">
        <v>887.04</v>
      </c>
      <c r="N71" s="568">
        <v>2</v>
      </c>
      <c r="O71" s="634">
        <v>1</v>
      </c>
      <c r="P71" s="569">
        <v>887.04</v>
      </c>
      <c r="Q71" s="585">
        <v>1</v>
      </c>
      <c r="R71" s="568">
        <v>2</v>
      </c>
      <c r="S71" s="585">
        <v>1</v>
      </c>
      <c r="T71" s="634">
        <v>1</v>
      </c>
      <c r="U71" s="616">
        <v>1</v>
      </c>
    </row>
    <row r="72" spans="1:21" ht="14.4" customHeight="1" x14ac:dyDescent="0.3">
      <c r="A72" s="567">
        <v>7</v>
      </c>
      <c r="B72" s="568" t="s">
        <v>517</v>
      </c>
      <c r="C72" s="568">
        <v>89301072</v>
      </c>
      <c r="D72" s="632" t="s">
        <v>2977</v>
      </c>
      <c r="E72" s="633" t="s">
        <v>1748</v>
      </c>
      <c r="F72" s="568" t="s">
        <v>1733</v>
      </c>
      <c r="G72" s="568" t="s">
        <v>1984</v>
      </c>
      <c r="H72" s="568" t="s">
        <v>586</v>
      </c>
      <c r="I72" s="568" t="s">
        <v>1990</v>
      </c>
      <c r="J72" s="568" t="s">
        <v>1991</v>
      </c>
      <c r="K72" s="568" t="s">
        <v>1992</v>
      </c>
      <c r="L72" s="569">
        <v>591.66999999999996</v>
      </c>
      <c r="M72" s="569">
        <v>2366.6799999999998</v>
      </c>
      <c r="N72" s="568">
        <v>4</v>
      </c>
      <c r="O72" s="634">
        <v>1</v>
      </c>
      <c r="P72" s="569"/>
      <c r="Q72" s="585">
        <v>0</v>
      </c>
      <c r="R72" s="568"/>
      <c r="S72" s="585">
        <v>0</v>
      </c>
      <c r="T72" s="634"/>
      <c r="U72" s="616">
        <v>0</v>
      </c>
    </row>
    <row r="73" spans="1:21" ht="14.4" customHeight="1" x14ac:dyDescent="0.3">
      <c r="A73" s="567">
        <v>7</v>
      </c>
      <c r="B73" s="568" t="s">
        <v>517</v>
      </c>
      <c r="C73" s="568">
        <v>89301072</v>
      </c>
      <c r="D73" s="632" t="s">
        <v>2977</v>
      </c>
      <c r="E73" s="633" t="s">
        <v>1748</v>
      </c>
      <c r="F73" s="568" t="s">
        <v>1733</v>
      </c>
      <c r="G73" s="568" t="s">
        <v>1984</v>
      </c>
      <c r="H73" s="568" t="s">
        <v>586</v>
      </c>
      <c r="I73" s="568" t="s">
        <v>1993</v>
      </c>
      <c r="J73" s="568" t="s">
        <v>1994</v>
      </c>
      <c r="K73" s="568" t="s">
        <v>1995</v>
      </c>
      <c r="L73" s="569">
        <v>112.31</v>
      </c>
      <c r="M73" s="569">
        <v>336.93</v>
      </c>
      <c r="N73" s="568">
        <v>3</v>
      </c>
      <c r="O73" s="634">
        <v>1</v>
      </c>
      <c r="P73" s="569">
        <v>336.93</v>
      </c>
      <c r="Q73" s="585">
        <v>1</v>
      </c>
      <c r="R73" s="568">
        <v>3</v>
      </c>
      <c r="S73" s="585">
        <v>1</v>
      </c>
      <c r="T73" s="634">
        <v>1</v>
      </c>
      <c r="U73" s="616">
        <v>1</v>
      </c>
    </row>
    <row r="74" spans="1:21" ht="14.4" customHeight="1" x14ac:dyDescent="0.3">
      <c r="A74" s="567">
        <v>7</v>
      </c>
      <c r="B74" s="568" t="s">
        <v>517</v>
      </c>
      <c r="C74" s="568">
        <v>89301072</v>
      </c>
      <c r="D74" s="632" t="s">
        <v>2977</v>
      </c>
      <c r="E74" s="633" t="s">
        <v>1748</v>
      </c>
      <c r="F74" s="568" t="s">
        <v>1733</v>
      </c>
      <c r="G74" s="568" t="s">
        <v>1984</v>
      </c>
      <c r="H74" s="568" t="s">
        <v>586</v>
      </c>
      <c r="I74" s="568" t="s">
        <v>1996</v>
      </c>
      <c r="J74" s="568" t="s">
        <v>1151</v>
      </c>
      <c r="K74" s="568" t="s">
        <v>1987</v>
      </c>
      <c r="L74" s="569">
        <v>443.52</v>
      </c>
      <c r="M74" s="569">
        <v>10200.959999999999</v>
      </c>
      <c r="N74" s="568">
        <v>23</v>
      </c>
      <c r="O74" s="634">
        <v>6</v>
      </c>
      <c r="P74" s="569">
        <v>3548.16</v>
      </c>
      <c r="Q74" s="585">
        <v>0.34782608695652173</v>
      </c>
      <c r="R74" s="568">
        <v>8</v>
      </c>
      <c r="S74" s="585">
        <v>0.34782608695652173</v>
      </c>
      <c r="T74" s="634">
        <v>2.5</v>
      </c>
      <c r="U74" s="616">
        <v>0.41666666666666669</v>
      </c>
    </row>
    <row r="75" spans="1:21" ht="14.4" customHeight="1" x14ac:dyDescent="0.3">
      <c r="A75" s="567">
        <v>7</v>
      </c>
      <c r="B75" s="568" t="s">
        <v>517</v>
      </c>
      <c r="C75" s="568">
        <v>89301072</v>
      </c>
      <c r="D75" s="632" t="s">
        <v>2977</v>
      </c>
      <c r="E75" s="633" t="s">
        <v>1748</v>
      </c>
      <c r="F75" s="568" t="s">
        <v>1733</v>
      </c>
      <c r="G75" s="568" t="s">
        <v>1997</v>
      </c>
      <c r="H75" s="568" t="s">
        <v>516</v>
      </c>
      <c r="I75" s="568" t="s">
        <v>1998</v>
      </c>
      <c r="J75" s="568" t="s">
        <v>1999</v>
      </c>
      <c r="K75" s="568" t="s">
        <v>2000</v>
      </c>
      <c r="L75" s="569">
        <v>760.15</v>
      </c>
      <c r="M75" s="569">
        <v>2280.4499999999998</v>
      </c>
      <c r="N75" s="568">
        <v>3</v>
      </c>
      <c r="O75" s="634">
        <v>1</v>
      </c>
      <c r="P75" s="569">
        <v>2280.4499999999998</v>
      </c>
      <c r="Q75" s="585">
        <v>1</v>
      </c>
      <c r="R75" s="568">
        <v>3</v>
      </c>
      <c r="S75" s="585">
        <v>1</v>
      </c>
      <c r="T75" s="634">
        <v>1</v>
      </c>
      <c r="U75" s="616">
        <v>1</v>
      </c>
    </row>
    <row r="76" spans="1:21" ht="14.4" customHeight="1" x14ac:dyDescent="0.3">
      <c r="A76" s="567">
        <v>7</v>
      </c>
      <c r="B76" s="568" t="s">
        <v>517</v>
      </c>
      <c r="C76" s="568">
        <v>89301072</v>
      </c>
      <c r="D76" s="632" t="s">
        <v>2977</v>
      </c>
      <c r="E76" s="633" t="s">
        <v>1748</v>
      </c>
      <c r="F76" s="568" t="s">
        <v>1733</v>
      </c>
      <c r="G76" s="568" t="s">
        <v>1997</v>
      </c>
      <c r="H76" s="568" t="s">
        <v>516</v>
      </c>
      <c r="I76" s="568" t="s">
        <v>2001</v>
      </c>
      <c r="J76" s="568" t="s">
        <v>2002</v>
      </c>
      <c r="K76" s="568" t="s">
        <v>2003</v>
      </c>
      <c r="L76" s="569">
        <v>569.97</v>
      </c>
      <c r="M76" s="569">
        <v>4559.76</v>
      </c>
      <c r="N76" s="568">
        <v>8</v>
      </c>
      <c r="O76" s="634">
        <v>2</v>
      </c>
      <c r="P76" s="569"/>
      <c r="Q76" s="585">
        <v>0</v>
      </c>
      <c r="R76" s="568"/>
      <c r="S76" s="585">
        <v>0</v>
      </c>
      <c r="T76" s="634"/>
      <c r="U76" s="616">
        <v>0</v>
      </c>
    </row>
    <row r="77" spans="1:21" ht="14.4" customHeight="1" x14ac:dyDescent="0.3">
      <c r="A77" s="567">
        <v>7</v>
      </c>
      <c r="B77" s="568" t="s">
        <v>517</v>
      </c>
      <c r="C77" s="568">
        <v>89301072</v>
      </c>
      <c r="D77" s="632" t="s">
        <v>2977</v>
      </c>
      <c r="E77" s="633" t="s">
        <v>1748</v>
      </c>
      <c r="F77" s="568" t="s">
        <v>1733</v>
      </c>
      <c r="G77" s="568" t="s">
        <v>2004</v>
      </c>
      <c r="H77" s="568" t="s">
        <v>516</v>
      </c>
      <c r="I77" s="568" t="s">
        <v>2005</v>
      </c>
      <c r="J77" s="568" t="s">
        <v>2006</v>
      </c>
      <c r="K77" s="568" t="s">
        <v>2007</v>
      </c>
      <c r="L77" s="569">
        <v>144.01</v>
      </c>
      <c r="M77" s="569">
        <v>288.02</v>
      </c>
      <c r="N77" s="568">
        <v>2</v>
      </c>
      <c r="O77" s="634">
        <v>0.5</v>
      </c>
      <c r="P77" s="569"/>
      <c r="Q77" s="585">
        <v>0</v>
      </c>
      <c r="R77" s="568"/>
      <c r="S77" s="585">
        <v>0</v>
      </c>
      <c r="T77" s="634"/>
      <c r="U77" s="616">
        <v>0</v>
      </c>
    </row>
    <row r="78" spans="1:21" ht="14.4" customHeight="1" x14ac:dyDescent="0.3">
      <c r="A78" s="567">
        <v>7</v>
      </c>
      <c r="B78" s="568" t="s">
        <v>517</v>
      </c>
      <c r="C78" s="568">
        <v>89301072</v>
      </c>
      <c r="D78" s="632" t="s">
        <v>2977</v>
      </c>
      <c r="E78" s="633" t="s">
        <v>1748</v>
      </c>
      <c r="F78" s="568" t="s">
        <v>1733</v>
      </c>
      <c r="G78" s="568" t="s">
        <v>2004</v>
      </c>
      <c r="H78" s="568" t="s">
        <v>516</v>
      </c>
      <c r="I78" s="568" t="s">
        <v>2008</v>
      </c>
      <c r="J78" s="568" t="s">
        <v>2006</v>
      </c>
      <c r="K78" s="568" t="s">
        <v>2007</v>
      </c>
      <c r="L78" s="569">
        <v>144.01</v>
      </c>
      <c r="M78" s="569">
        <v>1008.0699999999999</v>
      </c>
      <c r="N78" s="568">
        <v>7</v>
      </c>
      <c r="O78" s="634">
        <v>3</v>
      </c>
      <c r="P78" s="569"/>
      <c r="Q78" s="585">
        <v>0</v>
      </c>
      <c r="R78" s="568"/>
      <c r="S78" s="585">
        <v>0</v>
      </c>
      <c r="T78" s="634"/>
      <c r="U78" s="616">
        <v>0</v>
      </c>
    </row>
    <row r="79" spans="1:21" ht="14.4" customHeight="1" x14ac:dyDescent="0.3">
      <c r="A79" s="567">
        <v>7</v>
      </c>
      <c r="B79" s="568" t="s">
        <v>517</v>
      </c>
      <c r="C79" s="568">
        <v>89301072</v>
      </c>
      <c r="D79" s="632" t="s">
        <v>2977</v>
      </c>
      <c r="E79" s="633" t="s">
        <v>1748</v>
      </c>
      <c r="F79" s="568" t="s">
        <v>1733</v>
      </c>
      <c r="G79" s="568" t="s">
        <v>2009</v>
      </c>
      <c r="H79" s="568" t="s">
        <v>516</v>
      </c>
      <c r="I79" s="568" t="s">
        <v>2010</v>
      </c>
      <c r="J79" s="568" t="s">
        <v>2011</v>
      </c>
      <c r="K79" s="568" t="s">
        <v>2012</v>
      </c>
      <c r="L79" s="569">
        <v>55.71</v>
      </c>
      <c r="M79" s="569">
        <v>167.13</v>
      </c>
      <c r="N79" s="568">
        <v>3</v>
      </c>
      <c r="O79" s="634">
        <v>1</v>
      </c>
      <c r="P79" s="569"/>
      <c r="Q79" s="585">
        <v>0</v>
      </c>
      <c r="R79" s="568"/>
      <c r="S79" s="585">
        <v>0</v>
      </c>
      <c r="T79" s="634"/>
      <c r="U79" s="616">
        <v>0</v>
      </c>
    </row>
    <row r="80" spans="1:21" ht="14.4" customHeight="1" x14ac:dyDescent="0.3">
      <c r="A80" s="567">
        <v>7</v>
      </c>
      <c r="B80" s="568" t="s">
        <v>517</v>
      </c>
      <c r="C80" s="568">
        <v>89301072</v>
      </c>
      <c r="D80" s="632" t="s">
        <v>2977</v>
      </c>
      <c r="E80" s="633" t="s">
        <v>1748</v>
      </c>
      <c r="F80" s="568" t="s">
        <v>1733</v>
      </c>
      <c r="G80" s="568" t="s">
        <v>2009</v>
      </c>
      <c r="H80" s="568" t="s">
        <v>516</v>
      </c>
      <c r="I80" s="568" t="s">
        <v>2013</v>
      </c>
      <c r="J80" s="568" t="s">
        <v>2014</v>
      </c>
      <c r="K80" s="568" t="s">
        <v>2015</v>
      </c>
      <c r="L80" s="569">
        <v>59.43</v>
      </c>
      <c r="M80" s="569">
        <v>118.86</v>
      </c>
      <c r="N80" s="568">
        <v>2</v>
      </c>
      <c r="O80" s="634">
        <v>0.5</v>
      </c>
      <c r="P80" s="569">
        <v>118.86</v>
      </c>
      <c r="Q80" s="585">
        <v>1</v>
      </c>
      <c r="R80" s="568">
        <v>2</v>
      </c>
      <c r="S80" s="585">
        <v>1</v>
      </c>
      <c r="T80" s="634">
        <v>0.5</v>
      </c>
      <c r="U80" s="616">
        <v>1</v>
      </c>
    </row>
    <row r="81" spans="1:21" ht="14.4" customHeight="1" x14ac:dyDescent="0.3">
      <c r="A81" s="567">
        <v>7</v>
      </c>
      <c r="B81" s="568" t="s">
        <v>517</v>
      </c>
      <c r="C81" s="568">
        <v>89301072</v>
      </c>
      <c r="D81" s="632" t="s">
        <v>2977</v>
      </c>
      <c r="E81" s="633" t="s">
        <v>1748</v>
      </c>
      <c r="F81" s="568" t="s">
        <v>1733</v>
      </c>
      <c r="G81" s="568" t="s">
        <v>2009</v>
      </c>
      <c r="H81" s="568" t="s">
        <v>516</v>
      </c>
      <c r="I81" s="568" t="s">
        <v>2016</v>
      </c>
      <c r="J81" s="568" t="s">
        <v>2017</v>
      </c>
      <c r="K81" s="568" t="s">
        <v>2018</v>
      </c>
      <c r="L81" s="569">
        <v>16.5</v>
      </c>
      <c r="M81" s="569">
        <v>16.5</v>
      </c>
      <c r="N81" s="568">
        <v>1</v>
      </c>
      <c r="O81" s="634">
        <v>1</v>
      </c>
      <c r="P81" s="569"/>
      <c r="Q81" s="585">
        <v>0</v>
      </c>
      <c r="R81" s="568"/>
      <c r="S81" s="585">
        <v>0</v>
      </c>
      <c r="T81" s="634"/>
      <c r="U81" s="616">
        <v>0</v>
      </c>
    </row>
    <row r="82" spans="1:21" ht="14.4" customHeight="1" x14ac:dyDescent="0.3">
      <c r="A82" s="567">
        <v>7</v>
      </c>
      <c r="B82" s="568" t="s">
        <v>517</v>
      </c>
      <c r="C82" s="568">
        <v>89301072</v>
      </c>
      <c r="D82" s="632" t="s">
        <v>2977</v>
      </c>
      <c r="E82" s="633" t="s">
        <v>1748</v>
      </c>
      <c r="F82" s="568" t="s">
        <v>1733</v>
      </c>
      <c r="G82" s="568" t="s">
        <v>2019</v>
      </c>
      <c r="H82" s="568" t="s">
        <v>516</v>
      </c>
      <c r="I82" s="568" t="s">
        <v>2020</v>
      </c>
      <c r="J82" s="568" t="s">
        <v>2021</v>
      </c>
      <c r="K82" s="568" t="s">
        <v>2022</v>
      </c>
      <c r="L82" s="569">
        <v>1638.59</v>
      </c>
      <c r="M82" s="569">
        <v>4915.7699999999995</v>
      </c>
      <c r="N82" s="568">
        <v>3</v>
      </c>
      <c r="O82" s="634">
        <v>1</v>
      </c>
      <c r="P82" s="569"/>
      <c r="Q82" s="585">
        <v>0</v>
      </c>
      <c r="R82" s="568"/>
      <c r="S82" s="585">
        <v>0</v>
      </c>
      <c r="T82" s="634"/>
      <c r="U82" s="616">
        <v>0</v>
      </c>
    </row>
    <row r="83" spans="1:21" ht="14.4" customHeight="1" x14ac:dyDescent="0.3">
      <c r="A83" s="567">
        <v>7</v>
      </c>
      <c r="B83" s="568" t="s">
        <v>517</v>
      </c>
      <c r="C83" s="568">
        <v>89301072</v>
      </c>
      <c r="D83" s="632" t="s">
        <v>2977</v>
      </c>
      <c r="E83" s="633" t="s">
        <v>1748</v>
      </c>
      <c r="F83" s="568" t="s">
        <v>1733</v>
      </c>
      <c r="G83" s="568" t="s">
        <v>2023</v>
      </c>
      <c r="H83" s="568" t="s">
        <v>516</v>
      </c>
      <c r="I83" s="568" t="s">
        <v>2024</v>
      </c>
      <c r="J83" s="568" t="s">
        <v>1346</v>
      </c>
      <c r="K83" s="568" t="s">
        <v>2025</v>
      </c>
      <c r="L83" s="569">
        <v>70.02</v>
      </c>
      <c r="M83" s="569">
        <v>140.04</v>
      </c>
      <c r="N83" s="568">
        <v>2</v>
      </c>
      <c r="O83" s="634">
        <v>1</v>
      </c>
      <c r="P83" s="569">
        <v>140.04</v>
      </c>
      <c r="Q83" s="585">
        <v>1</v>
      </c>
      <c r="R83" s="568">
        <v>2</v>
      </c>
      <c r="S83" s="585">
        <v>1</v>
      </c>
      <c r="T83" s="634">
        <v>1</v>
      </c>
      <c r="U83" s="616">
        <v>1</v>
      </c>
    </row>
    <row r="84" spans="1:21" ht="14.4" customHeight="1" x14ac:dyDescent="0.3">
      <c r="A84" s="567">
        <v>7</v>
      </c>
      <c r="B84" s="568" t="s">
        <v>517</v>
      </c>
      <c r="C84" s="568">
        <v>89301072</v>
      </c>
      <c r="D84" s="632" t="s">
        <v>2977</v>
      </c>
      <c r="E84" s="633" t="s">
        <v>1748</v>
      </c>
      <c r="F84" s="568" t="s">
        <v>1733</v>
      </c>
      <c r="G84" s="568" t="s">
        <v>2026</v>
      </c>
      <c r="H84" s="568" t="s">
        <v>516</v>
      </c>
      <c r="I84" s="568" t="s">
        <v>2027</v>
      </c>
      <c r="J84" s="568" t="s">
        <v>2028</v>
      </c>
      <c r="K84" s="568" t="s">
        <v>2029</v>
      </c>
      <c r="L84" s="569">
        <v>238.97</v>
      </c>
      <c r="M84" s="569">
        <v>955.88</v>
      </c>
      <c r="N84" s="568">
        <v>4</v>
      </c>
      <c r="O84" s="634">
        <v>1</v>
      </c>
      <c r="P84" s="569"/>
      <c r="Q84" s="585">
        <v>0</v>
      </c>
      <c r="R84" s="568"/>
      <c r="S84" s="585">
        <v>0</v>
      </c>
      <c r="T84" s="634"/>
      <c r="U84" s="616">
        <v>0</v>
      </c>
    </row>
    <row r="85" spans="1:21" ht="14.4" customHeight="1" x14ac:dyDescent="0.3">
      <c r="A85" s="567">
        <v>7</v>
      </c>
      <c r="B85" s="568" t="s">
        <v>517</v>
      </c>
      <c r="C85" s="568">
        <v>89301072</v>
      </c>
      <c r="D85" s="632" t="s">
        <v>2977</v>
      </c>
      <c r="E85" s="633" t="s">
        <v>1748</v>
      </c>
      <c r="F85" s="568" t="s">
        <v>1733</v>
      </c>
      <c r="G85" s="568" t="s">
        <v>2026</v>
      </c>
      <c r="H85" s="568" t="s">
        <v>516</v>
      </c>
      <c r="I85" s="568" t="s">
        <v>2030</v>
      </c>
      <c r="J85" s="568" t="s">
        <v>2031</v>
      </c>
      <c r="K85" s="568" t="s">
        <v>2032</v>
      </c>
      <c r="L85" s="569">
        <v>503.26</v>
      </c>
      <c r="M85" s="569">
        <v>3522.8199999999997</v>
      </c>
      <c r="N85" s="568">
        <v>7</v>
      </c>
      <c r="O85" s="634">
        <v>1</v>
      </c>
      <c r="P85" s="569">
        <v>3522.8199999999997</v>
      </c>
      <c r="Q85" s="585">
        <v>1</v>
      </c>
      <c r="R85" s="568">
        <v>7</v>
      </c>
      <c r="S85" s="585">
        <v>1</v>
      </c>
      <c r="T85" s="634">
        <v>1</v>
      </c>
      <c r="U85" s="616">
        <v>1</v>
      </c>
    </row>
    <row r="86" spans="1:21" ht="14.4" customHeight="1" x14ac:dyDescent="0.3">
      <c r="A86" s="567">
        <v>7</v>
      </c>
      <c r="B86" s="568" t="s">
        <v>517</v>
      </c>
      <c r="C86" s="568">
        <v>89301072</v>
      </c>
      <c r="D86" s="632" t="s">
        <v>2977</v>
      </c>
      <c r="E86" s="633" t="s">
        <v>1748</v>
      </c>
      <c r="F86" s="568" t="s">
        <v>1733</v>
      </c>
      <c r="G86" s="568" t="s">
        <v>2026</v>
      </c>
      <c r="H86" s="568" t="s">
        <v>516</v>
      </c>
      <c r="I86" s="568" t="s">
        <v>2033</v>
      </c>
      <c r="J86" s="568" t="s">
        <v>2034</v>
      </c>
      <c r="K86" s="568" t="s">
        <v>1169</v>
      </c>
      <c r="L86" s="569">
        <v>52.93</v>
      </c>
      <c r="M86" s="569">
        <v>52.93</v>
      </c>
      <c r="N86" s="568">
        <v>1</v>
      </c>
      <c r="O86" s="634"/>
      <c r="P86" s="569">
        <v>52.93</v>
      </c>
      <c r="Q86" s="585">
        <v>1</v>
      </c>
      <c r="R86" s="568">
        <v>1</v>
      </c>
      <c r="S86" s="585">
        <v>1</v>
      </c>
      <c r="T86" s="634"/>
      <c r="U86" s="616"/>
    </row>
    <row r="87" spans="1:21" ht="14.4" customHeight="1" x14ac:dyDescent="0.3">
      <c r="A87" s="567">
        <v>7</v>
      </c>
      <c r="B87" s="568" t="s">
        <v>517</v>
      </c>
      <c r="C87" s="568">
        <v>89301072</v>
      </c>
      <c r="D87" s="632" t="s">
        <v>2977</v>
      </c>
      <c r="E87" s="633" t="s">
        <v>1748</v>
      </c>
      <c r="F87" s="568" t="s">
        <v>1733</v>
      </c>
      <c r="G87" s="568" t="s">
        <v>2026</v>
      </c>
      <c r="H87" s="568" t="s">
        <v>516</v>
      </c>
      <c r="I87" s="568" t="s">
        <v>2035</v>
      </c>
      <c r="J87" s="568" t="s">
        <v>2036</v>
      </c>
      <c r="K87" s="568" t="s">
        <v>1030</v>
      </c>
      <c r="L87" s="569">
        <v>105.85</v>
      </c>
      <c r="M87" s="569">
        <v>211.7</v>
      </c>
      <c r="N87" s="568">
        <v>2</v>
      </c>
      <c r="O87" s="634"/>
      <c r="P87" s="569"/>
      <c r="Q87" s="585">
        <v>0</v>
      </c>
      <c r="R87" s="568"/>
      <c r="S87" s="585">
        <v>0</v>
      </c>
      <c r="T87" s="634"/>
      <c r="U87" s="616"/>
    </row>
    <row r="88" spans="1:21" ht="14.4" customHeight="1" x14ac:dyDescent="0.3">
      <c r="A88" s="567">
        <v>7</v>
      </c>
      <c r="B88" s="568" t="s">
        <v>517</v>
      </c>
      <c r="C88" s="568">
        <v>89301072</v>
      </c>
      <c r="D88" s="632" t="s">
        <v>2977</v>
      </c>
      <c r="E88" s="633" t="s">
        <v>1748</v>
      </c>
      <c r="F88" s="568" t="s">
        <v>1733</v>
      </c>
      <c r="G88" s="568" t="s">
        <v>2026</v>
      </c>
      <c r="H88" s="568" t="s">
        <v>516</v>
      </c>
      <c r="I88" s="568" t="s">
        <v>2037</v>
      </c>
      <c r="J88" s="568" t="s">
        <v>2038</v>
      </c>
      <c r="K88" s="568" t="s">
        <v>2039</v>
      </c>
      <c r="L88" s="569">
        <v>237.72</v>
      </c>
      <c r="M88" s="569">
        <v>950.88</v>
      </c>
      <c r="N88" s="568">
        <v>4</v>
      </c>
      <c r="O88" s="634">
        <v>1</v>
      </c>
      <c r="P88" s="569"/>
      <c r="Q88" s="585">
        <v>0</v>
      </c>
      <c r="R88" s="568"/>
      <c r="S88" s="585">
        <v>0</v>
      </c>
      <c r="T88" s="634"/>
      <c r="U88" s="616">
        <v>0</v>
      </c>
    </row>
    <row r="89" spans="1:21" ht="14.4" customHeight="1" x14ac:dyDescent="0.3">
      <c r="A89" s="567">
        <v>7</v>
      </c>
      <c r="B89" s="568" t="s">
        <v>517</v>
      </c>
      <c r="C89" s="568">
        <v>89301072</v>
      </c>
      <c r="D89" s="632" t="s">
        <v>2977</v>
      </c>
      <c r="E89" s="633" t="s">
        <v>1748</v>
      </c>
      <c r="F89" s="568" t="s">
        <v>1733</v>
      </c>
      <c r="G89" s="568" t="s">
        <v>2026</v>
      </c>
      <c r="H89" s="568" t="s">
        <v>516</v>
      </c>
      <c r="I89" s="568" t="s">
        <v>2040</v>
      </c>
      <c r="J89" s="568" t="s">
        <v>2028</v>
      </c>
      <c r="K89" s="568" t="s">
        <v>2029</v>
      </c>
      <c r="L89" s="569">
        <v>238.97</v>
      </c>
      <c r="M89" s="569">
        <v>716.91</v>
      </c>
      <c r="N89" s="568">
        <v>3</v>
      </c>
      <c r="O89" s="634">
        <v>1</v>
      </c>
      <c r="P89" s="569"/>
      <c r="Q89" s="585">
        <v>0</v>
      </c>
      <c r="R89" s="568"/>
      <c r="S89" s="585">
        <v>0</v>
      </c>
      <c r="T89" s="634"/>
      <c r="U89" s="616">
        <v>0</v>
      </c>
    </row>
    <row r="90" spans="1:21" ht="14.4" customHeight="1" x14ac:dyDescent="0.3">
      <c r="A90" s="567">
        <v>7</v>
      </c>
      <c r="B90" s="568" t="s">
        <v>517</v>
      </c>
      <c r="C90" s="568">
        <v>89301072</v>
      </c>
      <c r="D90" s="632" t="s">
        <v>2977</v>
      </c>
      <c r="E90" s="633" t="s">
        <v>1748</v>
      </c>
      <c r="F90" s="568" t="s">
        <v>1733</v>
      </c>
      <c r="G90" s="568" t="s">
        <v>2026</v>
      </c>
      <c r="H90" s="568" t="s">
        <v>516</v>
      </c>
      <c r="I90" s="568" t="s">
        <v>2041</v>
      </c>
      <c r="J90" s="568" t="s">
        <v>2031</v>
      </c>
      <c r="K90" s="568" t="s">
        <v>2032</v>
      </c>
      <c r="L90" s="569">
        <v>503.26</v>
      </c>
      <c r="M90" s="569">
        <v>3019.56</v>
      </c>
      <c r="N90" s="568">
        <v>6</v>
      </c>
      <c r="O90" s="634">
        <v>2</v>
      </c>
      <c r="P90" s="569">
        <v>3019.56</v>
      </c>
      <c r="Q90" s="585">
        <v>1</v>
      </c>
      <c r="R90" s="568">
        <v>6</v>
      </c>
      <c r="S90" s="585">
        <v>1</v>
      </c>
      <c r="T90" s="634">
        <v>2</v>
      </c>
      <c r="U90" s="616">
        <v>1</v>
      </c>
    </row>
    <row r="91" spans="1:21" ht="14.4" customHeight="1" x14ac:dyDescent="0.3">
      <c r="A91" s="567">
        <v>7</v>
      </c>
      <c r="B91" s="568" t="s">
        <v>517</v>
      </c>
      <c r="C91" s="568">
        <v>89301072</v>
      </c>
      <c r="D91" s="632" t="s">
        <v>2977</v>
      </c>
      <c r="E91" s="633" t="s">
        <v>1748</v>
      </c>
      <c r="F91" s="568" t="s">
        <v>1733</v>
      </c>
      <c r="G91" s="568" t="s">
        <v>2026</v>
      </c>
      <c r="H91" s="568" t="s">
        <v>516</v>
      </c>
      <c r="I91" s="568" t="s">
        <v>2042</v>
      </c>
      <c r="J91" s="568" t="s">
        <v>2043</v>
      </c>
      <c r="K91" s="568" t="s">
        <v>836</v>
      </c>
      <c r="L91" s="569">
        <v>707.38</v>
      </c>
      <c r="M91" s="569">
        <v>1414.76</v>
      </c>
      <c r="N91" s="568">
        <v>2</v>
      </c>
      <c r="O91" s="634"/>
      <c r="P91" s="569">
        <v>1414.76</v>
      </c>
      <c r="Q91" s="585">
        <v>1</v>
      </c>
      <c r="R91" s="568">
        <v>2</v>
      </c>
      <c r="S91" s="585">
        <v>1</v>
      </c>
      <c r="T91" s="634"/>
      <c r="U91" s="616"/>
    </row>
    <row r="92" spans="1:21" ht="14.4" customHeight="1" x14ac:dyDescent="0.3">
      <c r="A92" s="567">
        <v>7</v>
      </c>
      <c r="B92" s="568" t="s">
        <v>517</v>
      </c>
      <c r="C92" s="568">
        <v>89301072</v>
      </c>
      <c r="D92" s="632" t="s">
        <v>2977</v>
      </c>
      <c r="E92" s="633" t="s">
        <v>1748</v>
      </c>
      <c r="F92" s="568" t="s">
        <v>1733</v>
      </c>
      <c r="G92" s="568" t="s">
        <v>2044</v>
      </c>
      <c r="H92" s="568" t="s">
        <v>516</v>
      </c>
      <c r="I92" s="568" t="s">
        <v>2045</v>
      </c>
      <c r="J92" s="568" t="s">
        <v>2046</v>
      </c>
      <c r="K92" s="568" t="s">
        <v>2047</v>
      </c>
      <c r="L92" s="569">
        <v>94.72</v>
      </c>
      <c r="M92" s="569">
        <v>189.44</v>
      </c>
      <c r="N92" s="568">
        <v>2</v>
      </c>
      <c r="O92" s="634">
        <v>0.5</v>
      </c>
      <c r="P92" s="569"/>
      <c r="Q92" s="585">
        <v>0</v>
      </c>
      <c r="R92" s="568"/>
      <c r="S92" s="585">
        <v>0</v>
      </c>
      <c r="T92" s="634"/>
      <c r="U92" s="616">
        <v>0</v>
      </c>
    </row>
    <row r="93" spans="1:21" ht="14.4" customHeight="1" x14ac:dyDescent="0.3">
      <c r="A93" s="567">
        <v>7</v>
      </c>
      <c r="B93" s="568" t="s">
        <v>517</v>
      </c>
      <c r="C93" s="568">
        <v>89301072</v>
      </c>
      <c r="D93" s="632" t="s">
        <v>2977</v>
      </c>
      <c r="E93" s="633" t="s">
        <v>1748</v>
      </c>
      <c r="F93" s="568" t="s">
        <v>1733</v>
      </c>
      <c r="G93" s="568" t="s">
        <v>1876</v>
      </c>
      <c r="H93" s="568" t="s">
        <v>586</v>
      </c>
      <c r="I93" s="568" t="s">
        <v>1877</v>
      </c>
      <c r="J93" s="568" t="s">
        <v>1878</v>
      </c>
      <c r="K93" s="568" t="s">
        <v>1879</v>
      </c>
      <c r="L93" s="569">
        <v>96.63</v>
      </c>
      <c r="M93" s="569">
        <v>193.26</v>
      </c>
      <c r="N93" s="568">
        <v>2</v>
      </c>
      <c r="O93" s="634"/>
      <c r="P93" s="569"/>
      <c r="Q93" s="585">
        <v>0</v>
      </c>
      <c r="R93" s="568"/>
      <c r="S93" s="585">
        <v>0</v>
      </c>
      <c r="T93" s="634"/>
      <c r="U93" s="616"/>
    </row>
    <row r="94" spans="1:21" ht="14.4" customHeight="1" x14ac:dyDescent="0.3">
      <c r="A94" s="567">
        <v>7</v>
      </c>
      <c r="B94" s="568" t="s">
        <v>517</v>
      </c>
      <c r="C94" s="568">
        <v>89301072</v>
      </c>
      <c r="D94" s="632" t="s">
        <v>2977</v>
      </c>
      <c r="E94" s="633" t="s">
        <v>1748</v>
      </c>
      <c r="F94" s="568" t="s">
        <v>1733</v>
      </c>
      <c r="G94" s="568" t="s">
        <v>1876</v>
      </c>
      <c r="H94" s="568" t="s">
        <v>516</v>
      </c>
      <c r="I94" s="568" t="s">
        <v>1644</v>
      </c>
      <c r="J94" s="568" t="s">
        <v>601</v>
      </c>
      <c r="K94" s="568" t="s">
        <v>1645</v>
      </c>
      <c r="L94" s="569">
        <v>96.63</v>
      </c>
      <c r="M94" s="569">
        <v>193.26</v>
      </c>
      <c r="N94" s="568">
        <v>2</v>
      </c>
      <c r="O94" s="634">
        <v>1.5</v>
      </c>
      <c r="P94" s="569"/>
      <c r="Q94" s="585">
        <v>0</v>
      </c>
      <c r="R94" s="568"/>
      <c r="S94" s="585">
        <v>0</v>
      </c>
      <c r="T94" s="634"/>
      <c r="U94" s="616">
        <v>0</v>
      </c>
    </row>
    <row r="95" spans="1:21" ht="14.4" customHeight="1" x14ac:dyDescent="0.3">
      <c r="A95" s="567">
        <v>7</v>
      </c>
      <c r="B95" s="568" t="s">
        <v>517</v>
      </c>
      <c r="C95" s="568">
        <v>89301072</v>
      </c>
      <c r="D95" s="632" t="s">
        <v>2977</v>
      </c>
      <c r="E95" s="633" t="s">
        <v>1748</v>
      </c>
      <c r="F95" s="568" t="s">
        <v>1733</v>
      </c>
      <c r="G95" s="568" t="s">
        <v>1880</v>
      </c>
      <c r="H95" s="568" t="s">
        <v>516</v>
      </c>
      <c r="I95" s="568" t="s">
        <v>1881</v>
      </c>
      <c r="J95" s="568" t="s">
        <v>775</v>
      </c>
      <c r="K95" s="568" t="s">
        <v>1882</v>
      </c>
      <c r="L95" s="569">
        <v>612.26</v>
      </c>
      <c r="M95" s="569">
        <v>612.26</v>
      </c>
      <c r="N95" s="568">
        <v>1</v>
      </c>
      <c r="O95" s="634">
        <v>0.5</v>
      </c>
      <c r="P95" s="569"/>
      <c r="Q95" s="585">
        <v>0</v>
      </c>
      <c r="R95" s="568"/>
      <c r="S95" s="585">
        <v>0</v>
      </c>
      <c r="T95" s="634"/>
      <c r="U95" s="616">
        <v>0</v>
      </c>
    </row>
    <row r="96" spans="1:21" ht="14.4" customHeight="1" x14ac:dyDescent="0.3">
      <c r="A96" s="567">
        <v>7</v>
      </c>
      <c r="B96" s="568" t="s">
        <v>517</v>
      </c>
      <c r="C96" s="568">
        <v>89301072</v>
      </c>
      <c r="D96" s="632" t="s">
        <v>2977</v>
      </c>
      <c r="E96" s="633" t="s">
        <v>1748</v>
      </c>
      <c r="F96" s="568" t="s">
        <v>1733</v>
      </c>
      <c r="G96" s="568" t="s">
        <v>2048</v>
      </c>
      <c r="H96" s="568" t="s">
        <v>516</v>
      </c>
      <c r="I96" s="568" t="s">
        <v>2049</v>
      </c>
      <c r="J96" s="568" t="s">
        <v>2050</v>
      </c>
      <c r="K96" s="568" t="s">
        <v>2051</v>
      </c>
      <c r="L96" s="569">
        <v>1520.3</v>
      </c>
      <c r="M96" s="569">
        <v>12162.4</v>
      </c>
      <c r="N96" s="568">
        <v>8</v>
      </c>
      <c r="O96" s="634">
        <v>2</v>
      </c>
      <c r="P96" s="569"/>
      <c r="Q96" s="585">
        <v>0</v>
      </c>
      <c r="R96" s="568"/>
      <c r="S96" s="585">
        <v>0</v>
      </c>
      <c r="T96" s="634"/>
      <c r="U96" s="616">
        <v>0</v>
      </c>
    </row>
    <row r="97" spans="1:21" ht="14.4" customHeight="1" x14ac:dyDescent="0.3">
      <c r="A97" s="567">
        <v>7</v>
      </c>
      <c r="B97" s="568" t="s">
        <v>517</v>
      </c>
      <c r="C97" s="568">
        <v>89301072</v>
      </c>
      <c r="D97" s="632" t="s">
        <v>2977</v>
      </c>
      <c r="E97" s="633" t="s">
        <v>1748</v>
      </c>
      <c r="F97" s="568" t="s">
        <v>1733</v>
      </c>
      <c r="G97" s="568" t="s">
        <v>2048</v>
      </c>
      <c r="H97" s="568" t="s">
        <v>516</v>
      </c>
      <c r="I97" s="568" t="s">
        <v>2052</v>
      </c>
      <c r="J97" s="568" t="s">
        <v>2050</v>
      </c>
      <c r="K97" s="568" t="s">
        <v>2053</v>
      </c>
      <c r="L97" s="569">
        <v>3040.6</v>
      </c>
      <c r="M97" s="569">
        <v>12162.4</v>
      </c>
      <c r="N97" s="568">
        <v>4</v>
      </c>
      <c r="O97" s="634">
        <v>1</v>
      </c>
      <c r="P97" s="569">
        <v>12162.4</v>
      </c>
      <c r="Q97" s="585">
        <v>1</v>
      </c>
      <c r="R97" s="568">
        <v>4</v>
      </c>
      <c r="S97" s="585">
        <v>1</v>
      </c>
      <c r="T97" s="634">
        <v>1</v>
      </c>
      <c r="U97" s="616">
        <v>1</v>
      </c>
    </row>
    <row r="98" spans="1:21" ht="14.4" customHeight="1" x14ac:dyDescent="0.3">
      <c r="A98" s="567">
        <v>7</v>
      </c>
      <c r="B98" s="568" t="s">
        <v>517</v>
      </c>
      <c r="C98" s="568">
        <v>89301072</v>
      </c>
      <c r="D98" s="632" t="s">
        <v>2977</v>
      </c>
      <c r="E98" s="633" t="s">
        <v>1748</v>
      </c>
      <c r="F98" s="568" t="s">
        <v>1733</v>
      </c>
      <c r="G98" s="568" t="s">
        <v>2048</v>
      </c>
      <c r="H98" s="568" t="s">
        <v>516</v>
      </c>
      <c r="I98" s="568" t="s">
        <v>2054</v>
      </c>
      <c r="J98" s="568" t="s">
        <v>2055</v>
      </c>
      <c r="K98" s="568" t="s">
        <v>2056</v>
      </c>
      <c r="L98" s="569">
        <v>569.97</v>
      </c>
      <c r="M98" s="569">
        <v>14249.250000000002</v>
      </c>
      <c r="N98" s="568">
        <v>25</v>
      </c>
      <c r="O98" s="634">
        <v>4</v>
      </c>
      <c r="P98" s="569">
        <v>8549.5500000000011</v>
      </c>
      <c r="Q98" s="585">
        <v>0.6</v>
      </c>
      <c r="R98" s="568">
        <v>15</v>
      </c>
      <c r="S98" s="585">
        <v>0.6</v>
      </c>
      <c r="T98" s="634">
        <v>2</v>
      </c>
      <c r="U98" s="616">
        <v>0.5</v>
      </c>
    </row>
    <row r="99" spans="1:21" ht="14.4" customHeight="1" x14ac:dyDescent="0.3">
      <c r="A99" s="567">
        <v>7</v>
      </c>
      <c r="B99" s="568" t="s">
        <v>517</v>
      </c>
      <c r="C99" s="568">
        <v>89301072</v>
      </c>
      <c r="D99" s="632" t="s">
        <v>2977</v>
      </c>
      <c r="E99" s="633" t="s">
        <v>1748</v>
      </c>
      <c r="F99" s="568" t="s">
        <v>1733</v>
      </c>
      <c r="G99" s="568" t="s">
        <v>2048</v>
      </c>
      <c r="H99" s="568" t="s">
        <v>516</v>
      </c>
      <c r="I99" s="568" t="s">
        <v>2057</v>
      </c>
      <c r="J99" s="568" t="s">
        <v>2058</v>
      </c>
      <c r="K99" s="568" t="s">
        <v>2059</v>
      </c>
      <c r="L99" s="569">
        <v>760.15</v>
      </c>
      <c r="M99" s="569">
        <v>14442.849999999999</v>
      </c>
      <c r="N99" s="568">
        <v>19</v>
      </c>
      <c r="O99" s="634">
        <v>3</v>
      </c>
      <c r="P99" s="569">
        <v>8361.65</v>
      </c>
      <c r="Q99" s="585">
        <v>0.57894736842105265</v>
      </c>
      <c r="R99" s="568">
        <v>11</v>
      </c>
      <c r="S99" s="585">
        <v>0.57894736842105265</v>
      </c>
      <c r="T99" s="634">
        <v>1</v>
      </c>
      <c r="U99" s="616">
        <v>0.33333333333333331</v>
      </c>
    </row>
    <row r="100" spans="1:21" ht="14.4" customHeight="1" x14ac:dyDescent="0.3">
      <c r="A100" s="567">
        <v>7</v>
      </c>
      <c r="B100" s="568" t="s">
        <v>517</v>
      </c>
      <c r="C100" s="568">
        <v>89301072</v>
      </c>
      <c r="D100" s="632" t="s">
        <v>2977</v>
      </c>
      <c r="E100" s="633" t="s">
        <v>1748</v>
      </c>
      <c r="F100" s="568" t="s">
        <v>1733</v>
      </c>
      <c r="G100" s="568" t="s">
        <v>2048</v>
      </c>
      <c r="H100" s="568" t="s">
        <v>516</v>
      </c>
      <c r="I100" s="568" t="s">
        <v>2060</v>
      </c>
      <c r="J100" s="568" t="s">
        <v>2061</v>
      </c>
      <c r="K100" s="568" t="s">
        <v>2062</v>
      </c>
      <c r="L100" s="569">
        <v>1520.3</v>
      </c>
      <c r="M100" s="569">
        <v>3040.6</v>
      </c>
      <c r="N100" s="568">
        <v>2</v>
      </c>
      <c r="O100" s="634"/>
      <c r="P100" s="569">
        <v>3040.6</v>
      </c>
      <c r="Q100" s="585">
        <v>1</v>
      </c>
      <c r="R100" s="568">
        <v>2</v>
      </c>
      <c r="S100" s="585">
        <v>1</v>
      </c>
      <c r="T100" s="634"/>
      <c r="U100" s="616"/>
    </row>
    <row r="101" spans="1:21" ht="14.4" customHeight="1" x14ac:dyDescent="0.3">
      <c r="A101" s="567">
        <v>7</v>
      </c>
      <c r="B101" s="568" t="s">
        <v>517</v>
      </c>
      <c r="C101" s="568">
        <v>89301072</v>
      </c>
      <c r="D101" s="632" t="s">
        <v>2977</v>
      </c>
      <c r="E101" s="633" t="s">
        <v>1748</v>
      </c>
      <c r="F101" s="568" t="s">
        <v>1733</v>
      </c>
      <c r="G101" s="568" t="s">
        <v>2048</v>
      </c>
      <c r="H101" s="568" t="s">
        <v>516</v>
      </c>
      <c r="I101" s="568" t="s">
        <v>2063</v>
      </c>
      <c r="J101" s="568" t="s">
        <v>2064</v>
      </c>
      <c r="K101" s="568" t="s">
        <v>2053</v>
      </c>
      <c r="L101" s="569">
        <v>3040.6</v>
      </c>
      <c r="M101" s="569">
        <v>6081.2</v>
      </c>
      <c r="N101" s="568">
        <v>2</v>
      </c>
      <c r="O101" s="634"/>
      <c r="P101" s="569"/>
      <c r="Q101" s="585">
        <v>0</v>
      </c>
      <c r="R101" s="568"/>
      <c r="S101" s="585">
        <v>0</v>
      </c>
      <c r="T101" s="634"/>
      <c r="U101" s="616"/>
    </row>
    <row r="102" spans="1:21" ht="14.4" customHeight="1" x14ac:dyDescent="0.3">
      <c r="A102" s="567">
        <v>7</v>
      </c>
      <c r="B102" s="568" t="s">
        <v>517</v>
      </c>
      <c r="C102" s="568">
        <v>89301072</v>
      </c>
      <c r="D102" s="632" t="s">
        <v>2977</v>
      </c>
      <c r="E102" s="633" t="s">
        <v>1748</v>
      </c>
      <c r="F102" s="568" t="s">
        <v>1733</v>
      </c>
      <c r="G102" s="568" t="s">
        <v>2048</v>
      </c>
      <c r="H102" s="568" t="s">
        <v>516</v>
      </c>
      <c r="I102" s="568" t="s">
        <v>2065</v>
      </c>
      <c r="J102" s="568" t="s">
        <v>2066</v>
      </c>
      <c r="K102" s="568" t="s">
        <v>2067</v>
      </c>
      <c r="L102" s="569">
        <v>427.79</v>
      </c>
      <c r="M102" s="569">
        <v>855.58</v>
      </c>
      <c r="N102" s="568">
        <v>2</v>
      </c>
      <c r="O102" s="634">
        <v>1</v>
      </c>
      <c r="P102" s="569"/>
      <c r="Q102" s="585">
        <v>0</v>
      </c>
      <c r="R102" s="568"/>
      <c r="S102" s="585">
        <v>0</v>
      </c>
      <c r="T102" s="634"/>
      <c r="U102" s="616">
        <v>0</v>
      </c>
    </row>
    <row r="103" spans="1:21" ht="14.4" customHeight="1" x14ac:dyDescent="0.3">
      <c r="A103" s="567">
        <v>7</v>
      </c>
      <c r="B103" s="568" t="s">
        <v>517</v>
      </c>
      <c r="C103" s="568">
        <v>89301072</v>
      </c>
      <c r="D103" s="632" t="s">
        <v>2977</v>
      </c>
      <c r="E103" s="633" t="s">
        <v>1748</v>
      </c>
      <c r="F103" s="568" t="s">
        <v>1733</v>
      </c>
      <c r="G103" s="568" t="s">
        <v>2048</v>
      </c>
      <c r="H103" s="568" t="s">
        <v>516</v>
      </c>
      <c r="I103" s="568" t="s">
        <v>2068</v>
      </c>
      <c r="J103" s="568" t="s">
        <v>2069</v>
      </c>
      <c r="K103" s="568" t="s">
        <v>2056</v>
      </c>
      <c r="L103" s="569">
        <v>569.97</v>
      </c>
      <c r="M103" s="569">
        <v>569.97</v>
      </c>
      <c r="N103" s="568">
        <v>1</v>
      </c>
      <c r="O103" s="634"/>
      <c r="P103" s="569">
        <v>569.97</v>
      </c>
      <c r="Q103" s="585">
        <v>1</v>
      </c>
      <c r="R103" s="568">
        <v>1</v>
      </c>
      <c r="S103" s="585">
        <v>1</v>
      </c>
      <c r="T103" s="634"/>
      <c r="U103" s="616"/>
    </row>
    <row r="104" spans="1:21" ht="14.4" customHeight="1" x14ac:dyDescent="0.3">
      <c r="A104" s="567">
        <v>7</v>
      </c>
      <c r="B104" s="568" t="s">
        <v>517</v>
      </c>
      <c r="C104" s="568">
        <v>89301072</v>
      </c>
      <c r="D104" s="632" t="s">
        <v>2977</v>
      </c>
      <c r="E104" s="633" t="s">
        <v>1748</v>
      </c>
      <c r="F104" s="568" t="s">
        <v>1733</v>
      </c>
      <c r="G104" s="568" t="s">
        <v>2048</v>
      </c>
      <c r="H104" s="568" t="s">
        <v>516</v>
      </c>
      <c r="I104" s="568" t="s">
        <v>2070</v>
      </c>
      <c r="J104" s="568" t="s">
        <v>2071</v>
      </c>
      <c r="K104" s="568" t="s">
        <v>2059</v>
      </c>
      <c r="L104" s="569">
        <v>760.15</v>
      </c>
      <c r="M104" s="569">
        <v>3800.75</v>
      </c>
      <c r="N104" s="568">
        <v>5</v>
      </c>
      <c r="O104" s="634">
        <v>1</v>
      </c>
      <c r="P104" s="569">
        <v>1520.3</v>
      </c>
      <c r="Q104" s="585">
        <v>0.39999999999999997</v>
      </c>
      <c r="R104" s="568">
        <v>2</v>
      </c>
      <c r="S104" s="585">
        <v>0.4</v>
      </c>
      <c r="T104" s="634"/>
      <c r="U104" s="616">
        <v>0</v>
      </c>
    </row>
    <row r="105" spans="1:21" ht="14.4" customHeight="1" x14ac:dyDescent="0.3">
      <c r="A105" s="567">
        <v>7</v>
      </c>
      <c r="B105" s="568" t="s">
        <v>517</v>
      </c>
      <c r="C105" s="568">
        <v>89301072</v>
      </c>
      <c r="D105" s="632" t="s">
        <v>2977</v>
      </c>
      <c r="E105" s="633" t="s">
        <v>1748</v>
      </c>
      <c r="F105" s="568" t="s">
        <v>1733</v>
      </c>
      <c r="G105" s="568" t="s">
        <v>2072</v>
      </c>
      <c r="H105" s="568" t="s">
        <v>516</v>
      </c>
      <c r="I105" s="568" t="s">
        <v>2073</v>
      </c>
      <c r="J105" s="568" t="s">
        <v>2074</v>
      </c>
      <c r="K105" s="568" t="s">
        <v>2075</v>
      </c>
      <c r="L105" s="569">
        <v>3858.27</v>
      </c>
      <c r="M105" s="569">
        <v>3858.27</v>
      </c>
      <c r="N105" s="568">
        <v>1</v>
      </c>
      <c r="O105" s="634">
        <v>1</v>
      </c>
      <c r="P105" s="569">
        <v>3858.27</v>
      </c>
      <c r="Q105" s="585">
        <v>1</v>
      </c>
      <c r="R105" s="568">
        <v>1</v>
      </c>
      <c r="S105" s="585">
        <v>1</v>
      </c>
      <c r="T105" s="634">
        <v>1</v>
      </c>
      <c r="U105" s="616">
        <v>1</v>
      </c>
    </row>
    <row r="106" spans="1:21" ht="14.4" customHeight="1" x14ac:dyDescent="0.3">
      <c r="A106" s="567">
        <v>7</v>
      </c>
      <c r="B106" s="568" t="s">
        <v>517</v>
      </c>
      <c r="C106" s="568">
        <v>89301072</v>
      </c>
      <c r="D106" s="632" t="s">
        <v>2977</v>
      </c>
      <c r="E106" s="633" t="s">
        <v>1748</v>
      </c>
      <c r="F106" s="568" t="s">
        <v>1733</v>
      </c>
      <c r="G106" s="568" t="s">
        <v>2076</v>
      </c>
      <c r="H106" s="568" t="s">
        <v>516</v>
      </c>
      <c r="I106" s="568" t="s">
        <v>2077</v>
      </c>
      <c r="J106" s="568" t="s">
        <v>2078</v>
      </c>
      <c r="K106" s="568" t="s">
        <v>2079</v>
      </c>
      <c r="L106" s="569">
        <v>0</v>
      </c>
      <c r="M106" s="569">
        <v>0</v>
      </c>
      <c r="N106" s="568">
        <v>1</v>
      </c>
      <c r="O106" s="634">
        <v>1</v>
      </c>
      <c r="P106" s="569"/>
      <c r="Q106" s="585"/>
      <c r="R106" s="568"/>
      <c r="S106" s="585">
        <v>0</v>
      </c>
      <c r="T106" s="634"/>
      <c r="U106" s="616">
        <v>0</v>
      </c>
    </row>
    <row r="107" spans="1:21" ht="14.4" customHeight="1" x14ac:dyDescent="0.3">
      <c r="A107" s="567">
        <v>7</v>
      </c>
      <c r="B107" s="568" t="s">
        <v>517</v>
      </c>
      <c r="C107" s="568">
        <v>89301072</v>
      </c>
      <c r="D107" s="632" t="s">
        <v>2977</v>
      </c>
      <c r="E107" s="633" t="s">
        <v>1748</v>
      </c>
      <c r="F107" s="568" t="s">
        <v>1733</v>
      </c>
      <c r="G107" s="568" t="s">
        <v>2080</v>
      </c>
      <c r="H107" s="568" t="s">
        <v>516</v>
      </c>
      <c r="I107" s="568" t="s">
        <v>2081</v>
      </c>
      <c r="J107" s="568" t="s">
        <v>2082</v>
      </c>
      <c r="K107" s="568" t="s">
        <v>2083</v>
      </c>
      <c r="L107" s="569">
        <v>25.42</v>
      </c>
      <c r="M107" s="569">
        <v>50.84</v>
      </c>
      <c r="N107" s="568">
        <v>2</v>
      </c>
      <c r="O107" s="634">
        <v>1</v>
      </c>
      <c r="P107" s="569"/>
      <c r="Q107" s="585">
        <v>0</v>
      </c>
      <c r="R107" s="568"/>
      <c r="S107" s="585">
        <v>0</v>
      </c>
      <c r="T107" s="634"/>
      <c r="U107" s="616">
        <v>0</v>
      </c>
    </row>
    <row r="108" spans="1:21" ht="14.4" customHeight="1" x14ac:dyDescent="0.3">
      <c r="A108" s="567">
        <v>7</v>
      </c>
      <c r="B108" s="568" t="s">
        <v>517</v>
      </c>
      <c r="C108" s="568">
        <v>89301072</v>
      </c>
      <c r="D108" s="632" t="s">
        <v>2977</v>
      </c>
      <c r="E108" s="633" t="s">
        <v>1748</v>
      </c>
      <c r="F108" s="568" t="s">
        <v>1733</v>
      </c>
      <c r="G108" s="568" t="s">
        <v>2084</v>
      </c>
      <c r="H108" s="568" t="s">
        <v>586</v>
      </c>
      <c r="I108" s="568" t="s">
        <v>2085</v>
      </c>
      <c r="J108" s="568" t="s">
        <v>2086</v>
      </c>
      <c r="K108" s="568" t="s">
        <v>2087</v>
      </c>
      <c r="L108" s="569">
        <v>1793.46</v>
      </c>
      <c r="M108" s="569">
        <v>3586.92</v>
      </c>
      <c r="N108" s="568">
        <v>2</v>
      </c>
      <c r="O108" s="634">
        <v>1</v>
      </c>
      <c r="P108" s="569">
        <v>3586.92</v>
      </c>
      <c r="Q108" s="585">
        <v>1</v>
      </c>
      <c r="R108" s="568">
        <v>2</v>
      </c>
      <c r="S108" s="585">
        <v>1</v>
      </c>
      <c r="T108" s="634">
        <v>1</v>
      </c>
      <c r="U108" s="616">
        <v>1</v>
      </c>
    </row>
    <row r="109" spans="1:21" ht="14.4" customHeight="1" x14ac:dyDescent="0.3">
      <c r="A109" s="567">
        <v>7</v>
      </c>
      <c r="B109" s="568" t="s">
        <v>517</v>
      </c>
      <c r="C109" s="568">
        <v>89301072</v>
      </c>
      <c r="D109" s="632" t="s">
        <v>2977</v>
      </c>
      <c r="E109" s="633" t="s">
        <v>1748</v>
      </c>
      <c r="F109" s="568" t="s">
        <v>1733</v>
      </c>
      <c r="G109" s="568" t="s">
        <v>2088</v>
      </c>
      <c r="H109" s="568" t="s">
        <v>586</v>
      </c>
      <c r="I109" s="568" t="s">
        <v>2089</v>
      </c>
      <c r="J109" s="568" t="s">
        <v>2090</v>
      </c>
      <c r="K109" s="568" t="s">
        <v>2091</v>
      </c>
      <c r="L109" s="569">
        <v>32.630000000000003</v>
      </c>
      <c r="M109" s="569">
        <v>97.890000000000015</v>
      </c>
      <c r="N109" s="568">
        <v>3</v>
      </c>
      <c r="O109" s="634">
        <v>0.5</v>
      </c>
      <c r="P109" s="569"/>
      <c r="Q109" s="585">
        <v>0</v>
      </c>
      <c r="R109" s="568"/>
      <c r="S109" s="585">
        <v>0</v>
      </c>
      <c r="T109" s="634"/>
      <c r="U109" s="616">
        <v>0</v>
      </c>
    </row>
    <row r="110" spans="1:21" ht="14.4" customHeight="1" x14ac:dyDescent="0.3">
      <c r="A110" s="567">
        <v>7</v>
      </c>
      <c r="B110" s="568" t="s">
        <v>517</v>
      </c>
      <c r="C110" s="568">
        <v>89301072</v>
      </c>
      <c r="D110" s="632" t="s">
        <v>2977</v>
      </c>
      <c r="E110" s="633" t="s">
        <v>1748</v>
      </c>
      <c r="F110" s="568" t="s">
        <v>1733</v>
      </c>
      <c r="G110" s="568" t="s">
        <v>2092</v>
      </c>
      <c r="H110" s="568" t="s">
        <v>516</v>
      </c>
      <c r="I110" s="568" t="s">
        <v>2093</v>
      </c>
      <c r="J110" s="568" t="s">
        <v>2094</v>
      </c>
      <c r="K110" s="568" t="s">
        <v>2095</v>
      </c>
      <c r="L110" s="569">
        <v>0</v>
      </c>
      <c r="M110" s="569">
        <v>0</v>
      </c>
      <c r="N110" s="568">
        <v>3</v>
      </c>
      <c r="O110" s="634"/>
      <c r="P110" s="569">
        <v>0</v>
      </c>
      <c r="Q110" s="585"/>
      <c r="R110" s="568">
        <v>3</v>
      </c>
      <c r="S110" s="585">
        <v>1</v>
      </c>
      <c r="T110" s="634"/>
      <c r="U110" s="616"/>
    </row>
    <row r="111" spans="1:21" ht="14.4" customHeight="1" x14ac:dyDescent="0.3">
      <c r="A111" s="567">
        <v>7</v>
      </c>
      <c r="B111" s="568" t="s">
        <v>517</v>
      </c>
      <c r="C111" s="568">
        <v>89301072</v>
      </c>
      <c r="D111" s="632" t="s">
        <v>2977</v>
      </c>
      <c r="E111" s="633" t="s">
        <v>1748</v>
      </c>
      <c r="F111" s="568" t="s">
        <v>1733</v>
      </c>
      <c r="G111" s="568" t="s">
        <v>2096</v>
      </c>
      <c r="H111" s="568" t="s">
        <v>516</v>
      </c>
      <c r="I111" s="568" t="s">
        <v>2097</v>
      </c>
      <c r="J111" s="568" t="s">
        <v>2098</v>
      </c>
      <c r="K111" s="568" t="s">
        <v>2099</v>
      </c>
      <c r="L111" s="569">
        <v>975.16</v>
      </c>
      <c r="M111" s="569">
        <v>2925.48</v>
      </c>
      <c r="N111" s="568">
        <v>3</v>
      </c>
      <c r="O111" s="634">
        <v>2</v>
      </c>
      <c r="P111" s="569"/>
      <c r="Q111" s="585">
        <v>0</v>
      </c>
      <c r="R111" s="568"/>
      <c r="S111" s="585">
        <v>0</v>
      </c>
      <c r="T111" s="634"/>
      <c r="U111" s="616">
        <v>0</v>
      </c>
    </row>
    <row r="112" spans="1:21" ht="14.4" customHeight="1" x14ac:dyDescent="0.3">
      <c r="A112" s="567">
        <v>7</v>
      </c>
      <c r="B112" s="568" t="s">
        <v>517</v>
      </c>
      <c r="C112" s="568">
        <v>89301072</v>
      </c>
      <c r="D112" s="632" t="s">
        <v>2977</v>
      </c>
      <c r="E112" s="633" t="s">
        <v>1748</v>
      </c>
      <c r="F112" s="568" t="s">
        <v>1733</v>
      </c>
      <c r="G112" s="568" t="s">
        <v>2096</v>
      </c>
      <c r="H112" s="568" t="s">
        <v>516</v>
      </c>
      <c r="I112" s="568" t="s">
        <v>2100</v>
      </c>
      <c r="J112" s="568" t="s">
        <v>2101</v>
      </c>
      <c r="K112" s="568" t="s">
        <v>2032</v>
      </c>
      <c r="L112" s="569">
        <v>650.57000000000005</v>
      </c>
      <c r="M112" s="569">
        <v>2602.2800000000002</v>
      </c>
      <c r="N112" s="568">
        <v>4</v>
      </c>
      <c r="O112" s="634">
        <v>1</v>
      </c>
      <c r="P112" s="569"/>
      <c r="Q112" s="585">
        <v>0</v>
      </c>
      <c r="R112" s="568"/>
      <c r="S112" s="585">
        <v>0</v>
      </c>
      <c r="T112" s="634"/>
      <c r="U112" s="616">
        <v>0</v>
      </c>
    </row>
    <row r="113" spans="1:21" ht="14.4" customHeight="1" x14ac:dyDescent="0.3">
      <c r="A113" s="567">
        <v>7</v>
      </c>
      <c r="B113" s="568" t="s">
        <v>517</v>
      </c>
      <c r="C113" s="568">
        <v>89301072</v>
      </c>
      <c r="D113" s="632" t="s">
        <v>2977</v>
      </c>
      <c r="E113" s="633" t="s">
        <v>1748</v>
      </c>
      <c r="F113" s="568" t="s">
        <v>1733</v>
      </c>
      <c r="G113" s="568" t="s">
        <v>2096</v>
      </c>
      <c r="H113" s="568" t="s">
        <v>516</v>
      </c>
      <c r="I113" s="568" t="s">
        <v>2102</v>
      </c>
      <c r="J113" s="568" t="s">
        <v>2101</v>
      </c>
      <c r="K113" s="568" t="s">
        <v>2103</v>
      </c>
      <c r="L113" s="569">
        <v>1301.1500000000001</v>
      </c>
      <c r="M113" s="569">
        <v>1301.1500000000001</v>
      </c>
      <c r="N113" s="568">
        <v>1</v>
      </c>
      <c r="O113" s="634">
        <v>1</v>
      </c>
      <c r="P113" s="569">
        <v>1301.1500000000001</v>
      </c>
      <c r="Q113" s="585">
        <v>1</v>
      </c>
      <c r="R113" s="568">
        <v>1</v>
      </c>
      <c r="S113" s="585">
        <v>1</v>
      </c>
      <c r="T113" s="634">
        <v>1</v>
      </c>
      <c r="U113" s="616">
        <v>1</v>
      </c>
    </row>
    <row r="114" spans="1:21" ht="14.4" customHeight="1" x14ac:dyDescent="0.3">
      <c r="A114" s="567">
        <v>7</v>
      </c>
      <c r="B114" s="568" t="s">
        <v>517</v>
      </c>
      <c r="C114" s="568">
        <v>89301072</v>
      </c>
      <c r="D114" s="632" t="s">
        <v>2977</v>
      </c>
      <c r="E114" s="633" t="s">
        <v>1748</v>
      </c>
      <c r="F114" s="568" t="s">
        <v>1733</v>
      </c>
      <c r="G114" s="568" t="s">
        <v>2096</v>
      </c>
      <c r="H114" s="568" t="s">
        <v>516</v>
      </c>
      <c r="I114" s="568" t="s">
        <v>2104</v>
      </c>
      <c r="J114" s="568" t="s">
        <v>2105</v>
      </c>
      <c r="K114" s="568" t="s">
        <v>2106</v>
      </c>
      <c r="L114" s="569">
        <v>0</v>
      </c>
      <c r="M114" s="569">
        <v>0</v>
      </c>
      <c r="N114" s="568">
        <v>1</v>
      </c>
      <c r="O114" s="634">
        <v>1</v>
      </c>
      <c r="P114" s="569"/>
      <c r="Q114" s="585"/>
      <c r="R114" s="568"/>
      <c r="S114" s="585">
        <v>0</v>
      </c>
      <c r="T114" s="634"/>
      <c r="U114" s="616">
        <v>0</v>
      </c>
    </row>
    <row r="115" spans="1:21" ht="14.4" customHeight="1" x14ac:dyDescent="0.3">
      <c r="A115" s="567">
        <v>7</v>
      </c>
      <c r="B115" s="568" t="s">
        <v>517</v>
      </c>
      <c r="C115" s="568">
        <v>89301072</v>
      </c>
      <c r="D115" s="632" t="s">
        <v>2977</v>
      </c>
      <c r="E115" s="633" t="s">
        <v>1748</v>
      </c>
      <c r="F115" s="568" t="s">
        <v>1733</v>
      </c>
      <c r="G115" s="568" t="s">
        <v>2107</v>
      </c>
      <c r="H115" s="568" t="s">
        <v>516</v>
      </c>
      <c r="I115" s="568" t="s">
        <v>2108</v>
      </c>
      <c r="J115" s="568" t="s">
        <v>2109</v>
      </c>
      <c r="K115" s="568" t="s">
        <v>2110</v>
      </c>
      <c r="L115" s="569">
        <v>110.66</v>
      </c>
      <c r="M115" s="569">
        <v>331.98</v>
      </c>
      <c r="N115" s="568">
        <v>3</v>
      </c>
      <c r="O115" s="634">
        <v>0.5</v>
      </c>
      <c r="P115" s="569"/>
      <c r="Q115" s="585">
        <v>0</v>
      </c>
      <c r="R115" s="568"/>
      <c r="S115" s="585">
        <v>0</v>
      </c>
      <c r="T115" s="634"/>
      <c r="U115" s="616">
        <v>0</v>
      </c>
    </row>
    <row r="116" spans="1:21" ht="14.4" customHeight="1" x14ac:dyDescent="0.3">
      <c r="A116" s="567">
        <v>7</v>
      </c>
      <c r="B116" s="568" t="s">
        <v>517</v>
      </c>
      <c r="C116" s="568">
        <v>89301072</v>
      </c>
      <c r="D116" s="632" t="s">
        <v>2977</v>
      </c>
      <c r="E116" s="633" t="s">
        <v>1748</v>
      </c>
      <c r="F116" s="568" t="s">
        <v>1733</v>
      </c>
      <c r="G116" s="568" t="s">
        <v>2111</v>
      </c>
      <c r="H116" s="568" t="s">
        <v>516</v>
      </c>
      <c r="I116" s="568" t="s">
        <v>2112</v>
      </c>
      <c r="J116" s="568" t="s">
        <v>2113</v>
      </c>
      <c r="K116" s="568" t="s">
        <v>2032</v>
      </c>
      <c r="L116" s="569">
        <v>186.85</v>
      </c>
      <c r="M116" s="569">
        <v>560.54999999999995</v>
      </c>
      <c r="N116" s="568">
        <v>3</v>
      </c>
      <c r="O116" s="634">
        <v>1</v>
      </c>
      <c r="P116" s="569">
        <v>560.54999999999995</v>
      </c>
      <c r="Q116" s="585">
        <v>1</v>
      </c>
      <c r="R116" s="568">
        <v>3</v>
      </c>
      <c r="S116" s="585">
        <v>1</v>
      </c>
      <c r="T116" s="634">
        <v>1</v>
      </c>
      <c r="U116" s="616">
        <v>1</v>
      </c>
    </row>
    <row r="117" spans="1:21" ht="14.4" customHeight="1" x14ac:dyDescent="0.3">
      <c r="A117" s="567">
        <v>7</v>
      </c>
      <c r="B117" s="568" t="s">
        <v>517</v>
      </c>
      <c r="C117" s="568">
        <v>89301072</v>
      </c>
      <c r="D117" s="632" t="s">
        <v>2977</v>
      </c>
      <c r="E117" s="633" t="s">
        <v>1748</v>
      </c>
      <c r="F117" s="568" t="s">
        <v>1733</v>
      </c>
      <c r="G117" s="568" t="s">
        <v>2111</v>
      </c>
      <c r="H117" s="568" t="s">
        <v>516</v>
      </c>
      <c r="I117" s="568" t="s">
        <v>2114</v>
      </c>
      <c r="J117" s="568" t="s">
        <v>2113</v>
      </c>
      <c r="K117" s="568" t="s">
        <v>2032</v>
      </c>
      <c r="L117" s="569">
        <v>0</v>
      </c>
      <c r="M117" s="569">
        <v>0</v>
      </c>
      <c r="N117" s="568">
        <v>3</v>
      </c>
      <c r="O117" s="634">
        <v>1</v>
      </c>
      <c r="P117" s="569"/>
      <c r="Q117" s="585"/>
      <c r="R117" s="568"/>
      <c r="S117" s="585">
        <v>0</v>
      </c>
      <c r="T117" s="634"/>
      <c r="U117" s="616">
        <v>0</v>
      </c>
    </row>
    <row r="118" spans="1:21" ht="14.4" customHeight="1" x14ac:dyDescent="0.3">
      <c r="A118" s="567">
        <v>7</v>
      </c>
      <c r="B118" s="568" t="s">
        <v>517</v>
      </c>
      <c r="C118" s="568">
        <v>89301072</v>
      </c>
      <c r="D118" s="632" t="s">
        <v>2977</v>
      </c>
      <c r="E118" s="633" t="s">
        <v>1748</v>
      </c>
      <c r="F118" s="568" t="s">
        <v>1733</v>
      </c>
      <c r="G118" s="568" t="s">
        <v>2111</v>
      </c>
      <c r="H118" s="568" t="s">
        <v>516</v>
      </c>
      <c r="I118" s="568" t="s">
        <v>2115</v>
      </c>
      <c r="J118" s="568" t="s">
        <v>2116</v>
      </c>
      <c r="K118" s="568" t="s">
        <v>836</v>
      </c>
      <c r="L118" s="569">
        <v>0</v>
      </c>
      <c r="M118" s="569">
        <v>0</v>
      </c>
      <c r="N118" s="568">
        <v>1</v>
      </c>
      <c r="O118" s="634">
        <v>1</v>
      </c>
      <c r="P118" s="569"/>
      <c r="Q118" s="585"/>
      <c r="R118" s="568"/>
      <c r="S118" s="585">
        <v>0</v>
      </c>
      <c r="T118" s="634"/>
      <c r="U118" s="616">
        <v>0</v>
      </c>
    </row>
    <row r="119" spans="1:21" ht="14.4" customHeight="1" x14ac:dyDescent="0.3">
      <c r="A119" s="567">
        <v>7</v>
      </c>
      <c r="B119" s="568" t="s">
        <v>517</v>
      </c>
      <c r="C119" s="568">
        <v>89301072</v>
      </c>
      <c r="D119" s="632" t="s">
        <v>2977</v>
      </c>
      <c r="E119" s="633" t="s">
        <v>1748</v>
      </c>
      <c r="F119" s="568" t="s">
        <v>1733</v>
      </c>
      <c r="G119" s="568" t="s">
        <v>2111</v>
      </c>
      <c r="H119" s="568" t="s">
        <v>516</v>
      </c>
      <c r="I119" s="568" t="s">
        <v>2117</v>
      </c>
      <c r="J119" s="568" t="s">
        <v>2118</v>
      </c>
      <c r="K119" s="568" t="s">
        <v>2119</v>
      </c>
      <c r="L119" s="569">
        <v>73.67</v>
      </c>
      <c r="M119" s="569">
        <v>73.67</v>
      </c>
      <c r="N119" s="568">
        <v>1</v>
      </c>
      <c r="O119" s="634">
        <v>1</v>
      </c>
      <c r="P119" s="569">
        <v>73.67</v>
      </c>
      <c r="Q119" s="585">
        <v>1</v>
      </c>
      <c r="R119" s="568">
        <v>1</v>
      </c>
      <c r="S119" s="585">
        <v>1</v>
      </c>
      <c r="T119" s="634">
        <v>1</v>
      </c>
      <c r="U119" s="616">
        <v>1</v>
      </c>
    </row>
    <row r="120" spans="1:21" ht="14.4" customHeight="1" x14ac:dyDescent="0.3">
      <c r="A120" s="567">
        <v>7</v>
      </c>
      <c r="B120" s="568" t="s">
        <v>517</v>
      </c>
      <c r="C120" s="568">
        <v>89301072</v>
      </c>
      <c r="D120" s="632" t="s">
        <v>2977</v>
      </c>
      <c r="E120" s="633" t="s">
        <v>1748</v>
      </c>
      <c r="F120" s="568" t="s">
        <v>1733</v>
      </c>
      <c r="G120" s="568" t="s">
        <v>2111</v>
      </c>
      <c r="H120" s="568" t="s">
        <v>586</v>
      </c>
      <c r="I120" s="568" t="s">
        <v>2120</v>
      </c>
      <c r="J120" s="568" t="s">
        <v>2121</v>
      </c>
      <c r="K120" s="568" t="s">
        <v>2122</v>
      </c>
      <c r="L120" s="569">
        <v>147.36000000000001</v>
      </c>
      <c r="M120" s="569">
        <v>3978.7200000000003</v>
      </c>
      <c r="N120" s="568">
        <v>27</v>
      </c>
      <c r="O120" s="634">
        <v>6.5</v>
      </c>
      <c r="P120" s="569">
        <v>1473.6000000000001</v>
      </c>
      <c r="Q120" s="585">
        <v>0.37037037037037041</v>
      </c>
      <c r="R120" s="568">
        <v>10</v>
      </c>
      <c r="S120" s="585">
        <v>0.37037037037037035</v>
      </c>
      <c r="T120" s="634">
        <v>3</v>
      </c>
      <c r="U120" s="616">
        <v>0.46153846153846156</v>
      </c>
    </row>
    <row r="121" spans="1:21" ht="14.4" customHeight="1" x14ac:dyDescent="0.3">
      <c r="A121" s="567">
        <v>7</v>
      </c>
      <c r="B121" s="568" t="s">
        <v>517</v>
      </c>
      <c r="C121" s="568">
        <v>89301072</v>
      </c>
      <c r="D121" s="632" t="s">
        <v>2977</v>
      </c>
      <c r="E121" s="633" t="s">
        <v>1748</v>
      </c>
      <c r="F121" s="568" t="s">
        <v>1733</v>
      </c>
      <c r="G121" s="568" t="s">
        <v>2111</v>
      </c>
      <c r="H121" s="568" t="s">
        <v>586</v>
      </c>
      <c r="I121" s="568" t="s">
        <v>2123</v>
      </c>
      <c r="J121" s="568" t="s">
        <v>2124</v>
      </c>
      <c r="K121" s="568" t="s">
        <v>836</v>
      </c>
      <c r="L121" s="569">
        <v>166.07</v>
      </c>
      <c r="M121" s="569">
        <v>830.34999999999991</v>
      </c>
      <c r="N121" s="568">
        <v>5</v>
      </c>
      <c r="O121" s="634">
        <v>0.5</v>
      </c>
      <c r="P121" s="569"/>
      <c r="Q121" s="585">
        <v>0</v>
      </c>
      <c r="R121" s="568"/>
      <c r="S121" s="585">
        <v>0</v>
      </c>
      <c r="T121" s="634"/>
      <c r="U121" s="616">
        <v>0</v>
      </c>
    </row>
    <row r="122" spans="1:21" ht="14.4" customHeight="1" x14ac:dyDescent="0.3">
      <c r="A122" s="567">
        <v>7</v>
      </c>
      <c r="B122" s="568" t="s">
        <v>517</v>
      </c>
      <c r="C122" s="568">
        <v>89301072</v>
      </c>
      <c r="D122" s="632" t="s">
        <v>2977</v>
      </c>
      <c r="E122" s="633" t="s">
        <v>1748</v>
      </c>
      <c r="F122" s="568" t="s">
        <v>1733</v>
      </c>
      <c r="G122" s="568" t="s">
        <v>2111</v>
      </c>
      <c r="H122" s="568" t="s">
        <v>516</v>
      </c>
      <c r="I122" s="568" t="s">
        <v>2125</v>
      </c>
      <c r="J122" s="568" t="s">
        <v>2126</v>
      </c>
      <c r="K122" s="568" t="s">
        <v>2127</v>
      </c>
      <c r="L122" s="569">
        <v>207.53</v>
      </c>
      <c r="M122" s="569">
        <v>622.59</v>
      </c>
      <c r="N122" s="568">
        <v>3</v>
      </c>
      <c r="O122" s="634">
        <v>1.5</v>
      </c>
      <c r="P122" s="569">
        <v>622.59</v>
      </c>
      <c r="Q122" s="585">
        <v>1</v>
      </c>
      <c r="R122" s="568">
        <v>3</v>
      </c>
      <c r="S122" s="585">
        <v>1</v>
      </c>
      <c r="T122" s="634">
        <v>1.5</v>
      </c>
      <c r="U122" s="616">
        <v>1</v>
      </c>
    </row>
    <row r="123" spans="1:21" ht="14.4" customHeight="1" x14ac:dyDescent="0.3">
      <c r="A123" s="567">
        <v>7</v>
      </c>
      <c r="B123" s="568" t="s">
        <v>517</v>
      </c>
      <c r="C123" s="568">
        <v>89301072</v>
      </c>
      <c r="D123" s="632" t="s">
        <v>2977</v>
      </c>
      <c r="E123" s="633" t="s">
        <v>1748</v>
      </c>
      <c r="F123" s="568" t="s">
        <v>1733</v>
      </c>
      <c r="G123" s="568" t="s">
        <v>2111</v>
      </c>
      <c r="H123" s="568" t="s">
        <v>586</v>
      </c>
      <c r="I123" s="568" t="s">
        <v>2128</v>
      </c>
      <c r="J123" s="568" t="s">
        <v>2129</v>
      </c>
      <c r="K123" s="568" t="s">
        <v>2032</v>
      </c>
      <c r="L123" s="569">
        <v>124.51</v>
      </c>
      <c r="M123" s="569">
        <v>2988.2400000000002</v>
      </c>
      <c r="N123" s="568">
        <v>24</v>
      </c>
      <c r="O123" s="634">
        <v>3.5</v>
      </c>
      <c r="P123" s="569">
        <v>1494.1200000000001</v>
      </c>
      <c r="Q123" s="585">
        <v>0.5</v>
      </c>
      <c r="R123" s="568">
        <v>12</v>
      </c>
      <c r="S123" s="585">
        <v>0.5</v>
      </c>
      <c r="T123" s="634">
        <v>2</v>
      </c>
      <c r="U123" s="616">
        <v>0.5714285714285714</v>
      </c>
    </row>
    <row r="124" spans="1:21" ht="14.4" customHeight="1" x14ac:dyDescent="0.3">
      <c r="A124" s="567">
        <v>7</v>
      </c>
      <c r="B124" s="568" t="s">
        <v>517</v>
      </c>
      <c r="C124" s="568">
        <v>89301072</v>
      </c>
      <c r="D124" s="632" t="s">
        <v>2977</v>
      </c>
      <c r="E124" s="633" t="s">
        <v>1748</v>
      </c>
      <c r="F124" s="568" t="s">
        <v>1733</v>
      </c>
      <c r="G124" s="568" t="s">
        <v>1889</v>
      </c>
      <c r="H124" s="568" t="s">
        <v>516</v>
      </c>
      <c r="I124" s="568" t="s">
        <v>2130</v>
      </c>
      <c r="J124" s="568" t="s">
        <v>2131</v>
      </c>
      <c r="K124" s="568" t="s">
        <v>1858</v>
      </c>
      <c r="L124" s="569">
        <v>154.33000000000001</v>
      </c>
      <c r="M124" s="569">
        <v>771.65000000000009</v>
      </c>
      <c r="N124" s="568">
        <v>5</v>
      </c>
      <c r="O124" s="634">
        <v>2</v>
      </c>
      <c r="P124" s="569">
        <v>462.99</v>
      </c>
      <c r="Q124" s="585">
        <v>0.6</v>
      </c>
      <c r="R124" s="568">
        <v>3</v>
      </c>
      <c r="S124" s="585">
        <v>0.6</v>
      </c>
      <c r="T124" s="634">
        <v>1</v>
      </c>
      <c r="U124" s="616">
        <v>0.5</v>
      </c>
    </row>
    <row r="125" spans="1:21" ht="14.4" customHeight="1" x14ac:dyDescent="0.3">
      <c r="A125" s="567">
        <v>7</v>
      </c>
      <c r="B125" s="568" t="s">
        <v>517</v>
      </c>
      <c r="C125" s="568">
        <v>89301072</v>
      </c>
      <c r="D125" s="632" t="s">
        <v>2977</v>
      </c>
      <c r="E125" s="633" t="s">
        <v>1748</v>
      </c>
      <c r="F125" s="568" t="s">
        <v>1733</v>
      </c>
      <c r="G125" s="568" t="s">
        <v>2132</v>
      </c>
      <c r="H125" s="568" t="s">
        <v>516</v>
      </c>
      <c r="I125" s="568" t="s">
        <v>2133</v>
      </c>
      <c r="J125" s="568" t="s">
        <v>2134</v>
      </c>
      <c r="K125" s="568" t="s">
        <v>2135</v>
      </c>
      <c r="L125" s="569">
        <v>144.1</v>
      </c>
      <c r="M125" s="569">
        <v>144.1</v>
      </c>
      <c r="N125" s="568">
        <v>1</v>
      </c>
      <c r="O125" s="634">
        <v>1</v>
      </c>
      <c r="P125" s="569"/>
      <c r="Q125" s="585">
        <v>0</v>
      </c>
      <c r="R125" s="568"/>
      <c r="S125" s="585">
        <v>0</v>
      </c>
      <c r="T125" s="634"/>
      <c r="U125" s="616">
        <v>0</v>
      </c>
    </row>
    <row r="126" spans="1:21" ht="14.4" customHeight="1" x14ac:dyDescent="0.3">
      <c r="A126" s="567">
        <v>7</v>
      </c>
      <c r="B126" s="568" t="s">
        <v>517</v>
      </c>
      <c r="C126" s="568">
        <v>89301072</v>
      </c>
      <c r="D126" s="632" t="s">
        <v>2977</v>
      </c>
      <c r="E126" s="633" t="s">
        <v>1748</v>
      </c>
      <c r="F126" s="568" t="s">
        <v>1733</v>
      </c>
      <c r="G126" s="568" t="s">
        <v>2136</v>
      </c>
      <c r="H126" s="568" t="s">
        <v>586</v>
      </c>
      <c r="I126" s="568" t="s">
        <v>2137</v>
      </c>
      <c r="J126" s="568" t="s">
        <v>2138</v>
      </c>
      <c r="K126" s="568" t="s">
        <v>2139</v>
      </c>
      <c r="L126" s="569">
        <v>139.46</v>
      </c>
      <c r="M126" s="569">
        <v>418.38</v>
      </c>
      <c r="N126" s="568">
        <v>3</v>
      </c>
      <c r="O126" s="634">
        <v>1.5</v>
      </c>
      <c r="P126" s="569">
        <v>278.92</v>
      </c>
      <c r="Q126" s="585">
        <v>0.66666666666666674</v>
      </c>
      <c r="R126" s="568">
        <v>2</v>
      </c>
      <c r="S126" s="585">
        <v>0.66666666666666663</v>
      </c>
      <c r="T126" s="634">
        <v>0.5</v>
      </c>
      <c r="U126" s="616">
        <v>0.33333333333333331</v>
      </c>
    </row>
    <row r="127" spans="1:21" ht="14.4" customHeight="1" x14ac:dyDescent="0.3">
      <c r="A127" s="567">
        <v>7</v>
      </c>
      <c r="B127" s="568" t="s">
        <v>517</v>
      </c>
      <c r="C127" s="568">
        <v>89301072</v>
      </c>
      <c r="D127" s="632" t="s">
        <v>2977</v>
      </c>
      <c r="E127" s="633" t="s">
        <v>1748</v>
      </c>
      <c r="F127" s="568" t="s">
        <v>1733</v>
      </c>
      <c r="G127" s="568" t="s">
        <v>1892</v>
      </c>
      <c r="H127" s="568" t="s">
        <v>516</v>
      </c>
      <c r="I127" s="568" t="s">
        <v>1895</v>
      </c>
      <c r="J127" s="568" t="s">
        <v>1896</v>
      </c>
      <c r="K127" s="568" t="s">
        <v>936</v>
      </c>
      <c r="L127" s="569">
        <v>0</v>
      </c>
      <c r="M127" s="569">
        <v>0</v>
      </c>
      <c r="N127" s="568">
        <v>1</v>
      </c>
      <c r="O127" s="634">
        <v>1</v>
      </c>
      <c r="P127" s="569">
        <v>0</v>
      </c>
      <c r="Q127" s="585"/>
      <c r="R127" s="568">
        <v>1</v>
      </c>
      <c r="S127" s="585">
        <v>1</v>
      </c>
      <c r="T127" s="634">
        <v>1</v>
      </c>
      <c r="U127" s="616">
        <v>1</v>
      </c>
    </row>
    <row r="128" spans="1:21" ht="14.4" customHeight="1" x14ac:dyDescent="0.3">
      <c r="A128" s="567">
        <v>7</v>
      </c>
      <c r="B128" s="568" t="s">
        <v>517</v>
      </c>
      <c r="C128" s="568">
        <v>89301072</v>
      </c>
      <c r="D128" s="632" t="s">
        <v>2977</v>
      </c>
      <c r="E128" s="633" t="s">
        <v>1749</v>
      </c>
      <c r="F128" s="568" t="s">
        <v>1733</v>
      </c>
      <c r="G128" s="568" t="s">
        <v>2140</v>
      </c>
      <c r="H128" s="568" t="s">
        <v>516</v>
      </c>
      <c r="I128" s="568" t="s">
        <v>2141</v>
      </c>
      <c r="J128" s="568" t="s">
        <v>2142</v>
      </c>
      <c r="K128" s="568" t="s">
        <v>936</v>
      </c>
      <c r="L128" s="569">
        <v>0</v>
      </c>
      <c r="M128" s="569">
        <v>0</v>
      </c>
      <c r="N128" s="568">
        <v>1</v>
      </c>
      <c r="O128" s="634">
        <v>1</v>
      </c>
      <c r="P128" s="569"/>
      <c r="Q128" s="585"/>
      <c r="R128" s="568"/>
      <c r="S128" s="585">
        <v>0</v>
      </c>
      <c r="T128" s="634"/>
      <c r="U128" s="616">
        <v>0</v>
      </c>
    </row>
    <row r="129" spans="1:21" ht="14.4" customHeight="1" x14ac:dyDescent="0.3">
      <c r="A129" s="567">
        <v>7</v>
      </c>
      <c r="B129" s="568" t="s">
        <v>517</v>
      </c>
      <c r="C129" s="568">
        <v>89301072</v>
      </c>
      <c r="D129" s="632" t="s">
        <v>2977</v>
      </c>
      <c r="E129" s="633" t="s">
        <v>1750</v>
      </c>
      <c r="F129" s="568" t="s">
        <v>1733</v>
      </c>
      <c r="G129" s="568" t="s">
        <v>1789</v>
      </c>
      <c r="H129" s="568" t="s">
        <v>516</v>
      </c>
      <c r="I129" s="568" t="s">
        <v>2143</v>
      </c>
      <c r="J129" s="568" t="s">
        <v>1226</v>
      </c>
      <c r="K129" s="568" t="s">
        <v>2144</v>
      </c>
      <c r="L129" s="569">
        <v>31.64</v>
      </c>
      <c r="M129" s="569">
        <v>63.28</v>
      </c>
      <c r="N129" s="568">
        <v>2</v>
      </c>
      <c r="O129" s="634">
        <v>1</v>
      </c>
      <c r="P129" s="569">
        <v>63.28</v>
      </c>
      <c r="Q129" s="585">
        <v>1</v>
      </c>
      <c r="R129" s="568">
        <v>2</v>
      </c>
      <c r="S129" s="585">
        <v>1</v>
      </c>
      <c r="T129" s="634">
        <v>1</v>
      </c>
      <c r="U129" s="616">
        <v>1</v>
      </c>
    </row>
    <row r="130" spans="1:21" ht="14.4" customHeight="1" x14ac:dyDescent="0.3">
      <c r="A130" s="567">
        <v>7</v>
      </c>
      <c r="B130" s="568" t="s">
        <v>517</v>
      </c>
      <c r="C130" s="568">
        <v>89301072</v>
      </c>
      <c r="D130" s="632" t="s">
        <v>2977</v>
      </c>
      <c r="E130" s="633" t="s">
        <v>1751</v>
      </c>
      <c r="F130" s="568" t="s">
        <v>1733</v>
      </c>
      <c r="G130" s="568" t="s">
        <v>2145</v>
      </c>
      <c r="H130" s="568" t="s">
        <v>586</v>
      </c>
      <c r="I130" s="568" t="s">
        <v>1553</v>
      </c>
      <c r="J130" s="568" t="s">
        <v>1157</v>
      </c>
      <c r="K130" s="568" t="s">
        <v>1554</v>
      </c>
      <c r="L130" s="569">
        <v>874.69</v>
      </c>
      <c r="M130" s="569">
        <v>874.69</v>
      </c>
      <c r="N130" s="568">
        <v>1</v>
      </c>
      <c r="O130" s="634">
        <v>0.5</v>
      </c>
      <c r="P130" s="569">
        <v>874.69</v>
      </c>
      <c r="Q130" s="585">
        <v>1</v>
      </c>
      <c r="R130" s="568">
        <v>1</v>
      </c>
      <c r="S130" s="585">
        <v>1</v>
      </c>
      <c r="T130" s="634">
        <v>0.5</v>
      </c>
      <c r="U130" s="616">
        <v>1</v>
      </c>
    </row>
    <row r="131" spans="1:21" ht="14.4" customHeight="1" x14ac:dyDescent="0.3">
      <c r="A131" s="567">
        <v>7</v>
      </c>
      <c r="B131" s="568" t="s">
        <v>517</v>
      </c>
      <c r="C131" s="568">
        <v>89301072</v>
      </c>
      <c r="D131" s="632" t="s">
        <v>2977</v>
      </c>
      <c r="E131" s="633" t="s">
        <v>1751</v>
      </c>
      <c r="F131" s="568" t="s">
        <v>1733</v>
      </c>
      <c r="G131" s="568" t="s">
        <v>1847</v>
      </c>
      <c r="H131" s="568" t="s">
        <v>516</v>
      </c>
      <c r="I131" s="568" t="s">
        <v>1848</v>
      </c>
      <c r="J131" s="568" t="s">
        <v>1849</v>
      </c>
      <c r="K131" s="568" t="s">
        <v>1850</v>
      </c>
      <c r="L131" s="569">
        <v>0</v>
      </c>
      <c r="M131" s="569">
        <v>0</v>
      </c>
      <c r="N131" s="568">
        <v>1</v>
      </c>
      <c r="O131" s="634">
        <v>1</v>
      </c>
      <c r="P131" s="569">
        <v>0</v>
      </c>
      <c r="Q131" s="585"/>
      <c r="R131" s="568">
        <v>1</v>
      </c>
      <c r="S131" s="585">
        <v>1</v>
      </c>
      <c r="T131" s="634">
        <v>1</v>
      </c>
      <c r="U131" s="616">
        <v>1</v>
      </c>
    </row>
    <row r="132" spans="1:21" ht="14.4" customHeight="1" x14ac:dyDescent="0.3">
      <c r="A132" s="567">
        <v>7</v>
      </c>
      <c r="B132" s="568" t="s">
        <v>517</v>
      </c>
      <c r="C132" s="568">
        <v>89301072</v>
      </c>
      <c r="D132" s="632" t="s">
        <v>2977</v>
      </c>
      <c r="E132" s="633" t="s">
        <v>1751</v>
      </c>
      <c r="F132" s="568" t="s">
        <v>1733</v>
      </c>
      <c r="G132" s="568" t="s">
        <v>1907</v>
      </c>
      <c r="H132" s="568" t="s">
        <v>586</v>
      </c>
      <c r="I132" s="568" t="s">
        <v>1908</v>
      </c>
      <c r="J132" s="568" t="s">
        <v>1909</v>
      </c>
      <c r="K132" s="568" t="s">
        <v>1910</v>
      </c>
      <c r="L132" s="569">
        <v>1027.5999999999999</v>
      </c>
      <c r="M132" s="569">
        <v>6165.6</v>
      </c>
      <c r="N132" s="568">
        <v>6</v>
      </c>
      <c r="O132" s="634">
        <v>5</v>
      </c>
      <c r="P132" s="569">
        <v>5138</v>
      </c>
      <c r="Q132" s="585">
        <v>0.83333333333333326</v>
      </c>
      <c r="R132" s="568">
        <v>5</v>
      </c>
      <c r="S132" s="585">
        <v>0.83333333333333337</v>
      </c>
      <c r="T132" s="634">
        <v>4</v>
      </c>
      <c r="U132" s="616">
        <v>0.8</v>
      </c>
    </row>
    <row r="133" spans="1:21" ht="14.4" customHeight="1" x14ac:dyDescent="0.3">
      <c r="A133" s="567">
        <v>7</v>
      </c>
      <c r="B133" s="568" t="s">
        <v>517</v>
      </c>
      <c r="C133" s="568">
        <v>89301072</v>
      </c>
      <c r="D133" s="632" t="s">
        <v>2977</v>
      </c>
      <c r="E133" s="633" t="s">
        <v>1751</v>
      </c>
      <c r="F133" s="568" t="s">
        <v>1733</v>
      </c>
      <c r="G133" s="568" t="s">
        <v>1907</v>
      </c>
      <c r="H133" s="568" t="s">
        <v>586</v>
      </c>
      <c r="I133" s="568" t="s">
        <v>2146</v>
      </c>
      <c r="J133" s="568" t="s">
        <v>2147</v>
      </c>
      <c r="K133" s="568" t="s">
        <v>2148</v>
      </c>
      <c r="L133" s="569">
        <v>1896.14</v>
      </c>
      <c r="M133" s="569">
        <v>11376.84</v>
      </c>
      <c r="N133" s="568">
        <v>6</v>
      </c>
      <c r="O133" s="634">
        <v>1</v>
      </c>
      <c r="P133" s="569"/>
      <c r="Q133" s="585">
        <v>0</v>
      </c>
      <c r="R133" s="568"/>
      <c r="S133" s="585">
        <v>0</v>
      </c>
      <c r="T133" s="634"/>
      <c r="U133" s="616">
        <v>0</v>
      </c>
    </row>
    <row r="134" spans="1:21" ht="14.4" customHeight="1" x14ac:dyDescent="0.3">
      <c r="A134" s="567">
        <v>7</v>
      </c>
      <c r="B134" s="568" t="s">
        <v>517</v>
      </c>
      <c r="C134" s="568">
        <v>89301072</v>
      </c>
      <c r="D134" s="632" t="s">
        <v>2977</v>
      </c>
      <c r="E134" s="633" t="s">
        <v>1751</v>
      </c>
      <c r="F134" s="568" t="s">
        <v>1733</v>
      </c>
      <c r="G134" s="568" t="s">
        <v>1914</v>
      </c>
      <c r="H134" s="568" t="s">
        <v>586</v>
      </c>
      <c r="I134" s="568" t="s">
        <v>2149</v>
      </c>
      <c r="J134" s="568" t="s">
        <v>2150</v>
      </c>
      <c r="K134" s="568" t="s">
        <v>2151</v>
      </c>
      <c r="L134" s="569">
        <v>162.13</v>
      </c>
      <c r="M134" s="569">
        <v>486.39</v>
      </c>
      <c r="N134" s="568">
        <v>3</v>
      </c>
      <c r="O134" s="634">
        <v>0.5</v>
      </c>
      <c r="P134" s="569">
        <v>486.39</v>
      </c>
      <c r="Q134" s="585">
        <v>1</v>
      </c>
      <c r="R134" s="568">
        <v>3</v>
      </c>
      <c r="S134" s="585">
        <v>1</v>
      </c>
      <c r="T134" s="634">
        <v>0.5</v>
      </c>
      <c r="U134" s="616">
        <v>1</v>
      </c>
    </row>
    <row r="135" spans="1:21" ht="14.4" customHeight="1" x14ac:dyDescent="0.3">
      <c r="A135" s="567">
        <v>7</v>
      </c>
      <c r="B135" s="568" t="s">
        <v>517</v>
      </c>
      <c r="C135" s="568">
        <v>89301072</v>
      </c>
      <c r="D135" s="632" t="s">
        <v>2977</v>
      </c>
      <c r="E135" s="633" t="s">
        <v>1751</v>
      </c>
      <c r="F135" s="568" t="s">
        <v>1733</v>
      </c>
      <c r="G135" s="568" t="s">
        <v>1914</v>
      </c>
      <c r="H135" s="568" t="s">
        <v>586</v>
      </c>
      <c r="I135" s="568" t="s">
        <v>1915</v>
      </c>
      <c r="J135" s="568" t="s">
        <v>1916</v>
      </c>
      <c r="K135" s="568" t="s">
        <v>1917</v>
      </c>
      <c r="L135" s="569">
        <v>216.16</v>
      </c>
      <c r="M135" s="569">
        <v>864.64</v>
      </c>
      <c r="N135" s="568">
        <v>4</v>
      </c>
      <c r="O135" s="634">
        <v>1.5</v>
      </c>
      <c r="P135" s="569"/>
      <c r="Q135" s="585">
        <v>0</v>
      </c>
      <c r="R135" s="568"/>
      <c r="S135" s="585">
        <v>0</v>
      </c>
      <c r="T135" s="634"/>
      <c r="U135" s="616">
        <v>0</v>
      </c>
    </row>
    <row r="136" spans="1:21" ht="14.4" customHeight="1" x14ac:dyDescent="0.3">
      <c r="A136" s="567">
        <v>7</v>
      </c>
      <c r="B136" s="568" t="s">
        <v>517</v>
      </c>
      <c r="C136" s="568">
        <v>89301072</v>
      </c>
      <c r="D136" s="632" t="s">
        <v>2977</v>
      </c>
      <c r="E136" s="633" t="s">
        <v>1751</v>
      </c>
      <c r="F136" s="568" t="s">
        <v>1733</v>
      </c>
      <c r="G136" s="568" t="s">
        <v>1918</v>
      </c>
      <c r="H136" s="568" t="s">
        <v>516</v>
      </c>
      <c r="I136" s="568" t="s">
        <v>2152</v>
      </c>
      <c r="J136" s="568" t="s">
        <v>1923</v>
      </c>
      <c r="K136" s="568" t="s">
        <v>2153</v>
      </c>
      <c r="L136" s="569">
        <v>87.14</v>
      </c>
      <c r="M136" s="569">
        <v>87.14</v>
      </c>
      <c r="N136" s="568">
        <v>1</v>
      </c>
      <c r="O136" s="634">
        <v>1</v>
      </c>
      <c r="P136" s="569">
        <v>87.14</v>
      </c>
      <c r="Q136" s="585">
        <v>1</v>
      </c>
      <c r="R136" s="568">
        <v>1</v>
      </c>
      <c r="S136" s="585">
        <v>1</v>
      </c>
      <c r="T136" s="634">
        <v>1</v>
      </c>
      <c r="U136" s="616">
        <v>1</v>
      </c>
    </row>
    <row r="137" spans="1:21" ht="14.4" customHeight="1" x14ac:dyDescent="0.3">
      <c r="A137" s="567">
        <v>7</v>
      </c>
      <c r="B137" s="568" t="s">
        <v>517</v>
      </c>
      <c r="C137" s="568">
        <v>89301072</v>
      </c>
      <c r="D137" s="632" t="s">
        <v>2977</v>
      </c>
      <c r="E137" s="633" t="s">
        <v>1751</v>
      </c>
      <c r="F137" s="568" t="s">
        <v>1733</v>
      </c>
      <c r="G137" s="568" t="s">
        <v>1918</v>
      </c>
      <c r="H137" s="568" t="s">
        <v>516</v>
      </c>
      <c r="I137" s="568" t="s">
        <v>1922</v>
      </c>
      <c r="J137" s="568" t="s">
        <v>1923</v>
      </c>
      <c r="K137" s="568" t="s">
        <v>1924</v>
      </c>
      <c r="L137" s="569">
        <v>261.41000000000003</v>
      </c>
      <c r="M137" s="569">
        <v>261.41000000000003</v>
      </c>
      <c r="N137" s="568">
        <v>1</v>
      </c>
      <c r="O137" s="634">
        <v>1</v>
      </c>
      <c r="P137" s="569"/>
      <c r="Q137" s="585">
        <v>0</v>
      </c>
      <c r="R137" s="568"/>
      <c r="S137" s="585">
        <v>0</v>
      </c>
      <c r="T137" s="634"/>
      <c r="U137" s="616">
        <v>0</v>
      </c>
    </row>
    <row r="138" spans="1:21" ht="14.4" customHeight="1" x14ac:dyDescent="0.3">
      <c r="A138" s="567">
        <v>7</v>
      </c>
      <c r="B138" s="568" t="s">
        <v>517</v>
      </c>
      <c r="C138" s="568">
        <v>89301072</v>
      </c>
      <c r="D138" s="632" t="s">
        <v>2977</v>
      </c>
      <c r="E138" s="633" t="s">
        <v>1751</v>
      </c>
      <c r="F138" s="568" t="s">
        <v>1733</v>
      </c>
      <c r="G138" s="568" t="s">
        <v>2154</v>
      </c>
      <c r="H138" s="568" t="s">
        <v>516</v>
      </c>
      <c r="I138" s="568" t="s">
        <v>2155</v>
      </c>
      <c r="J138" s="568" t="s">
        <v>2156</v>
      </c>
      <c r="K138" s="568" t="s">
        <v>2157</v>
      </c>
      <c r="L138" s="569">
        <v>75.36</v>
      </c>
      <c r="M138" s="569">
        <v>75.36</v>
      </c>
      <c r="N138" s="568">
        <v>1</v>
      </c>
      <c r="O138" s="634">
        <v>1</v>
      </c>
      <c r="P138" s="569">
        <v>75.36</v>
      </c>
      <c r="Q138" s="585">
        <v>1</v>
      </c>
      <c r="R138" s="568">
        <v>1</v>
      </c>
      <c r="S138" s="585">
        <v>1</v>
      </c>
      <c r="T138" s="634">
        <v>1</v>
      </c>
      <c r="U138" s="616">
        <v>1</v>
      </c>
    </row>
    <row r="139" spans="1:21" ht="14.4" customHeight="1" x14ac:dyDescent="0.3">
      <c r="A139" s="567">
        <v>7</v>
      </c>
      <c r="B139" s="568" t="s">
        <v>517</v>
      </c>
      <c r="C139" s="568">
        <v>89301072</v>
      </c>
      <c r="D139" s="632" t="s">
        <v>2977</v>
      </c>
      <c r="E139" s="633" t="s">
        <v>1751</v>
      </c>
      <c r="F139" s="568" t="s">
        <v>1733</v>
      </c>
      <c r="G139" s="568" t="s">
        <v>2154</v>
      </c>
      <c r="H139" s="568" t="s">
        <v>516</v>
      </c>
      <c r="I139" s="568" t="s">
        <v>2158</v>
      </c>
      <c r="J139" s="568" t="s">
        <v>2159</v>
      </c>
      <c r="K139" s="568" t="s">
        <v>2160</v>
      </c>
      <c r="L139" s="569">
        <v>0</v>
      </c>
      <c r="M139" s="569">
        <v>0</v>
      </c>
      <c r="N139" s="568">
        <v>2</v>
      </c>
      <c r="O139" s="634">
        <v>1</v>
      </c>
      <c r="P139" s="569">
        <v>0</v>
      </c>
      <c r="Q139" s="585"/>
      <c r="R139" s="568">
        <v>2</v>
      </c>
      <c r="S139" s="585">
        <v>1</v>
      </c>
      <c r="T139" s="634">
        <v>1</v>
      </c>
      <c r="U139" s="616">
        <v>1</v>
      </c>
    </row>
    <row r="140" spans="1:21" ht="14.4" customHeight="1" x14ac:dyDescent="0.3">
      <c r="A140" s="567">
        <v>7</v>
      </c>
      <c r="B140" s="568" t="s">
        <v>517</v>
      </c>
      <c r="C140" s="568">
        <v>89301072</v>
      </c>
      <c r="D140" s="632" t="s">
        <v>2977</v>
      </c>
      <c r="E140" s="633" t="s">
        <v>1751</v>
      </c>
      <c r="F140" s="568" t="s">
        <v>1733</v>
      </c>
      <c r="G140" s="568" t="s">
        <v>1925</v>
      </c>
      <c r="H140" s="568" t="s">
        <v>516</v>
      </c>
      <c r="I140" s="568" t="s">
        <v>1926</v>
      </c>
      <c r="J140" s="568" t="s">
        <v>1927</v>
      </c>
      <c r="K140" s="568" t="s">
        <v>1928</v>
      </c>
      <c r="L140" s="569">
        <v>53.67</v>
      </c>
      <c r="M140" s="569">
        <v>912.39</v>
      </c>
      <c r="N140" s="568">
        <v>17</v>
      </c>
      <c r="O140" s="634">
        <v>4.5</v>
      </c>
      <c r="P140" s="569">
        <v>161.01</v>
      </c>
      <c r="Q140" s="585">
        <v>0.1764705882352941</v>
      </c>
      <c r="R140" s="568">
        <v>3</v>
      </c>
      <c r="S140" s="585">
        <v>0.17647058823529413</v>
      </c>
      <c r="T140" s="634">
        <v>1.5</v>
      </c>
      <c r="U140" s="616">
        <v>0.33333333333333331</v>
      </c>
    </row>
    <row r="141" spans="1:21" ht="14.4" customHeight="1" x14ac:dyDescent="0.3">
      <c r="A141" s="567">
        <v>7</v>
      </c>
      <c r="B141" s="568" t="s">
        <v>517</v>
      </c>
      <c r="C141" s="568">
        <v>89301072</v>
      </c>
      <c r="D141" s="632" t="s">
        <v>2977</v>
      </c>
      <c r="E141" s="633" t="s">
        <v>1751</v>
      </c>
      <c r="F141" s="568" t="s">
        <v>1733</v>
      </c>
      <c r="G141" s="568" t="s">
        <v>1925</v>
      </c>
      <c r="H141" s="568" t="s">
        <v>516</v>
      </c>
      <c r="I141" s="568" t="s">
        <v>1929</v>
      </c>
      <c r="J141" s="568" t="s">
        <v>1930</v>
      </c>
      <c r="K141" s="568" t="s">
        <v>1173</v>
      </c>
      <c r="L141" s="569">
        <v>165.67</v>
      </c>
      <c r="M141" s="569">
        <v>165.67</v>
      </c>
      <c r="N141" s="568">
        <v>1</v>
      </c>
      <c r="O141" s="634">
        <v>1</v>
      </c>
      <c r="P141" s="569"/>
      <c r="Q141" s="585">
        <v>0</v>
      </c>
      <c r="R141" s="568"/>
      <c r="S141" s="585">
        <v>0</v>
      </c>
      <c r="T141" s="634"/>
      <c r="U141" s="616">
        <v>0</v>
      </c>
    </row>
    <row r="142" spans="1:21" ht="14.4" customHeight="1" x14ac:dyDescent="0.3">
      <c r="A142" s="567">
        <v>7</v>
      </c>
      <c r="B142" s="568" t="s">
        <v>517</v>
      </c>
      <c r="C142" s="568">
        <v>89301072</v>
      </c>
      <c r="D142" s="632" t="s">
        <v>2977</v>
      </c>
      <c r="E142" s="633" t="s">
        <v>1751</v>
      </c>
      <c r="F142" s="568" t="s">
        <v>1733</v>
      </c>
      <c r="G142" s="568" t="s">
        <v>2161</v>
      </c>
      <c r="H142" s="568" t="s">
        <v>516</v>
      </c>
      <c r="I142" s="568" t="s">
        <v>2162</v>
      </c>
      <c r="J142" s="568" t="s">
        <v>2163</v>
      </c>
      <c r="K142" s="568" t="s">
        <v>2164</v>
      </c>
      <c r="L142" s="569">
        <v>0</v>
      </c>
      <c r="M142" s="569">
        <v>0</v>
      </c>
      <c r="N142" s="568">
        <v>1</v>
      </c>
      <c r="O142" s="634">
        <v>1</v>
      </c>
      <c r="P142" s="569">
        <v>0</v>
      </c>
      <c r="Q142" s="585"/>
      <c r="R142" s="568">
        <v>1</v>
      </c>
      <c r="S142" s="585">
        <v>1</v>
      </c>
      <c r="T142" s="634">
        <v>1</v>
      </c>
      <c r="U142" s="616">
        <v>1</v>
      </c>
    </row>
    <row r="143" spans="1:21" ht="14.4" customHeight="1" x14ac:dyDescent="0.3">
      <c r="A143" s="567">
        <v>7</v>
      </c>
      <c r="B143" s="568" t="s">
        <v>517</v>
      </c>
      <c r="C143" s="568">
        <v>89301072</v>
      </c>
      <c r="D143" s="632" t="s">
        <v>2977</v>
      </c>
      <c r="E143" s="633" t="s">
        <v>1751</v>
      </c>
      <c r="F143" s="568" t="s">
        <v>1733</v>
      </c>
      <c r="G143" s="568" t="s">
        <v>1935</v>
      </c>
      <c r="H143" s="568" t="s">
        <v>516</v>
      </c>
      <c r="I143" s="568" t="s">
        <v>1936</v>
      </c>
      <c r="J143" s="568" t="s">
        <v>1937</v>
      </c>
      <c r="K143" s="568" t="s">
        <v>1938</v>
      </c>
      <c r="L143" s="569">
        <v>629.07000000000005</v>
      </c>
      <c r="M143" s="569">
        <v>9436.0500000000011</v>
      </c>
      <c r="N143" s="568">
        <v>15</v>
      </c>
      <c r="O143" s="634">
        <v>4</v>
      </c>
      <c r="P143" s="569">
        <v>9436.0500000000011</v>
      </c>
      <c r="Q143" s="585">
        <v>1</v>
      </c>
      <c r="R143" s="568">
        <v>15</v>
      </c>
      <c r="S143" s="585">
        <v>1</v>
      </c>
      <c r="T143" s="634">
        <v>4</v>
      </c>
      <c r="U143" s="616">
        <v>1</v>
      </c>
    </row>
    <row r="144" spans="1:21" ht="14.4" customHeight="1" x14ac:dyDescent="0.3">
      <c r="A144" s="567">
        <v>7</v>
      </c>
      <c r="B144" s="568" t="s">
        <v>517</v>
      </c>
      <c r="C144" s="568">
        <v>89301072</v>
      </c>
      <c r="D144" s="632" t="s">
        <v>2977</v>
      </c>
      <c r="E144" s="633" t="s">
        <v>1751</v>
      </c>
      <c r="F144" s="568" t="s">
        <v>1733</v>
      </c>
      <c r="G144" s="568" t="s">
        <v>1935</v>
      </c>
      <c r="H144" s="568" t="s">
        <v>516</v>
      </c>
      <c r="I144" s="568" t="s">
        <v>1960</v>
      </c>
      <c r="J144" s="568" t="s">
        <v>1961</v>
      </c>
      <c r="K144" s="568" t="s">
        <v>1962</v>
      </c>
      <c r="L144" s="569">
        <v>4358.63</v>
      </c>
      <c r="M144" s="569">
        <v>8717.26</v>
      </c>
      <c r="N144" s="568">
        <v>2</v>
      </c>
      <c r="O144" s="634">
        <v>2</v>
      </c>
      <c r="P144" s="569">
        <v>8717.26</v>
      </c>
      <c r="Q144" s="585">
        <v>1</v>
      </c>
      <c r="R144" s="568">
        <v>2</v>
      </c>
      <c r="S144" s="585">
        <v>1</v>
      </c>
      <c r="T144" s="634">
        <v>2</v>
      </c>
      <c r="U144" s="616">
        <v>1</v>
      </c>
    </row>
    <row r="145" spans="1:21" ht="14.4" customHeight="1" x14ac:dyDescent="0.3">
      <c r="A145" s="567">
        <v>7</v>
      </c>
      <c r="B145" s="568" t="s">
        <v>517</v>
      </c>
      <c r="C145" s="568">
        <v>89301072</v>
      </c>
      <c r="D145" s="632" t="s">
        <v>2977</v>
      </c>
      <c r="E145" s="633" t="s">
        <v>1751</v>
      </c>
      <c r="F145" s="568" t="s">
        <v>1733</v>
      </c>
      <c r="G145" s="568" t="s">
        <v>1935</v>
      </c>
      <c r="H145" s="568" t="s">
        <v>516</v>
      </c>
      <c r="I145" s="568" t="s">
        <v>2165</v>
      </c>
      <c r="J145" s="568" t="s">
        <v>2166</v>
      </c>
      <c r="K145" s="568" t="s">
        <v>2167</v>
      </c>
      <c r="L145" s="569">
        <v>4359.93</v>
      </c>
      <c r="M145" s="569">
        <v>8719.86</v>
      </c>
      <c r="N145" s="568">
        <v>2</v>
      </c>
      <c r="O145" s="634">
        <v>1</v>
      </c>
      <c r="P145" s="569">
        <v>8719.86</v>
      </c>
      <c r="Q145" s="585">
        <v>1</v>
      </c>
      <c r="R145" s="568">
        <v>2</v>
      </c>
      <c r="S145" s="585">
        <v>1</v>
      </c>
      <c r="T145" s="634">
        <v>1</v>
      </c>
      <c r="U145" s="616">
        <v>1</v>
      </c>
    </row>
    <row r="146" spans="1:21" ht="14.4" customHeight="1" x14ac:dyDescent="0.3">
      <c r="A146" s="567">
        <v>7</v>
      </c>
      <c r="B146" s="568" t="s">
        <v>517</v>
      </c>
      <c r="C146" s="568">
        <v>89301072</v>
      </c>
      <c r="D146" s="632" t="s">
        <v>2977</v>
      </c>
      <c r="E146" s="633" t="s">
        <v>1751</v>
      </c>
      <c r="F146" s="568" t="s">
        <v>1733</v>
      </c>
      <c r="G146" s="568" t="s">
        <v>1935</v>
      </c>
      <c r="H146" s="568" t="s">
        <v>516</v>
      </c>
      <c r="I146" s="568" t="s">
        <v>2165</v>
      </c>
      <c r="J146" s="568" t="s">
        <v>2168</v>
      </c>
      <c r="K146" s="568" t="s">
        <v>2167</v>
      </c>
      <c r="L146" s="569">
        <v>4359.93</v>
      </c>
      <c r="M146" s="569">
        <v>17439.72</v>
      </c>
      <c r="N146" s="568">
        <v>4</v>
      </c>
      <c r="O146" s="634">
        <v>2</v>
      </c>
      <c r="P146" s="569">
        <v>17439.72</v>
      </c>
      <c r="Q146" s="585">
        <v>1</v>
      </c>
      <c r="R146" s="568">
        <v>4</v>
      </c>
      <c r="S146" s="585">
        <v>1</v>
      </c>
      <c r="T146" s="634">
        <v>2</v>
      </c>
      <c r="U146" s="616">
        <v>1</v>
      </c>
    </row>
    <row r="147" spans="1:21" ht="14.4" customHeight="1" x14ac:dyDescent="0.3">
      <c r="A147" s="567">
        <v>7</v>
      </c>
      <c r="B147" s="568" t="s">
        <v>517</v>
      </c>
      <c r="C147" s="568">
        <v>89301072</v>
      </c>
      <c r="D147" s="632" t="s">
        <v>2977</v>
      </c>
      <c r="E147" s="633" t="s">
        <v>1751</v>
      </c>
      <c r="F147" s="568" t="s">
        <v>1733</v>
      </c>
      <c r="G147" s="568" t="s">
        <v>1935</v>
      </c>
      <c r="H147" s="568" t="s">
        <v>516</v>
      </c>
      <c r="I147" s="568" t="s">
        <v>2169</v>
      </c>
      <c r="J147" s="568" t="s">
        <v>2170</v>
      </c>
      <c r="K147" s="568" t="s">
        <v>2171</v>
      </c>
      <c r="L147" s="569">
        <v>0</v>
      </c>
      <c r="M147" s="569">
        <v>0</v>
      </c>
      <c r="N147" s="568">
        <v>21</v>
      </c>
      <c r="O147" s="634">
        <v>1</v>
      </c>
      <c r="P147" s="569">
        <v>0</v>
      </c>
      <c r="Q147" s="585"/>
      <c r="R147" s="568">
        <v>21</v>
      </c>
      <c r="S147" s="585">
        <v>1</v>
      </c>
      <c r="T147" s="634">
        <v>1</v>
      </c>
      <c r="U147" s="616">
        <v>1</v>
      </c>
    </row>
    <row r="148" spans="1:21" ht="14.4" customHeight="1" x14ac:dyDescent="0.3">
      <c r="A148" s="567">
        <v>7</v>
      </c>
      <c r="B148" s="568" t="s">
        <v>517</v>
      </c>
      <c r="C148" s="568">
        <v>89301072</v>
      </c>
      <c r="D148" s="632" t="s">
        <v>2977</v>
      </c>
      <c r="E148" s="633" t="s">
        <v>1751</v>
      </c>
      <c r="F148" s="568" t="s">
        <v>1733</v>
      </c>
      <c r="G148" s="568" t="s">
        <v>1935</v>
      </c>
      <c r="H148" s="568" t="s">
        <v>516</v>
      </c>
      <c r="I148" s="568" t="s">
        <v>1972</v>
      </c>
      <c r="J148" s="568" t="s">
        <v>1973</v>
      </c>
      <c r="K148" s="568" t="s">
        <v>1974</v>
      </c>
      <c r="L148" s="569">
        <v>2787.72</v>
      </c>
      <c r="M148" s="569">
        <v>94782.479999999981</v>
      </c>
      <c r="N148" s="568">
        <v>34</v>
      </c>
      <c r="O148" s="634">
        <v>5</v>
      </c>
      <c r="P148" s="569">
        <v>78056.159999999989</v>
      </c>
      <c r="Q148" s="585">
        <v>0.82352941176470595</v>
      </c>
      <c r="R148" s="568">
        <v>28</v>
      </c>
      <c r="S148" s="585">
        <v>0.82352941176470584</v>
      </c>
      <c r="T148" s="634">
        <v>4</v>
      </c>
      <c r="U148" s="616">
        <v>0.8</v>
      </c>
    </row>
    <row r="149" spans="1:21" ht="14.4" customHeight="1" x14ac:dyDescent="0.3">
      <c r="A149" s="567">
        <v>7</v>
      </c>
      <c r="B149" s="568" t="s">
        <v>517</v>
      </c>
      <c r="C149" s="568">
        <v>89301072</v>
      </c>
      <c r="D149" s="632" t="s">
        <v>2977</v>
      </c>
      <c r="E149" s="633" t="s">
        <v>1751</v>
      </c>
      <c r="F149" s="568" t="s">
        <v>1733</v>
      </c>
      <c r="G149" s="568" t="s">
        <v>1935</v>
      </c>
      <c r="H149" s="568" t="s">
        <v>516</v>
      </c>
      <c r="I149" s="568" t="s">
        <v>1975</v>
      </c>
      <c r="J149" s="568" t="s">
        <v>1976</v>
      </c>
      <c r="K149" s="568" t="s">
        <v>1977</v>
      </c>
      <c r="L149" s="569">
        <v>2332.38</v>
      </c>
      <c r="M149" s="569">
        <v>30320.940000000002</v>
      </c>
      <c r="N149" s="568">
        <v>13</v>
      </c>
      <c r="O149" s="634">
        <v>3</v>
      </c>
      <c r="P149" s="569">
        <v>16326.66</v>
      </c>
      <c r="Q149" s="585">
        <v>0.53846153846153844</v>
      </c>
      <c r="R149" s="568">
        <v>7</v>
      </c>
      <c r="S149" s="585">
        <v>0.53846153846153844</v>
      </c>
      <c r="T149" s="634">
        <v>2</v>
      </c>
      <c r="U149" s="616">
        <v>0.66666666666666663</v>
      </c>
    </row>
    <row r="150" spans="1:21" ht="14.4" customHeight="1" x14ac:dyDescent="0.3">
      <c r="A150" s="567">
        <v>7</v>
      </c>
      <c r="B150" s="568" t="s">
        <v>517</v>
      </c>
      <c r="C150" s="568">
        <v>89301072</v>
      </c>
      <c r="D150" s="632" t="s">
        <v>2977</v>
      </c>
      <c r="E150" s="633" t="s">
        <v>1751</v>
      </c>
      <c r="F150" s="568" t="s">
        <v>1733</v>
      </c>
      <c r="G150" s="568" t="s">
        <v>1935</v>
      </c>
      <c r="H150" s="568" t="s">
        <v>516</v>
      </c>
      <c r="I150" s="568" t="s">
        <v>1978</v>
      </c>
      <c r="J150" s="568" t="s">
        <v>1979</v>
      </c>
      <c r="K150" s="568" t="s">
        <v>1980</v>
      </c>
      <c r="L150" s="569">
        <v>880.88</v>
      </c>
      <c r="M150" s="569">
        <v>29949.919999999998</v>
      </c>
      <c r="N150" s="568">
        <v>34</v>
      </c>
      <c r="O150" s="634">
        <v>9</v>
      </c>
      <c r="P150" s="569">
        <v>23783.759999999998</v>
      </c>
      <c r="Q150" s="585">
        <v>0.79411764705882348</v>
      </c>
      <c r="R150" s="568">
        <v>27</v>
      </c>
      <c r="S150" s="585">
        <v>0.79411764705882348</v>
      </c>
      <c r="T150" s="634">
        <v>7</v>
      </c>
      <c r="U150" s="616">
        <v>0.77777777777777779</v>
      </c>
    </row>
    <row r="151" spans="1:21" ht="14.4" customHeight="1" x14ac:dyDescent="0.3">
      <c r="A151" s="567">
        <v>7</v>
      </c>
      <c r="B151" s="568" t="s">
        <v>517</v>
      </c>
      <c r="C151" s="568">
        <v>89301072</v>
      </c>
      <c r="D151" s="632" t="s">
        <v>2977</v>
      </c>
      <c r="E151" s="633" t="s">
        <v>1751</v>
      </c>
      <c r="F151" s="568" t="s">
        <v>1733</v>
      </c>
      <c r="G151" s="568" t="s">
        <v>1935</v>
      </c>
      <c r="H151" s="568" t="s">
        <v>516</v>
      </c>
      <c r="I151" s="568" t="s">
        <v>1981</v>
      </c>
      <c r="J151" s="568" t="s">
        <v>1982</v>
      </c>
      <c r="K151" s="568" t="s">
        <v>1983</v>
      </c>
      <c r="L151" s="569">
        <v>1629.03</v>
      </c>
      <c r="M151" s="569">
        <v>17919.329999999998</v>
      </c>
      <c r="N151" s="568">
        <v>11</v>
      </c>
      <c r="O151" s="634">
        <v>5</v>
      </c>
      <c r="P151" s="569">
        <v>1629.03</v>
      </c>
      <c r="Q151" s="585">
        <v>9.0909090909090912E-2</v>
      </c>
      <c r="R151" s="568">
        <v>1</v>
      </c>
      <c r="S151" s="585">
        <v>9.0909090909090912E-2</v>
      </c>
      <c r="T151" s="634">
        <v>1</v>
      </c>
      <c r="U151" s="616">
        <v>0.2</v>
      </c>
    </row>
    <row r="152" spans="1:21" ht="14.4" customHeight="1" x14ac:dyDescent="0.3">
      <c r="A152" s="567">
        <v>7</v>
      </c>
      <c r="B152" s="568" t="s">
        <v>517</v>
      </c>
      <c r="C152" s="568">
        <v>89301072</v>
      </c>
      <c r="D152" s="632" t="s">
        <v>2977</v>
      </c>
      <c r="E152" s="633" t="s">
        <v>1751</v>
      </c>
      <c r="F152" s="568" t="s">
        <v>1733</v>
      </c>
      <c r="G152" s="568" t="s">
        <v>1984</v>
      </c>
      <c r="H152" s="568" t="s">
        <v>586</v>
      </c>
      <c r="I152" s="568" t="s">
        <v>1985</v>
      </c>
      <c r="J152" s="568" t="s">
        <v>1986</v>
      </c>
      <c r="K152" s="568" t="s">
        <v>1987</v>
      </c>
      <c r="L152" s="569">
        <v>443.52</v>
      </c>
      <c r="M152" s="569">
        <v>887.04</v>
      </c>
      <c r="N152" s="568">
        <v>2</v>
      </c>
      <c r="O152" s="634">
        <v>0.5</v>
      </c>
      <c r="P152" s="569"/>
      <c r="Q152" s="585">
        <v>0</v>
      </c>
      <c r="R152" s="568"/>
      <c r="S152" s="585">
        <v>0</v>
      </c>
      <c r="T152" s="634"/>
      <c r="U152" s="616">
        <v>0</v>
      </c>
    </row>
    <row r="153" spans="1:21" ht="14.4" customHeight="1" x14ac:dyDescent="0.3">
      <c r="A153" s="567">
        <v>7</v>
      </c>
      <c r="B153" s="568" t="s">
        <v>517</v>
      </c>
      <c r="C153" s="568">
        <v>89301072</v>
      </c>
      <c r="D153" s="632" t="s">
        <v>2977</v>
      </c>
      <c r="E153" s="633" t="s">
        <v>1751</v>
      </c>
      <c r="F153" s="568" t="s">
        <v>1733</v>
      </c>
      <c r="G153" s="568" t="s">
        <v>1984</v>
      </c>
      <c r="H153" s="568" t="s">
        <v>516</v>
      </c>
      <c r="I153" s="568" t="s">
        <v>2172</v>
      </c>
      <c r="J153" s="568" t="s">
        <v>2173</v>
      </c>
      <c r="K153" s="568" t="s">
        <v>1152</v>
      </c>
      <c r="L153" s="569">
        <v>0</v>
      </c>
      <c r="M153" s="569">
        <v>0</v>
      </c>
      <c r="N153" s="568">
        <v>2</v>
      </c>
      <c r="O153" s="634">
        <v>1</v>
      </c>
      <c r="P153" s="569"/>
      <c r="Q153" s="585"/>
      <c r="R153" s="568"/>
      <c r="S153" s="585">
        <v>0</v>
      </c>
      <c r="T153" s="634"/>
      <c r="U153" s="616">
        <v>0</v>
      </c>
    </row>
    <row r="154" spans="1:21" ht="14.4" customHeight="1" x14ac:dyDescent="0.3">
      <c r="A154" s="567">
        <v>7</v>
      </c>
      <c r="B154" s="568" t="s">
        <v>517</v>
      </c>
      <c r="C154" s="568">
        <v>89301072</v>
      </c>
      <c r="D154" s="632" t="s">
        <v>2977</v>
      </c>
      <c r="E154" s="633" t="s">
        <v>1751</v>
      </c>
      <c r="F154" s="568" t="s">
        <v>1733</v>
      </c>
      <c r="G154" s="568" t="s">
        <v>1984</v>
      </c>
      <c r="H154" s="568" t="s">
        <v>586</v>
      </c>
      <c r="I154" s="568" t="s">
        <v>1993</v>
      </c>
      <c r="J154" s="568" t="s">
        <v>1994</v>
      </c>
      <c r="K154" s="568" t="s">
        <v>1995</v>
      </c>
      <c r="L154" s="569">
        <v>112.31</v>
      </c>
      <c r="M154" s="569">
        <v>224.62</v>
      </c>
      <c r="N154" s="568">
        <v>2</v>
      </c>
      <c r="O154" s="634">
        <v>0.5</v>
      </c>
      <c r="P154" s="569">
        <v>224.62</v>
      </c>
      <c r="Q154" s="585">
        <v>1</v>
      </c>
      <c r="R154" s="568">
        <v>2</v>
      </c>
      <c r="S154" s="585">
        <v>1</v>
      </c>
      <c r="T154" s="634">
        <v>0.5</v>
      </c>
      <c r="U154" s="616">
        <v>1</v>
      </c>
    </row>
    <row r="155" spans="1:21" ht="14.4" customHeight="1" x14ac:dyDescent="0.3">
      <c r="A155" s="567">
        <v>7</v>
      </c>
      <c r="B155" s="568" t="s">
        <v>517</v>
      </c>
      <c r="C155" s="568">
        <v>89301072</v>
      </c>
      <c r="D155" s="632" t="s">
        <v>2977</v>
      </c>
      <c r="E155" s="633" t="s">
        <v>1751</v>
      </c>
      <c r="F155" s="568" t="s">
        <v>1733</v>
      </c>
      <c r="G155" s="568" t="s">
        <v>1984</v>
      </c>
      <c r="H155" s="568" t="s">
        <v>586</v>
      </c>
      <c r="I155" s="568" t="s">
        <v>1996</v>
      </c>
      <c r="J155" s="568" t="s">
        <v>1151</v>
      </c>
      <c r="K155" s="568" t="s">
        <v>1987</v>
      </c>
      <c r="L155" s="569">
        <v>443.52</v>
      </c>
      <c r="M155" s="569">
        <v>2661.12</v>
      </c>
      <c r="N155" s="568">
        <v>6</v>
      </c>
      <c r="O155" s="634">
        <v>3.5</v>
      </c>
      <c r="P155" s="569">
        <v>887.04</v>
      </c>
      <c r="Q155" s="585">
        <v>0.33333333333333331</v>
      </c>
      <c r="R155" s="568">
        <v>2</v>
      </c>
      <c r="S155" s="585">
        <v>0.33333333333333331</v>
      </c>
      <c r="T155" s="634">
        <v>0.5</v>
      </c>
      <c r="U155" s="616">
        <v>0.14285714285714285</v>
      </c>
    </row>
    <row r="156" spans="1:21" ht="14.4" customHeight="1" x14ac:dyDescent="0.3">
      <c r="A156" s="567">
        <v>7</v>
      </c>
      <c r="B156" s="568" t="s">
        <v>517</v>
      </c>
      <c r="C156" s="568">
        <v>89301072</v>
      </c>
      <c r="D156" s="632" t="s">
        <v>2977</v>
      </c>
      <c r="E156" s="633" t="s">
        <v>1751</v>
      </c>
      <c r="F156" s="568" t="s">
        <v>1733</v>
      </c>
      <c r="G156" s="568" t="s">
        <v>1984</v>
      </c>
      <c r="H156" s="568" t="s">
        <v>586</v>
      </c>
      <c r="I156" s="568" t="s">
        <v>1661</v>
      </c>
      <c r="J156" s="568" t="s">
        <v>1151</v>
      </c>
      <c r="K156" s="568" t="s">
        <v>1152</v>
      </c>
      <c r="L156" s="569">
        <v>887.05</v>
      </c>
      <c r="M156" s="569">
        <v>4435.25</v>
      </c>
      <c r="N156" s="568">
        <v>5</v>
      </c>
      <c r="O156" s="634">
        <v>3.5</v>
      </c>
      <c r="P156" s="569">
        <v>2661.1499999999996</v>
      </c>
      <c r="Q156" s="585">
        <v>0.59999999999999987</v>
      </c>
      <c r="R156" s="568">
        <v>3</v>
      </c>
      <c r="S156" s="585">
        <v>0.6</v>
      </c>
      <c r="T156" s="634">
        <v>2.5</v>
      </c>
      <c r="U156" s="616">
        <v>0.7142857142857143</v>
      </c>
    </row>
    <row r="157" spans="1:21" ht="14.4" customHeight="1" x14ac:dyDescent="0.3">
      <c r="A157" s="567">
        <v>7</v>
      </c>
      <c r="B157" s="568" t="s">
        <v>517</v>
      </c>
      <c r="C157" s="568">
        <v>89301072</v>
      </c>
      <c r="D157" s="632" t="s">
        <v>2977</v>
      </c>
      <c r="E157" s="633" t="s">
        <v>1751</v>
      </c>
      <c r="F157" s="568" t="s">
        <v>1733</v>
      </c>
      <c r="G157" s="568" t="s">
        <v>2174</v>
      </c>
      <c r="H157" s="568" t="s">
        <v>516</v>
      </c>
      <c r="I157" s="568" t="s">
        <v>2175</v>
      </c>
      <c r="J157" s="568" t="s">
        <v>855</v>
      </c>
      <c r="K157" s="568" t="s">
        <v>2176</v>
      </c>
      <c r="L157" s="569">
        <v>153.37</v>
      </c>
      <c r="M157" s="569">
        <v>766.85</v>
      </c>
      <c r="N157" s="568">
        <v>5</v>
      </c>
      <c r="O157" s="634">
        <v>1</v>
      </c>
      <c r="P157" s="569">
        <v>766.85</v>
      </c>
      <c r="Q157" s="585">
        <v>1</v>
      </c>
      <c r="R157" s="568">
        <v>5</v>
      </c>
      <c r="S157" s="585">
        <v>1</v>
      </c>
      <c r="T157" s="634">
        <v>1</v>
      </c>
      <c r="U157" s="616">
        <v>1</v>
      </c>
    </row>
    <row r="158" spans="1:21" ht="14.4" customHeight="1" x14ac:dyDescent="0.3">
      <c r="A158" s="567">
        <v>7</v>
      </c>
      <c r="B158" s="568" t="s">
        <v>517</v>
      </c>
      <c r="C158" s="568">
        <v>89301072</v>
      </c>
      <c r="D158" s="632" t="s">
        <v>2977</v>
      </c>
      <c r="E158" s="633" t="s">
        <v>1751</v>
      </c>
      <c r="F158" s="568" t="s">
        <v>1733</v>
      </c>
      <c r="G158" s="568" t="s">
        <v>2177</v>
      </c>
      <c r="H158" s="568" t="s">
        <v>516</v>
      </c>
      <c r="I158" s="568" t="s">
        <v>2178</v>
      </c>
      <c r="J158" s="568" t="s">
        <v>2179</v>
      </c>
      <c r="K158" s="568" t="s">
        <v>816</v>
      </c>
      <c r="L158" s="569">
        <v>33.36</v>
      </c>
      <c r="M158" s="569">
        <v>100.08</v>
      </c>
      <c r="N158" s="568">
        <v>3</v>
      </c>
      <c r="O158" s="634">
        <v>1.5</v>
      </c>
      <c r="P158" s="569">
        <v>100.08</v>
      </c>
      <c r="Q158" s="585">
        <v>1</v>
      </c>
      <c r="R158" s="568">
        <v>3</v>
      </c>
      <c r="S158" s="585">
        <v>1</v>
      </c>
      <c r="T158" s="634">
        <v>1.5</v>
      </c>
      <c r="U158" s="616">
        <v>1</v>
      </c>
    </row>
    <row r="159" spans="1:21" ht="14.4" customHeight="1" x14ac:dyDescent="0.3">
      <c r="A159" s="567">
        <v>7</v>
      </c>
      <c r="B159" s="568" t="s">
        <v>517</v>
      </c>
      <c r="C159" s="568">
        <v>89301072</v>
      </c>
      <c r="D159" s="632" t="s">
        <v>2977</v>
      </c>
      <c r="E159" s="633" t="s">
        <v>1751</v>
      </c>
      <c r="F159" s="568" t="s">
        <v>1733</v>
      </c>
      <c r="G159" s="568" t="s">
        <v>2180</v>
      </c>
      <c r="H159" s="568" t="s">
        <v>516</v>
      </c>
      <c r="I159" s="568" t="s">
        <v>2181</v>
      </c>
      <c r="J159" s="568" t="s">
        <v>2182</v>
      </c>
      <c r="K159" s="568" t="s">
        <v>2183</v>
      </c>
      <c r="L159" s="569">
        <v>1021.9</v>
      </c>
      <c r="M159" s="569">
        <v>1021.9</v>
      </c>
      <c r="N159" s="568">
        <v>1</v>
      </c>
      <c r="O159" s="634">
        <v>1</v>
      </c>
      <c r="P159" s="569">
        <v>1021.9</v>
      </c>
      <c r="Q159" s="585">
        <v>1</v>
      </c>
      <c r="R159" s="568">
        <v>1</v>
      </c>
      <c r="S159" s="585">
        <v>1</v>
      </c>
      <c r="T159" s="634">
        <v>1</v>
      </c>
      <c r="U159" s="616">
        <v>1</v>
      </c>
    </row>
    <row r="160" spans="1:21" ht="14.4" customHeight="1" x14ac:dyDescent="0.3">
      <c r="A160" s="567">
        <v>7</v>
      </c>
      <c r="B160" s="568" t="s">
        <v>517</v>
      </c>
      <c r="C160" s="568">
        <v>89301072</v>
      </c>
      <c r="D160" s="632" t="s">
        <v>2977</v>
      </c>
      <c r="E160" s="633" t="s">
        <v>1751</v>
      </c>
      <c r="F160" s="568" t="s">
        <v>1733</v>
      </c>
      <c r="G160" s="568" t="s">
        <v>2004</v>
      </c>
      <c r="H160" s="568" t="s">
        <v>516</v>
      </c>
      <c r="I160" s="568" t="s">
        <v>2184</v>
      </c>
      <c r="J160" s="568" t="s">
        <v>2185</v>
      </c>
      <c r="K160" s="568" t="s">
        <v>1519</v>
      </c>
      <c r="L160" s="569">
        <v>71.2</v>
      </c>
      <c r="M160" s="569">
        <v>213.60000000000002</v>
      </c>
      <c r="N160" s="568">
        <v>3</v>
      </c>
      <c r="O160" s="634">
        <v>2</v>
      </c>
      <c r="P160" s="569"/>
      <c r="Q160" s="585">
        <v>0</v>
      </c>
      <c r="R160" s="568"/>
      <c r="S160" s="585">
        <v>0</v>
      </c>
      <c r="T160" s="634"/>
      <c r="U160" s="616">
        <v>0</v>
      </c>
    </row>
    <row r="161" spans="1:21" ht="14.4" customHeight="1" x14ac:dyDescent="0.3">
      <c r="A161" s="567">
        <v>7</v>
      </c>
      <c r="B161" s="568" t="s">
        <v>517</v>
      </c>
      <c r="C161" s="568">
        <v>89301072</v>
      </c>
      <c r="D161" s="632" t="s">
        <v>2977</v>
      </c>
      <c r="E161" s="633" t="s">
        <v>1751</v>
      </c>
      <c r="F161" s="568" t="s">
        <v>1733</v>
      </c>
      <c r="G161" s="568" t="s">
        <v>2009</v>
      </c>
      <c r="H161" s="568" t="s">
        <v>516</v>
      </c>
      <c r="I161" s="568" t="s">
        <v>2010</v>
      </c>
      <c r="J161" s="568" t="s">
        <v>2011</v>
      </c>
      <c r="K161" s="568" t="s">
        <v>2012</v>
      </c>
      <c r="L161" s="569">
        <v>55.71</v>
      </c>
      <c r="M161" s="569">
        <v>55.71</v>
      </c>
      <c r="N161" s="568">
        <v>1</v>
      </c>
      <c r="O161" s="634">
        <v>1</v>
      </c>
      <c r="P161" s="569">
        <v>55.71</v>
      </c>
      <c r="Q161" s="585">
        <v>1</v>
      </c>
      <c r="R161" s="568">
        <v>1</v>
      </c>
      <c r="S161" s="585">
        <v>1</v>
      </c>
      <c r="T161" s="634">
        <v>1</v>
      </c>
      <c r="U161" s="616">
        <v>1</v>
      </c>
    </row>
    <row r="162" spans="1:21" ht="14.4" customHeight="1" x14ac:dyDescent="0.3">
      <c r="A162" s="567">
        <v>7</v>
      </c>
      <c r="B162" s="568" t="s">
        <v>517</v>
      </c>
      <c r="C162" s="568">
        <v>89301072</v>
      </c>
      <c r="D162" s="632" t="s">
        <v>2977</v>
      </c>
      <c r="E162" s="633" t="s">
        <v>1751</v>
      </c>
      <c r="F162" s="568" t="s">
        <v>1733</v>
      </c>
      <c r="G162" s="568" t="s">
        <v>2009</v>
      </c>
      <c r="H162" s="568" t="s">
        <v>516</v>
      </c>
      <c r="I162" s="568" t="s">
        <v>2013</v>
      </c>
      <c r="J162" s="568" t="s">
        <v>2014</v>
      </c>
      <c r="K162" s="568" t="s">
        <v>2015</v>
      </c>
      <c r="L162" s="569">
        <v>59.43</v>
      </c>
      <c r="M162" s="569">
        <v>356.58</v>
      </c>
      <c r="N162" s="568">
        <v>6</v>
      </c>
      <c r="O162" s="634">
        <v>2</v>
      </c>
      <c r="P162" s="569">
        <v>356.58</v>
      </c>
      <c r="Q162" s="585">
        <v>1</v>
      </c>
      <c r="R162" s="568">
        <v>6</v>
      </c>
      <c r="S162" s="585">
        <v>1</v>
      </c>
      <c r="T162" s="634">
        <v>2</v>
      </c>
      <c r="U162" s="616">
        <v>1</v>
      </c>
    </row>
    <row r="163" spans="1:21" ht="14.4" customHeight="1" x14ac:dyDescent="0.3">
      <c r="A163" s="567">
        <v>7</v>
      </c>
      <c r="B163" s="568" t="s">
        <v>517</v>
      </c>
      <c r="C163" s="568">
        <v>89301072</v>
      </c>
      <c r="D163" s="632" t="s">
        <v>2977</v>
      </c>
      <c r="E163" s="633" t="s">
        <v>1751</v>
      </c>
      <c r="F163" s="568" t="s">
        <v>1733</v>
      </c>
      <c r="G163" s="568" t="s">
        <v>2186</v>
      </c>
      <c r="H163" s="568" t="s">
        <v>516</v>
      </c>
      <c r="I163" s="568" t="s">
        <v>2187</v>
      </c>
      <c r="J163" s="568" t="s">
        <v>2188</v>
      </c>
      <c r="K163" s="568" t="s">
        <v>2189</v>
      </c>
      <c r="L163" s="569">
        <v>72.05</v>
      </c>
      <c r="M163" s="569">
        <v>144.1</v>
      </c>
      <c r="N163" s="568">
        <v>2</v>
      </c>
      <c r="O163" s="634">
        <v>0.5</v>
      </c>
      <c r="P163" s="569">
        <v>144.1</v>
      </c>
      <c r="Q163" s="585">
        <v>1</v>
      </c>
      <c r="R163" s="568">
        <v>2</v>
      </c>
      <c r="S163" s="585">
        <v>1</v>
      </c>
      <c r="T163" s="634">
        <v>0.5</v>
      </c>
      <c r="U163" s="616">
        <v>1</v>
      </c>
    </row>
    <row r="164" spans="1:21" ht="14.4" customHeight="1" x14ac:dyDescent="0.3">
      <c r="A164" s="567">
        <v>7</v>
      </c>
      <c r="B164" s="568" t="s">
        <v>517</v>
      </c>
      <c r="C164" s="568">
        <v>89301072</v>
      </c>
      <c r="D164" s="632" t="s">
        <v>2977</v>
      </c>
      <c r="E164" s="633" t="s">
        <v>1751</v>
      </c>
      <c r="F164" s="568" t="s">
        <v>1733</v>
      </c>
      <c r="G164" s="568" t="s">
        <v>2190</v>
      </c>
      <c r="H164" s="568" t="s">
        <v>516</v>
      </c>
      <c r="I164" s="568" t="s">
        <v>2191</v>
      </c>
      <c r="J164" s="568" t="s">
        <v>2192</v>
      </c>
      <c r="K164" s="568" t="s">
        <v>2193</v>
      </c>
      <c r="L164" s="569">
        <v>0</v>
      </c>
      <c r="M164" s="569">
        <v>0</v>
      </c>
      <c r="N164" s="568">
        <v>1</v>
      </c>
      <c r="O164" s="634">
        <v>0.5</v>
      </c>
      <c r="P164" s="569"/>
      <c r="Q164" s="585"/>
      <c r="R164" s="568"/>
      <c r="S164" s="585">
        <v>0</v>
      </c>
      <c r="T164" s="634"/>
      <c r="U164" s="616">
        <v>0</v>
      </c>
    </row>
    <row r="165" spans="1:21" ht="14.4" customHeight="1" x14ac:dyDescent="0.3">
      <c r="A165" s="567">
        <v>7</v>
      </c>
      <c r="B165" s="568" t="s">
        <v>517</v>
      </c>
      <c r="C165" s="568">
        <v>89301072</v>
      </c>
      <c r="D165" s="632" t="s">
        <v>2977</v>
      </c>
      <c r="E165" s="633" t="s">
        <v>1751</v>
      </c>
      <c r="F165" s="568" t="s">
        <v>1733</v>
      </c>
      <c r="G165" s="568" t="s">
        <v>2194</v>
      </c>
      <c r="H165" s="568" t="s">
        <v>586</v>
      </c>
      <c r="I165" s="568" t="s">
        <v>2195</v>
      </c>
      <c r="J165" s="568" t="s">
        <v>1161</v>
      </c>
      <c r="K165" s="568" t="s">
        <v>2196</v>
      </c>
      <c r="L165" s="569">
        <v>323.43</v>
      </c>
      <c r="M165" s="569">
        <v>323.43</v>
      </c>
      <c r="N165" s="568">
        <v>1</v>
      </c>
      <c r="O165" s="634">
        <v>0.5</v>
      </c>
      <c r="P165" s="569">
        <v>323.43</v>
      </c>
      <c r="Q165" s="585">
        <v>1</v>
      </c>
      <c r="R165" s="568">
        <v>1</v>
      </c>
      <c r="S165" s="585">
        <v>1</v>
      </c>
      <c r="T165" s="634">
        <v>0.5</v>
      </c>
      <c r="U165" s="616">
        <v>1</v>
      </c>
    </row>
    <row r="166" spans="1:21" ht="14.4" customHeight="1" x14ac:dyDescent="0.3">
      <c r="A166" s="567">
        <v>7</v>
      </c>
      <c r="B166" s="568" t="s">
        <v>517</v>
      </c>
      <c r="C166" s="568">
        <v>89301072</v>
      </c>
      <c r="D166" s="632" t="s">
        <v>2977</v>
      </c>
      <c r="E166" s="633" t="s">
        <v>1751</v>
      </c>
      <c r="F166" s="568" t="s">
        <v>1733</v>
      </c>
      <c r="G166" s="568" t="s">
        <v>2023</v>
      </c>
      <c r="H166" s="568" t="s">
        <v>516</v>
      </c>
      <c r="I166" s="568" t="s">
        <v>2197</v>
      </c>
      <c r="J166" s="568" t="s">
        <v>2198</v>
      </c>
      <c r="K166" s="568" t="s">
        <v>2199</v>
      </c>
      <c r="L166" s="569">
        <v>56.01</v>
      </c>
      <c r="M166" s="569">
        <v>56.01</v>
      </c>
      <c r="N166" s="568">
        <v>1</v>
      </c>
      <c r="O166" s="634">
        <v>1</v>
      </c>
      <c r="P166" s="569">
        <v>56.01</v>
      </c>
      <c r="Q166" s="585">
        <v>1</v>
      </c>
      <c r="R166" s="568">
        <v>1</v>
      </c>
      <c r="S166" s="585">
        <v>1</v>
      </c>
      <c r="T166" s="634">
        <v>1</v>
      </c>
      <c r="U166" s="616">
        <v>1</v>
      </c>
    </row>
    <row r="167" spans="1:21" ht="14.4" customHeight="1" x14ac:dyDescent="0.3">
      <c r="A167" s="567">
        <v>7</v>
      </c>
      <c r="B167" s="568" t="s">
        <v>517</v>
      </c>
      <c r="C167" s="568">
        <v>89301072</v>
      </c>
      <c r="D167" s="632" t="s">
        <v>2977</v>
      </c>
      <c r="E167" s="633" t="s">
        <v>1751</v>
      </c>
      <c r="F167" s="568" t="s">
        <v>1733</v>
      </c>
      <c r="G167" s="568" t="s">
        <v>2200</v>
      </c>
      <c r="H167" s="568" t="s">
        <v>586</v>
      </c>
      <c r="I167" s="568" t="s">
        <v>2201</v>
      </c>
      <c r="J167" s="568" t="s">
        <v>629</v>
      </c>
      <c r="K167" s="568" t="s">
        <v>2202</v>
      </c>
      <c r="L167" s="569">
        <v>418.37</v>
      </c>
      <c r="M167" s="569">
        <v>418.37</v>
      </c>
      <c r="N167" s="568">
        <v>1</v>
      </c>
      <c r="O167" s="634">
        <v>0.5</v>
      </c>
      <c r="P167" s="569">
        <v>418.37</v>
      </c>
      <c r="Q167" s="585">
        <v>1</v>
      </c>
      <c r="R167" s="568">
        <v>1</v>
      </c>
      <c r="S167" s="585">
        <v>1</v>
      </c>
      <c r="T167" s="634">
        <v>0.5</v>
      </c>
      <c r="U167" s="616">
        <v>1</v>
      </c>
    </row>
    <row r="168" spans="1:21" ht="14.4" customHeight="1" x14ac:dyDescent="0.3">
      <c r="A168" s="567">
        <v>7</v>
      </c>
      <c r="B168" s="568" t="s">
        <v>517</v>
      </c>
      <c r="C168" s="568">
        <v>89301072</v>
      </c>
      <c r="D168" s="632" t="s">
        <v>2977</v>
      </c>
      <c r="E168" s="633" t="s">
        <v>1751</v>
      </c>
      <c r="F168" s="568" t="s">
        <v>1733</v>
      </c>
      <c r="G168" s="568" t="s">
        <v>2200</v>
      </c>
      <c r="H168" s="568" t="s">
        <v>516</v>
      </c>
      <c r="I168" s="568" t="s">
        <v>2203</v>
      </c>
      <c r="J168" s="568" t="s">
        <v>2204</v>
      </c>
      <c r="K168" s="568" t="s">
        <v>2205</v>
      </c>
      <c r="L168" s="569">
        <v>0</v>
      </c>
      <c r="M168" s="569">
        <v>0</v>
      </c>
      <c r="N168" s="568">
        <v>3</v>
      </c>
      <c r="O168" s="634">
        <v>0.5</v>
      </c>
      <c r="P168" s="569">
        <v>0</v>
      </c>
      <c r="Q168" s="585"/>
      <c r="R168" s="568">
        <v>3</v>
      </c>
      <c r="S168" s="585">
        <v>1</v>
      </c>
      <c r="T168" s="634">
        <v>0.5</v>
      </c>
      <c r="U168" s="616">
        <v>1</v>
      </c>
    </row>
    <row r="169" spans="1:21" ht="14.4" customHeight="1" x14ac:dyDescent="0.3">
      <c r="A169" s="567">
        <v>7</v>
      </c>
      <c r="B169" s="568" t="s">
        <v>517</v>
      </c>
      <c r="C169" s="568">
        <v>89301072</v>
      </c>
      <c r="D169" s="632" t="s">
        <v>2977</v>
      </c>
      <c r="E169" s="633" t="s">
        <v>1751</v>
      </c>
      <c r="F169" s="568" t="s">
        <v>1733</v>
      </c>
      <c r="G169" s="568" t="s">
        <v>2026</v>
      </c>
      <c r="H169" s="568" t="s">
        <v>516</v>
      </c>
      <c r="I169" s="568" t="s">
        <v>2206</v>
      </c>
      <c r="J169" s="568" t="s">
        <v>2038</v>
      </c>
      <c r="K169" s="568" t="s">
        <v>2039</v>
      </c>
      <c r="L169" s="569">
        <v>237.72</v>
      </c>
      <c r="M169" s="569">
        <v>1426.32</v>
      </c>
      <c r="N169" s="568">
        <v>6</v>
      </c>
      <c r="O169" s="634">
        <v>1</v>
      </c>
      <c r="P169" s="569">
        <v>1426.32</v>
      </c>
      <c r="Q169" s="585">
        <v>1</v>
      </c>
      <c r="R169" s="568">
        <v>6</v>
      </c>
      <c r="S169" s="585">
        <v>1</v>
      </c>
      <c r="T169" s="634">
        <v>1</v>
      </c>
      <c r="U169" s="616">
        <v>1</v>
      </c>
    </row>
    <row r="170" spans="1:21" ht="14.4" customHeight="1" x14ac:dyDescent="0.3">
      <c r="A170" s="567">
        <v>7</v>
      </c>
      <c r="B170" s="568" t="s">
        <v>517</v>
      </c>
      <c r="C170" s="568">
        <v>89301072</v>
      </c>
      <c r="D170" s="632" t="s">
        <v>2977</v>
      </c>
      <c r="E170" s="633" t="s">
        <v>1751</v>
      </c>
      <c r="F170" s="568" t="s">
        <v>1733</v>
      </c>
      <c r="G170" s="568" t="s">
        <v>2026</v>
      </c>
      <c r="H170" s="568" t="s">
        <v>516</v>
      </c>
      <c r="I170" s="568" t="s">
        <v>2207</v>
      </c>
      <c r="J170" s="568" t="s">
        <v>2043</v>
      </c>
      <c r="K170" s="568" t="s">
        <v>836</v>
      </c>
      <c r="L170" s="569">
        <v>707.38</v>
      </c>
      <c r="M170" s="569">
        <v>6366.42</v>
      </c>
      <c r="N170" s="568">
        <v>9</v>
      </c>
      <c r="O170" s="634">
        <v>1</v>
      </c>
      <c r="P170" s="569"/>
      <c r="Q170" s="585">
        <v>0</v>
      </c>
      <c r="R170" s="568"/>
      <c r="S170" s="585">
        <v>0</v>
      </c>
      <c r="T170" s="634"/>
      <c r="U170" s="616">
        <v>0</v>
      </c>
    </row>
    <row r="171" spans="1:21" ht="14.4" customHeight="1" x14ac:dyDescent="0.3">
      <c r="A171" s="567">
        <v>7</v>
      </c>
      <c r="B171" s="568" t="s">
        <v>517</v>
      </c>
      <c r="C171" s="568">
        <v>89301072</v>
      </c>
      <c r="D171" s="632" t="s">
        <v>2977</v>
      </c>
      <c r="E171" s="633" t="s">
        <v>1751</v>
      </c>
      <c r="F171" s="568" t="s">
        <v>1733</v>
      </c>
      <c r="G171" s="568" t="s">
        <v>2026</v>
      </c>
      <c r="H171" s="568" t="s">
        <v>516</v>
      </c>
      <c r="I171" s="568" t="s">
        <v>2035</v>
      </c>
      <c r="J171" s="568" t="s">
        <v>2036</v>
      </c>
      <c r="K171" s="568" t="s">
        <v>1030</v>
      </c>
      <c r="L171" s="569">
        <v>105.85</v>
      </c>
      <c r="M171" s="569">
        <v>105.85</v>
      </c>
      <c r="N171" s="568">
        <v>1</v>
      </c>
      <c r="O171" s="634">
        <v>1</v>
      </c>
      <c r="P171" s="569">
        <v>105.85</v>
      </c>
      <c r="Q171" s="585">
        <v>1</v>
      </c>
      <c r="R171" s="568">
        <v>1</v>
      </c>
      <c r="S171" s="585">
        <v>1</v>
      </c>
      <c r="T171" s="634">
        <v>1</v>
      </c>
      <c r="U171" s="616">
        <v>1</v>
      </c>
    </row>
    <row r="172" spans="1:21" ht="14.4" customHeight="1" x14ac:dyDescent="0.3">
      <c r="A172" s="567">
        <v>7</v>
      </c>
      <c r="B172" s="568" t="s">
        <v>517</v>
      </c>
      <c r="C172" s="568">
        <v>89301072</v>
      </c>
      <c r="D172" s="632" t="s">
        <v>2977</v>
      </c>
      <c r="E172" s="633" t="s">
        <v>1751</v>
      </c>
      <c r="F172" s="568" t="s">
        <v>1733</v>
      </c>
      <c r="G172" s="568" t="s">
        <v>2026</v>
      </c>
      <c r="H172" s="568" t="s">
        <v>516</v>
      </c>
      <c r="I172" s="568" t="s">
        <v>2037</v>
      </c>
      <c r="J172" s="568" t="s">
        <v>2038</v>
      </c>
      <c r="K172" s="568" t="s">
        <v>2039</v>
      </c>
      <c r="L172" s="569">
        <v>237.72</v>
      </c>
      <c r="M172" s="569">
        <v>1426.32</v>
      </c>
      <c r="N172" s="568">
        <v>6</v>
      </c>
      <c r="O172" s="634">
        <v>1</v>
      </c>
      <c r="P172" s="569">
        <v>1426.32</v>
      </c>
      <c r="Q172" s="585">
        <v>1</v>
      </c>
      <c r="R172" s="568">
        <v>6</v>
      </c>
      <c r="S172" s="585">
        <v>1</v>
      </c>
      <c r="T172" s="634">
        <v>1</v>
      </c>
      <c r="U172" s="616">
        <v>1</v>
      </c>
    </row>
    <row r="173" spans="1:21" ht="14.4" customHeight="1" x14ac:dyDescent="0.3">
      <c r="A173" s="567">
        <v>7</v>
      </c>
      <c r="B173" s="568" t="s">
        <v>517</v>
      </c>
      <c r="C173" s="568">
        <v>89301072</v>
      </c>
      <c r="D173" s="632" t="s">
        <v>2977</v>
      </c>
      <c r="E173" s="633" t="s">
        <v>1751</v>
      </c>
      <c r="F173" s="568" t="s">
        <v>1733</v>
      </c>
      <c r="G173" s="568" t="s">
        <v>2026</v>
      </c>
      <c r="H173" s="568" t="s">
        <v>516</v>
      </c>
      <c r="I173" s="568" t="s">
        <v>2041</v>
      </c>
      <c r="J173" s="568" t="s">
        <v>2031</v>
      </c>
      <c r="K173" s="568" t="s">
        <v>2032</v>
      </c>
      <c r="L173" s="569">
        <v>503.26</v>
      </c>
      <c r="M173" s="569">
        <v>6039.12</v>
      </c>
      <c r="N173" s="568">
        <v>12</v>
      </c>
      <c r="O173" s="634">
        <v>2</v>
      </c>
      <c r="P173" s="569"/>
      <c r="Q173" s="585">
        <v>0</v>
      </c>
      <c r="R173" s="568"/>
      <c r="S173" s="585">
        <v>0</v>
      </c>
      <c r="T173" s="634"/>
      <c r="U173" s="616">
        <v>0</v>
      </c>
    </row>
    <row r="174" spans="1:21" ht="14.4" customHeight="1" x14ac:dyDescent="0.3">
      <c r="A174" s="567">
        <v>7</v>
      </c>
      <c r="B174" s="568" t="s">
        <v>517</v>
      </c>
      <c r="C174" s="568">
        <v>89301072</v>
      </c>
      <c r="D174" s="632" t="s">
        <v>2977</v>
      </c>
      <c r="E174" s="633" t="s">
        <v>1751</v>
      </c>
      <c r="F174" s="568" t="s">
        <v>1733</v>
      </c>
      <c r="G174" s="568" t="s">
        <v>2208</v>
      </c>
      <c r="H174" s="568" t="s">
        <v>516</v>
      </c>
      <c r="I174" s="568" t="s">
        <v>2209</v>
      </c>
      <c r="J174" s="568" t="s">
        <v>2210</v>
      </c>
      <c r="K174" s="568" t="s">
        <v>2211</v>
      </c>
      <c r="L174" s="569">
        <v>151.18</v>
      </c>
      <c r="M174" s="569">
        <v>151.18</v>
      </c>
      <c r="N174" s="568">
        <v>1</v>
      </c>
      <c r="O174" s="634">
        <v>1</v>
      </c>
      <c r="P174" s="569">
        <v>151.18</v>
      </c>
      <c r="Q174" s="585">
        <v>1</v>
      </c>
      <c r="R174" s="568">
        <v>1</v>
      </c>
      <c r="S174" s="585">
        <v>1</v>
      </c>
      <c r="T174" s="634">
        <v>1</v>
      </c>
      <c r="U174" s="616">
        <v>1</v>
      </c>
    </row>
    <row r="175" spans="1:21" ht="14.4" customHeight="1" x14ac:dyDescent="0.3">
      <c r="A175" s="567">
        <v>7</v>
      </c>
      <c r="B175" s="568" t="s">
        <v>517</v>
      </c>
      <c r="C175" s="568">
        <v>89301072</v>
      </c>
      <c r="D175" s="632" t="s">
        <v>2977</v>
      </c>
      <c r="E175" s="633" t="s">
        <v>1751</v>
      </c>
      <c r="F175" s="568" t="s">
        <v>1733</v>
      </c>
      <c r="G175" s="568" t="s">
        <v>2048</v>
      </c>
      <c r="H175" s="568" t="s">
        <v>516</v>
      </c>
      <c r="I175" s="568" t="s">
        <v>2049</v>
      </c>
      <c r="J175" s="568" t="s">
        <v>2050</v>
      </c>
      <c r="K175" s="568" t="s">
        <v>2051</v>
      </c>
      <c r="L175" s="569">
        <v>1520.3</v>
      </c>
      <c r="M175" s="569">
        <v>9121.7999999999993</v>
      </c>
      <c r="N175" s="568">
        <v>6</v>
      </c>
      <c r="O175" s="634">
        <v>1</v>
      </c>
      <c r="P175" s="569">
        <v>9121.7999999999993</v>
      </c>
      <c r="Q175" s="585">
        <v>1</v>
      </c>
      <c r="R175" s="568">
        <v>6</v>
      </c>
      <c r="S175" s="585">
        <v>1</v>
      </c>
      <c r="T175" s="634">
        <v>1</v>
      </c>
      <c r="U175" s="616">
        <v>1</v>
      </c>
    </row>
    <row r="176" spans="1:21" ht="14.4" customHeight="1" x14ac:dyDescent="0.3">
      <c r="A176" s="567">
        <v>7</v>
      </c>
      <c r="B176" s="568" t="s">
        <v>517</v>
      </c>
      <c r="C176" s="568">
        <v>89301072</v>
      </c>
      <c r="D176" s="632" t="s">
        <v>2977</v>
      </c>
      <c r="E176" s="633" t="s">
        <v>1751</v>
      </c>
      <c r="F176" s="568" t="s">
        <v>1733</v>
      </c>
      <c r="G176" s="568" t="s">
        <v>2048</v>
      </c>
      <c r="H176" s="568" t="s">
        <v>516</v>
      </c>
      <c r="I176" s="568" t="s">
        <v>2052</v>
      </c>
      <c r="J176" s="568" t="s">
        <v>2050</v>
      </c>
      <c r="K176" s="568" t="s">
        <v>2053</v>
      </c>
      <c r="L176" s="569">
        <v>3040.6</v>
      </c>
      <c r="M176" s="569">
        <v>48649.599999999999</v>
      </c>
      <c r="N176" s="568">
        <v>16</v>
      </c>
      <c r="O176" s="634">
        <v>5</v>
      </c>
      <c r="P176" s="569">
        <v>48649.599999999999</v>
      </c>
      <c r="Q176" s="585">
        <v>1</v>
      </c>
      <c r="R176" s="568">
        <v>16</v>
      </c>
      <c r="S176" s="585">
        <v>1</v>
      </c>
      <c r="T176" s="634">
        <v>5</v>
      </c>
      <c r="U176" s="616">
        <v>1</v>
      </c>
    </row>
    <row r="177" spans="1:21" ht="14.4" customHeight="1" x14ac:dyDescent="0.3">
      <c r="A177" s="567">
        <v>7</v>
      </c>
      <c r="B177" s="568" t="s">
        <v>517</v>
      </c>
      <c r="C177" s="568">
        <v>89301072</v>
      </c>
      <c r="D177" s="632" t="s">
        <v>2977</v>
      </c>
      <c r="E177" s="633" t="s">
        <v>1751</v>
      </c>
      <c r="F177" s="568" t="s">
        <v>1733</v>
      </c>
      <c r="G177" s="568" t="s">
        <v>2048</v>
      </c>
      <c r="H177" s="568" t="s">
        <v>516</v>
      </c>
      <c r="I177" s="568" t="s">
        <v>2054</v>
      </c>
      <c r="J177" s="568" t="s">
        <v>2055</v>
      </c>
      <c r="K177" s="568" t="s">
        <v>2056</v>
      </c>
      <c r="L177" s="569">
        <v>569.97</v>
      </c>
      <c r="M177" s="569">
        <v>3419.82</v>
      </c>
      <c r="N177" s="568">
        <v>6</v>
      </c>
      <c r="O177" s="634">
        <v>1</v>
      </c>
      <c r="P177" s="569">
        <v>3419.82</v>
      </c>
      <c r="Q177" s="585">
        <v>1</v>
      </c>
      <c r="R177" s="568">
        <v>6</v>
      </c>
      <c r="S177" s="585">
        <v>1</v>
      </c>
      <c r="T177" s="634">
        <v>1</v>
      </c>
      <c r="U177" s="616">
        <v>1</v>
      </c>
    </row>
    <row r="178" spans="1:21" ht="14.4" customHeight="1" x14ac:dyDescent="0.3">
      <c r="A178" s="567">
        <v>7</v>
      </c>
      <c r="B178" s="568" t="s">
        <v>517</v>
      </c>
      <c r="C178" s="568">
        <v>89301072</v>
      </c>
      <c r="D178" s="632" t="s">
        <v>2977</v>
      </c>
      <c r="E178" s="633" t="s">
        <v>1751</v>
      </c>
      <c r="F178" s="568" t="s">
        <v>1733</v>
      </c>
      <c r="G178" s="568" t="s">
        <v>2048</v>
      </c>
      <c r="H178" s="568" t="s">
        <v>516</v>
      </c>
      <c r="I178" s="568" t="s">
        <v>2212</v>
      </c>
      <c r="J178" s="568" t="s">
        <v>2055</v>
      </c>
      <c r="K178" s="568" t="s">
        <v>2213</v>
      </c>
      <c r="L178" s="569">
        <v>1139.93</v>
      </c>
      <c r="M178" s="569">
        <v>6839.58</v>
      </c>
      <c r="N178" s="568">
        <v>6</v>
      </c>
      <c r="O178" s="634">
        <v>2</v>
      </c>
      <c r="P178" s="569">
        <v>4559.72</v>
      </c>
      <c r="Q178" s="585">
        <v>0.66666666666666674</v>
      </c>
      <c r="R178" s="568">
        <v>4</v>
      </c>
      <c r="S178" s="585">
        <v>0.66666666666666663</v>
      </c>
      <c r="T178" s="634">
        <v>1</v>
      </c>
      <c r="U178" s="616">
        <v>0.5</v>
      </c>
    </row>
    <row r="179" spans="1:21" ht="14.4" customHeight="1" x14ac:dyDescent="0.3">
      <c r="A179" s="567">
        <v>7</v>
      </c>
      <c r="B179" s="568" t="s">
        <v>517</v>
      </c>
      <c r="C179" s="568">
        <v>89301072</v>
      </c>
      <c r="D179" s="632" t="s">
        <v>2977</v>
      </c>
      <c r="E179" s="633" t="s">
        <v>1751</v>
      </c>
      <c r="F179" s="568" t="s">
        <v>1733</v>
      </c>
      <c r="G179" s="568" t="s">
        <v>2048</v>
      </c>
      <c r="H179" s="568" t="s">
        <v>516</v>
      </c>
      <c r="I179" s="568" t="s">
        <v>2214</v>
      </c>
      <c r="J179" s="568" t="s">
        <v>2058</v>
      </c>
      <c r="K179" s="568" t="s">
        <v>2062</v>
      </c>
      <c r="L179" s="569">
        <v>1520.3</v>
      </c>
      <c r="M179" s="569">
        <v>1520.3</v>
      </c>
      <c r="N179" s="568">
        <v>1</v>
      </c>
      <c r="O179" s="634">
        <v>1</v>
      </c>
      <c r="P179" s="569"/>
      <c r="Q179" s="585">
        <v>0</v>
      </c>
      <c r="R179" s="568"/>
      <c r="S179" s="585">
        <v>0</v>
      </c>
      <c r="T179" s="634"/>
      <c r="U179" s="616">
        <v>0</v>
      </c>
    </row>
    <row r="180" spans="1:21" ht="14.4" customHeight="1" x14ac:dyDescent="0.3">
      <c r="A180" s="567">
        <v>7</v>
      </c>
      <c r="B180" s="568" t="s">
        <v>517</v>
      </c>
      <c r="C180" s="568">
        <v>89301072</v>
      </c>
      <c r="D180" s="632" t="s">
        <v>2977</v>
      </c>
      <c r="E180" s="633" t="s">
        <v>1751</v>
      </c>
      <c r="F180" s="568" t="s">
        <v>1733</v>
      </c>
      <c r="G180" s="568" t="s">
        <v>2048</v>
      </c>
      <c r="H180" s="568" t="s">
        <v>516</v>
      </c>
      <c r="I180" s="568" t="s">
        <v>2215</v>
      </c>
      <c r="J180" s="568" t="s">
        <v>2216</v>
      </c>
      <c r="K180" s="568" t="s">
        <v>2217</v>
      </c>
      <c r="L180" s="569">
        <v>0</v>
      </c>
      <c r="M180" s="569">
        <v>0</v>
      </c>
      <c r="N180" s="568">
        <v>1</v>
      </c>
      <c r="O180" s="634">
        <v>1</v>
      </c>
      <c r="P180" s="569">
        <v>0</v>
      </c>
      <c r="Q180" s="585"/>
      <c r="R180" s="568">
        <v>1</v>
      </c>
      <c r="S180" s="585">
        <v>1</v>
      </c>
      <c r="T180" s="634">
        <v>1</v>
      </c>
      <c r="U180" s="616">
        <v>1</v>
      </c>
    </row>
    <row r="181" spans="1:21" ht="14.4" customHeight="1" x14ac:dyDescent="0.3">
      <c r="A181" s="567">
        <v>7</v>
      </c>
      <c r="B181" s="568" t="s">
        <v>517</v>
      </c>
      <c r="C181" s="568">
        <v>89301072</v>
      </c>
      <c r="D181" s="632" t="s">
        <v>2977</v>
      </c>
      <c r="E181" s="633" t="s">
        <v>1751</v>
      </c>
      <c r="F181" s="568" t="s">
        <v>1733</v>
      </c>
      <c r="G181" s="568" t="s">
        <v>2048</v>
      </c>
      <c r="H181" s="568" t="s">
        <v>516</v>
      </c>
      <c r="I181" s="568" t="s">
        <v>2218</v>
      </c>
      <c r="J181" s="568" t="s">
        <v>2066</v>
      </c>
      <c r="K181" s="568" t="s">
        <v>2219</v>
      </c>
      <c r="L181" s="569">
        <v>0</v>
      </c>
      <c r="M181" s="569">
        <v>0</v>
      </c>
      <c r="N181" s="568">
        <v>1</v>
      </c>
      <c r="O181" s="634">
        <v>1</v>
      </c>
      <c r="P181" s="569"/>
      <c r="Q181" s="585"/>
      <c r="R181" s="568"/>
      <c r="S181" s="585">
        <v>0</v>
      </c>
      <c r="T181" s="634"/>
      <c r="U181" s="616">
        <v>0</v>
      </c>
    </row>
    <row r="182" spans="1:21" ht="14.4" customHeight="1" x14ac:dyDescent="0.3">
      <c r="A182" s="567">
        <v>7</v>
      </c>
      <c r="B182" s="568" t="s">
        <v>517</v>
      </c>
      <c r="C182" s="568">
        <v>89301072</v>
      </c>
      <c r="D182" s="632" t="s">
        <v>2977</v>
      </c>
      <c r="E182" s="633" t="s">
        <v>1751</v>
      </c>
      <c r="F182" s="568" t="s">
        <v>1733</v>
      </c>
      <c r="G182" s="568" t="s">
        <v>2048</v>
      </c>
      <c r="H182" s="568" t="s">
        <v>516</v>
      </c>
      <c r="I182" s="568" t="s">
        <v>2220</v>
      </c>
      <c r="J182" s="568" t="s">
        <v>2066</v>
      </c>
      <c r="K182" s="568" t="s">
        <v>2221</v>
      </c>
      <c r="L182" s="569">
        <v>0</v>
      </c>
      <c r="M182" s="569">
        <v>0</v>
      </c>
      <c r="N182" s="568">
        <v>2</v>
      </c>
      <c r="O182" s="634">
        <v>1</v>
      </c>
      <c r="P182" s="569">
        <v>0</v>
      </c>
      <c r="Q182" s="585"/>
      <c r="R182" s="568">
        <v>2</v>
      </c>
      <c r="S182" s="585">
        <v>1</v>
      </c>
      <c r="T182" s="634">
        <v>1</v>
      </c>
      <c r="U182" s="616">
        <v>1</v>
      </c>
    </row>
    <row r="183" spans="1:21" ht="14.4" customHeight="1" x14ac:dyDescent="0.3">
      <c r="A183" s="567">
        <v>7</v>
      </c>
      <c r="B183" s="568" t="s">
        <v>517</v>
      </c>
      <c r="C183" s="568">
        <v>89301072</v>
      </c>
      <c r="D183" s="632" t="s">
        <v>2977</v>
      </c>
      <c r="E183" s="633" t="s">
        <v>1751</v>
      </c>
      <c r="F183" s="568" t="s">
        <v>1733</v>
      </c>
      <c r="G183" s="568" t="s">
        <v>2048</v>
      </c>
      <c r="H183" s="568" t="s">
        <v>516</v>
      </c>
      <c r="I183" s="568" t="s">
        <v>2222</v>
      </c>
      <c r="J183" s="568" t="s">
        <v>2069</v>
      </c>
      <c r="K183" s="568" t="s">
        <v>2223</v>
      </c>
      <c r="L183" s="569">
        <v>0</v>
      </c>
      <c r="M183" s="569">
        <v>0</v>
      </c>
      <c r="N183" s="568">
        <v>1</v>
      </c>
      <c r="O183" s="634">
        <v>1</v>
      </c>
      <c r="P183" s="569"/>
      <c r="Q183" s="585"/>
      <c r="R183" s="568"/>
      <c r="S183" s="585">
        <v>0</v>
      </c>
      <c r="T183" s="634"/>
      <c r="U183" s="616">
        <v>0</v>
      </c>
    </row>
    <row r="184" spans="1:21" ht="14.4" customHeight="1" x14ac:dyDescent="0.3">
      <c r="A184" s="567">
        <v>7</v>
      </c>
      <c r="B184" s="568" t="s">
        <v>517</v>
      </c>
      <c r="C184" s="568">
        <v>89301072</v>
      </c>
      <c r="D184" s="632" t="s">
        <v>2977</v>
      </c>
      <c r="E184" s="633" t="s">
        <v>1751</v>
      </c>
      <c r="F184" s="568" t="s">
        <v>1733</v>
      </c>
      <c r="G184" s="568" t="s">
        <v>1883</v>
      </c>
      <c r="H184" s="568" t="s">
        <v>516</v>
      </c>
      <c r="I184" s="568" t="s">
        <v>1884</v>
      </c>
      <c r="J184" s="568" t="s">
        <v>815</v>
      </c>
      <c r="K184" s="568" t="s">
        <v>816</v>
      </c>
      <c r="L184" s="569">
        <v>56.69</v>
      </c>
      <c r="M184" s="569">
        <v>170.07</v>
      </c>
      <c r="N184" s="568">
        <v>3</v>
      </c>
      <c r="O184" s="634">
        <v>1.5</v>
      </c>
      <c r="P184" s="569">
        <v>113.38</v>
      </c>
      <c r="Q184" s="585">
        <v>0.66666666666666663</v>
      </c>
      <c r="R184" s="568">
        <v>2</v>
      </c>
      <c r="S184" s="585">
        <v>0.66666666666666663</v>
      </c>
      <c r="T184" s="634">
        <v>0.5</v>
      </c>
      <c r="U184" s="616">
        <v>0.33333333333333331</v>
      </c>
    </row>
    <row r="185" spans="1:21" ht="14.4" customHeight="1" x14ac:dyDescent="0.3">
      <c r="A185" s="567">
        <v>7</v>
      </c>
      <c r="B185" s="568" t="s">
        <v>517</v>
      </c>
      <c r="C185" s="568">
        <v>89301072</v>
      </c>
      <c r="D185" s="632" t="s">
        <v>2977</v>
      </c>
      <c r="E185" s="633" t="s">
        <v>1751</v>
      </c>
      <c r="F185" s="568" t="s">
        <v>1733</v>
      </c>
      <c r="G185" s="568" t="s">
        <v>2080</v>
      </c>
      <c r="H185" s="568" t="s">
        <v>516</v>
      </c>
      <c r="I185" s="568" t="s">
        <v>2224</v>
      </c>
      <c r="J185" s="568" t="s">
        <v>2225</v>
      </c>
      <c r="K185" s="568" t="s">
        <v>2226</v>
      </c>
      <c r="L185" s="569">
        <v>101.69</v>
      </c>
      <c r="M185" s="569">
        <v>101.69</v>
      </c>
      <c r="N185" s="568">
        <v>1</v>
      </c>
      <c r="O185" s="634">
        <v>1</v>
      </c>
      <c r="P185" s="569">
        <v>101.69</v>
      </c>
      <c r="Q185" s="585">
        <v>1</v>
      </c>
      <c r="R185" s="568">
        <v>1</v>
      </c>
      <c r="S185" s="585">
        <v>1</v>
      </c>
      <c r="T185" s="634">
        <v>1</v>
      </c>
      <c r="U185" s="616">
        <v>1</v>
      </c>
    </row>
    <row r="186" spans="1:21" ht="14.4" customHeight="1" x14ac:dyDescent="0.3">
      <c r="A186" s="567">
        <v>7</v>
      </c>
      <c r="B186" s="568" t="s">
        <v>517</v>
      </c>
      <c r="C186" s="568">
        <v>89301072</v>
      </c>
      <c r="D186" s="632" t="s">
        <v>2977</v>
      </c>
      <c r="E186" s="633" t="s">
        <v>1751</v>
      </c>
      <c r="F186" s="568" t="s">
        <v>1733</v>
      </c>
      <c r="G186" s="568" t="s">
        <v>2084</v>
      </c>
      <c r="H186" s="568" t="s">
        <v>586</v>
      </c>
      <c r="I186" s="568" t="s">
        <v>2085</v>
      </c>
      <c r="J186" s="568" t="s">
        <v>2086</v>
      </c>
      <c r="K186" s="568" t="s">
        <v>2087</v>
      </c>
      <c r="L186" s="569">
        <v>1793.46</v>
      </c>
      <c r="M186" s="569">
        <v>12554.22</v>
      </c>
      <c r="N186" s="568">
        <v>7</v>
      </c>
      <c r="O186" s="634">
        <v>3</v>
      </c>
      <c r="P186" s="569">
        <v>3586.92</v>
      </c>
      <c r="Q186" s="585">
        <v>0.28571428571428575</v>
      </c>
      <c r="R186" s="568">
        <v>2</v>
      </c>
      <c r="S186" s="585">
        <v>0.2857142857142857</v>
      </c>
      <c r="T186" s="634">
        <v>1</v>
      </c>
      <c r="U186" s="616">
        <v>0.33333333333333331</v>
      </c>
    </row>
    <row r="187" spans="1:21" ht="14.4" customHeight="1" x14ac:dyDescent="0.3">
      <c r="A187" s="567">
        <v>7</v>
      </c>
      <c r="B187" s="568" t="s">
        <v>517</v>
      </c>
      <c r="C187" s="568">
        <v>89301072</v>
      </c>
      <c r="D187" s="632" t="s">
        <v>2977</v>
      </c>
      <c r="E187" s="633" t="s">
        <v>1751</v>
      </c>
      <c r="F187" s="568" t="s">
        <v>1733</v>
      </c>
      <c r="G187" s="568" t="s">
        <v>2092</v>
      </c>
      <c r="H187" s="568" t="s">
        <v>516</v>
      </c>
      <c r="I187" s="568" t="s">
        <v>2093</v>
      </c>
      <c r="J187" s="568" t="s">
        <v>2094</v>
      </c>
      <c r="K187" s="568" t="s">
        <v>2095</v>
      </c>
      <c r="L187" s="569">
        <v>0</v>
      </c>
      <c r="M187" s="569">
        <v>0</v>
      </c>
      <c r="N187" s="568">
        <v>4</v>
      </c>
      <c r="O187" s="634">
        <v>1</v>
      </c>
      <c r="P187" s="569">
        <v>0</v>
      </c>
      <c r="Q187" s="585"/>
      <c r="R187" s="568">
        <v>4</v>
      </c>
      <c r="S187" s="585">
        <v>1</v>
      </c>
      <c r="T187" s="634">
        <v>1</v>
      </c>
      <c r="U187" s="616">
        <v>1</v>
      </c>
    </row>
    <row r="188" spans="1:21" ht="14.4" customHeight="1" x14ac:dyDescent="0.3">
      <c r="A188" s="567">
        <v>7</v>
      </c>
      <c r="B188" s="568" t="s">
        <v>517</v>
      </c>
      <c r="C188" s="568">
        <v>89301072</v>
      </c>
      <c r="D188" s="632" t="s">
        <v>2977</v>
      </c>
      <c r="E188" s="633" t="s">
        <v>1751</v>
      </c>
      <c r="F188" s="568" t="s">
        <v>1733</v>
      </c>
      <c r="G188" s="568" t="s">
        <v>2096</v>
      </c>
      <c r="H188" s="568" t="s">
        <v>516</v>
      </c>
      <c r="I188" s="568" t="s">
        <v>2097</v>
      </c>
      <c r="J188" s="568" t="s">
        <v>2098</v>
      </c>
      <c r="K188" s="568" t="s">
        <v>2099</v>
      </c>
      <c r="L188" s="569">
        <v>975.16</v>
      </c>
      <c r="M188" s="569">
        <v>1950.32</v>
      </c>
      <c r="N188" s="568">
        <v>2</v>
      </c>
      <c r="O188" s="634">
        <v>1</v>
      </c>
      <c r="P188" s="569">
        <v>1950.32</v>
      </c>
      <c r="Q188" s="585">
        <v>1</v>
      </c>
      <c r="R188" s="568">
        <v>2</v>
      </c>
      <c r="S188" s="585">
        <v>1</v>
      </c>
      <c r="T188" s="634">
        <v>1</v>
      </c>
      <c r="U188" s="616">
        <v>1</v>
      </c>
    </row>
    <row r="189" spans="1:21" ht="14.4" customHeight="1" x14ac:dyDescent="0.3">
      <c r="A189" s="567">
        <v>7</v>
      </c>
      <c r="B189" s="568" t="s">
        <v>517</v>
      </c>
      <c r="C189" s="568">
        <v>89301072</v>
      </c>
      <c r="D189" s="632" t="s">
        <v>2977</v>
      </c>
      <c r="E189" s="633" t="s">
        <v>1751</v>
      </c>
      <c r="F189" s="568" t="s">
        <v>1733</v>
      </c>
      <c r="G189" s="568" t="s">
        <v>2096</v>
      </c>
      <c r="H189" s="568" t="s">
        <v>516</v>
      </c>
      <c r="I189" s="568" t="s">
        <v>2102</v>
      </c>
      <c r="J189" s="568" t="s">
        <v>2101</v>
      </c>
      <c r="K189" s="568" t="s">
        <v>2103</v>
      </c>
      <c r="L189" s="569">
        <v>1301.1500000000001</v>
      </c>
      <c r="M189" s="569">
        <v>1301.1500000000001</v>
      </c>
      <c r="N189" s="568">
        <v>1</v>
      </c>
      <c r="O189" s="634">
        <v>1</v>
      </c>
      <c r="P189" s="569">
        <v>1301.1500000000001</v>
      </c>
      <c r="Q189" s="585">
        <v>1</v>
      </c>
      <c r="R189" s="568">
        <v>1</v>
      </c>
      <c r="S189" s="585">
        <v>1</v>
      </c>
      <c r="T189" s="634">
        <v>1</v>
      </c>
      <c r="U189" s="616">
        <v>1</v>
      </c>
    </row>
    <row r="190" spans="1:21" ht="14.4" customHeight="1" x14ac:dyDescent="0.3">
      <c r="A190" s="567">
        <v>7</v>
      </c>
      <c r="B190" s="568" t="s">
        <v>517</v>
      </c>
      <c r="C190" s="568">
        <v>89301072</v>
      </c>
      <c r="D190" s="632" t="s">
        <v>2977</v>
      </c>
      <c r="E190" s="633" t="s">
        <v>1751</v>
      </c>
      <c r="F190" s="568" t="s">
        <v>1733</v>
      </c>
      <c r="G190" s="568" t="s">
        <v>2096</v>
      </c>
      <c r="H190" s="568" t="s">
        <v>516</v>
      </c>
      <c r="I190" s="568" t="s">
        <v>2227</v>
      </c>
      <c r="J190" s="568" t="s">
        <v>2098</v>
      </c>
      <c r="K190" s="568" t="s">
        <v>2228</v>
      </c>
      <c r="L190" s="569">
        <v>487.59</v>
      </c>
      <c r="M190" s="569">
        <v>487.59</v>
      </c>
      <c r="N190" s="568">
        <v>1</v>
      </c>
      <c r="O190" s="634">
        <v>1</v>
      </c>
      <c r="P190" s="569">
        <v>487.59</v>
      </c>
      <c r="Q190" s="585">
        <v>1</v>
      </c>
      <c r="R190" s="568">
        <v>1</v>
      </c>
      <c r="S190" s="585">
        <v>1</v>
      </c>
      <c r="T190" s="634">
        <v>1</v>
      </c>
      <c r="U190" s="616">
        <v>1</v>
      </c>
    </row>
    <row r="191" spans="1:21" ht="14.4" customHeight="1" x14ac:dyDescent="0.3">
      <c r="A191" s="567">
        <v>7</v>
      </c>
      <c r="B191" s="568" t="s">
        <v>517</v>
      </c>
      <c r="C191" s="568">
        <v>89301072</v>
      </c>
      <c r="D191" s="632" t="s">
        <v>2977</v>
      </c>
      <c r="E191" s="633" t="s">
        <v>1751</v>
      </c>
      <c r="F191" s="568" t="s">
        <v>1733</v>
      </c>
      <c r="G191" s="568" t="s">
        <v>2096</v>
      </c>
      <c r="H191" s="568" t="s">
        <v>516</v>
      </c>
      <c r="I191" s="568" t="s">
        <v>2229</v>
      </c>
      <c r="J191" s="568" t="s">
        <v>2098</v>
      </c>
      <c r="K191" s="568" t="s">
        <v>2099</v>
      </c>
      <c r="L191" s="569">
        <v>975.16</v>
      </c>
      <c r="M191" s="569">
        <v>1950.32</v>
      </c>
      <c r="N191" s="568">
        <v>2</v>
      </c>
      <c r="O191" s="634">
        <v>1</v>
      </c>
      <c r="P191" s="569"/>
      <c r="Q191" s="585">
        <v>0</v>
      </c>
      <c r="R191" s="568"/>
      <c r="S191" s="585">
        <v>0</v>
      </c>
      <c r="T191" s="634"/>
      <c r="U191" s="616">
        <v>0</v>
      </c>
    </row>
    <row r="192" spans="1:21" ht="14.4" customHeight="1" x14ac:dyDescent="0.3">
      <c r="A192" s="567">
        <v>7</v>
      </c>
      <c r="B192" s="568" t="s">
        <v>517</v>
      </c>
      <c r="C192" s="568">
        <v>89301072</v>
      </c>
      <c r="D192" s="632" t="s">
        <v>2977</v>
      </c>
      <c r="E192" s="633" t="s">
        <v>1751</v>
      </c>
      <c r="F192" s="568" t="s">
        <v>1733</v>
      </c>
      <c r="G192" s="568" t="s">
        <v>2096</v>
      </c>
      <c r="H192" s="568" t="s">
        <v>516</v>
      </c>
      <c r="I192" s="568" t="s">
        <v>2230</v>
      </c>
      <c r="J192" s="568" t="s">
        <v>2101</v>
      </c>
      <c r="K192" s="568" t="s">
        <v>2103</v>
      </c>
      <c r="L192" s="569">
        <v>1301.1500000000001</v>
      </c>
      <c r="M192" s="569">
        <v>6505.75</v>
      </c>
      <c r="N192" s="568">
        <v>5</v>
      </c>
      <c r="O192" s="634">
        <v>2</v>
      </c>
      <c r="P192" s="569">
        <v>6505.75</v>
      </c>
      <c r="Q192" s="585">
        <v>1</v>
      </c>
      <c r="R192" s="568">
        <v>5</v>
      </c>
      <c r="S192" s="585">
        <v>1</v>
      </c>
      <c r="T192" s="634">
        <v>2</v>
      </c>
      <c r="U192" s="616">
        <v>1</v>
      </c>
    </row>
    <row r="193" spans="1:21" ht="14.4" customHeight="1" x14ac:dyDescent="0.3">
      <c r="A193" s="567">
        <v>7</v>
      </c>
      <c r="B193" s="568" t="s">
        <v>517</v>
      </c>
      <c r="C193" s="568">
        <v>89301072</v>
      </c>
      <c r="D193" s="632" t="s">
        <v>2977</v>
      </c>
      <c r="E193" s="633" t="s">
        <v>1751</v>
      </c>
      <c r="F193" s="568" t="s">
        <v>1733</v>
      </c>
      <c r="G193" s="568" t="s">
        <v>2096</v>
      </c>
      <c r="H193" s="568" t="s">
        <v>516</v>
      </c>
      <c r="I193" s="568" t="s">
        <v>2231</v>
      </c>
      <c r="J193" s="568" t="s">
        <v>2232</v>
      </c>
      <c r="K193" s="568" t="s">
        <v>2233</v>
      </c>
      <c r="L193" s="569">
        <v>0</v>
      </c>
      <c r="M193" s="569">
        <v>0</v>
      </c>
      <c r="N193" s="568">
        <v>6</v>
      </c>
      <c r="O193" s="634">
        <v>1</v>
      </c>
      <c r="P193" s="569">
        <v>0</v>
      </c>
      <c r="Q193" s="585"/>
      <c r="R193" s="568">
        <v>6</v>
      </c>
      <c r="S193" s="585">
        <v>1</v>
      </c>
      <c r="T193" s="634">
        <v>1</v>
      </c>
      <c r="U193" s="616">
        <v>1</v>
      </c>
    </row>
    <row r="194" spans="1:21" ht="14.4" customHeight="1" x14ac:dyDescent="0.3">
      <c r="A194" s="567">
        <v>7</v>
      </c>
      <c r="B194" s="568" t="s">
        <v>517</v>
      </c>
      <c r="C194" s="568">
        <v>89301072</v>
      </c>
      <c r="D194" s="632" t="s">
        <v>2977</v>
      </c>
      <c r="E194" s="633" t="s">
        <v>1751</v>
      </c>
      <c r="F194" s="568" t="s">
        <v>1733</v>
      </c>
      <c r="G194" s="568" t="s">
        <v>2234</v>
      </c>
      <c r="H194" s="568" t="s">
        <v>516</v>
      </c>
      <c r="I194" s="568" t="s">
        <v>2235</v>
      </c>
      <c r="J194" s="568" t="s">
        <v>809</v>
      </c>
      <c r="K194" s="568" t="s">
        <v>1654</v>
      </c>
      <c r="L194" s="569">
        <v>98.31</v>
      </c>
      <c r="M194" s="569">
        <v>491.55</v>
      </c>
      <c r="N194" s="568">
        <v>5</v>
      </c>
      <c r="O194" s="634">
        <v>3</v>
      </c>
      <c r="P194" s="569">
        <v>491.55</v>
      </c>
      <c r="Q194" s="585">
        <v>1</v>
      </c>
      <c r="R194" s="568">
        <v>5</v>
      </c>
      <c r="S194" s="585">
        <v>1</v>
      </c>
      <c r="T194" s="634">
        <v>3</v>
      </c>
      <c r="U194" s="616">
        <v>1</v>
      </c>
    </row>
    <row r="195" spans="1:21" ht="14.4" customHeight="1" x14ac:dyDescent="0.3">
      <c r="A195" s="567">
        <v>7</v>
      </c>
      <c r="B195" s="568" t="s">
        <v>517</v>
      </c>
      <c r="C195" s="568">
        <v>89301072</v>
      </c>
      <c r="D195" s="632" t="s">
        <v>2977</v>
      </c>
      <c r="E195" s="633" t="s">
        <v>1751</v>
      </c>
      <c r="F195" s="568" t="s">
        <v>1733</v>
      </c>
      <c r="G195" s="568" t="s">
        <v>2111</v>
      </c>
      <c r="H195" s="568" t="s">
        <v>516</v>
      </c>
      <c r="I195" s="568" t="s">
        <v>2236</v>
      </c>
      <c r="J195" s="568" t="s">
        <v>2237</v>
      </c>
      <c r="K195" s="568" t="s">
        <v>2238</v>
      </c>
      <c r="L195" s="569">
        <v>294.70999999999998</v>
      </c>
      <c r="M195" s="569">
        <v>884.12999999999988</v>
      </c>
      <c r="N195" s="568">
        <v>3</v>
      </c>
      <c r="O195" s="634">
        <v>0.5</v>
      </c>
      <c r="P195" s="569"/>
      <c r="Q195" s="585">
        <v>0</v>
      </c>
      <c r="R195" s="568"/>
      <c r="S195" s="585">
        <v>0</v>
      </c>
      <c r="T195" s="634"/>
      <c r="U195" s="616">
        <v>0</v>
      </c>
    </row>
    <row r="196" spans="1:21" ht="14.4" customHeight="1" x14ac:dyDescent="0.3">
      <c r="A196" s="567">
        <v>7</v>
      </c>
      <c r="B196" s="568" t="s">
        <v>517</v>
      </c>
      <c r="C196" s="568">
        <v>89301072</v>
      </c>
      <c r="D196" s="632" t="s">
        <v>2977</v>
      </c>
      <c r="E196" s="633" t="s">
        <v>1751</v>
      </c>
      <c r="F196" s="568" t="s">
        <v>1733</v>
      </c>
      <c r="G196" s="568" t="s">
        <v>2111</v>
      </c>
      <c r="H196" s="568" t="s">
        <v>586</v>
      </c>
      <c r="I196" s="568" t="s">
        <v>2239</v>
      </c>
      <c r="J196" s="568" t="s">
        <v>2240</v>
      </c>
      <c r="K196" s="568" t="s">
        <v>2018</v>
      </c>
      <c r="L196" s="569">
        <v>32.74</v>
      </c>
      <c r="M196" s="569">
        <v>98.22</v>
      </c>
      <c r="N196" s="568">
        <v>3</v>
      </c>
      <c r="O196" s="634">
        <v>2</v>
      </c>
      <c r="P196" s="569">
        <v>65.48</v>
      </c>
      <c r="Q196" s="585">
        <v>0.66666666666666674</v>
      </c>
      <c r="R196" s="568">
        <v>2</v>
      </c>
      <c r="S196" s="585">
        <v>0.66666666666666663</v>
      </c>
      <c r="T196" s="634">
        <v>1</v>
      </c>
      <c r="U196" s="616">
        <v>0.5</v>
      </c>
    </row>
    <row r="197" spans="1:21" ht="14.4" customHeight="1" x14ac:dyDescent="0.3">
      <c r="A197" s="567">
        <v>7</v>
      </c>
      <c r="B197" s="568" t="s">
        <v>517</v>
      </c>
      <c r="C197" s="568">
        <v>89301072</v>
      </c>
      <c r="D197" s="632" t="s">
        <v>2977</v>
      </c>
      <c r="E197" s="633" t="s">
        <v>1751</v>
      </c>
      <c r="F197" s="568" t="s">
        <v>1733</v>
      </c>
      <c r="G197" s="568" t="s">
        <v>2111</v>
      </c>
      <c r="H197" s="568" t="s">
        <v>586</v>
      </c>
      <c r="I197" s="568" t="s">
        <v>2120</v>
      </c>
      <c r="J197" s="568" t="s">
        <v>2121</v>
      </c>
      <c r="K197" s="568" t="s">
        <v>2122</v>
      </c>
      <c r="L197" s="569">
        <v>147.36000000000001</v>
      </c>
      <c r="M197" s="569">
        <v>1326.24</v>
      </c>
      <c r="N197" s="568">
        <v>9</v>
      </c>
      <c r="O197" s="634">
        <v>2.5</v>
      </c>
      <c r="P197" s="569">
        <v>1031.52</v>
      </c>
      <c r="Q197" s="585">
        <v>0.77777777777777779</v>
      </c>
      <c r="R197" s="568">
        <v>7</v>
      </c>
      <c r="S197" s="585">
        <v>0.77777777777777779</v>
      </c>
      <c r="T197" s="634">
        <v>2</v>
      </c>
      <c r="U197" s="616">
        <v>0.8</v>
      </c>
    </row>
    <row r="198" spans="1:21" ht="14.4" customHeight="1" x14ac:dyDescent="0.3">
      <c r="A198" s="567">
        <v>7</v>
      </c>
      <c r="B198" s="568" t="s">
        <v>517</v>
      </c>
      <c r="C198" s="568">
        <v>89301072</v>
      </c>
      <c r="D198" s="632" t="s">
        <v>2977</v>
      </c>
      <c r="E198" s="633" t="s">
        <v>1751</v>
      </c>
      <c r="F198" s="568" t="s">
        <v>1733</v>
      </c>
      <c r="G198" s="568" t="s">
        <v>2111</v>
      </c>
      <c r="H198" s="568" t="s">
        <v>516</v>
      </c>
      <c r="I198" s="568" t="s">
        <v>2241</v>
      </c>
      <c r="J198" s="568" t="s">
        <v>2242</v>
      </c>
      <c r="K198" s="568" t="s">
        <v>2122</v>
      </c>
      <c r="L198" s="569">
        <v>147.36000000000001</v>
      </c>
      <c r="M198" s="569">
        <v>294.72000000000003</v>
      </c>
      <c r="N198" s="568">
        <v>2</v>
      </c>
      <c r="O198" s="634">
        <v>0.5</v>
      </c>
      <c r="P198" s="569"/>
      <c r="Q198" s="585">
        <v>0</v>
      </c>
      <c r="R198" s="568"/>
      <c r="S198" s="585">
        <v>0</v>
      </c>
      <c r="T198" s="634"/>
      <c r="U198" s="616">
        <v>0</v>
      </c>
    </row>
    <row r="199" spans="1:21" ht="14.4" customHeight="1" x14ac:dyDescent="0.3">
      <c r="A199" s="567">
        <v>7</v>
      </c>
      <c r="B199" s="568" t="s">
        <v>517</v>
      </c>
      <c r="C199" s="568">
        <v>89301072</v>
      </c>
      <c r="D199" s="632" t="s">
        <v>2977</v>
      </c>
      <c r="E199" s="633" t="s">
        <v>1751</v>
      </c>
      <c r="F199" s="568" t="s">
        <v>1733</v>
      </c>
      <c r="G199" s="568" t="s">
        <v>2111</v>
      </c>
      <c r="H199" s="568" t="s">
        <v>516</v>
      </c>
      <c r="I199" s="568" t="s">
        <v>2243</v>
      </c>
      <c r="J199" s="568" t="s">
        <v>2244</v>
      </c>
      <c r="K199" s="568" t="s">
        <v>2245</v>
      </c>
      <c r="L199" s="569">
        <v>314.35000000000002</v>
      </c>
      <c r="M199" s="569">
        <v>314.35000000000002</v>
      </c>
      <c r="N199" s="568">
        <v>1</v>
      </c>
      <c r="O199" s="634">
        <v>0.5</v>
      </c>
      <c r="P199" s="569">
        <v>314.35000000000002</v>
      </c>
      <c r="Q199" s="585">
        <v>1</v>
      </c>
      <c r="R199" s="568">
        <v>1</v>
      </c>
      <c r="S199" s="585">
        <v>1</v>
      </c>
      <c r="T199" s="634">
        <v>0.5</v>
      </c>
      <c r="U199" s="616">
        <v>1</v>
      </c>
    </row>
    <row r="200" spans="1:21" ht="14.4" customHeight="1" x14ac:dyDescent="0.3">
      <c r="A200" s="567">
        <v>7</v>
      </c>
      <c r="B200" s="568" t="s">
        <v>517</v>
      </c>
      <c r="C200" s="568">
        <v>89301072</v>
      </c>
      <c r="D200" s="632" t="s">
        <v>2977</v>
      </c>
      <c r="E200" s="633" t="s">
        <v>1751</v>
      </c>
      <c r="F200" s="568" t="s">
        <v>1733</v>
      </c>
      <c r="G200" s="568" t="s">
        <v>2111</v>
      </c>
      <c r="H200" s="568" t="s">
        <v>586</v>
      </c>
      <c r="I200" s="568" t="s">
        <v>2246</v>
      </c>
      <c r="J200" s="568" t="s">
        <v>2129</v>
      </c>
      <c r="K200" s="568" t="s">
        <v>2247</v>
      </c>
      <c r="L200" s="569">
        <v>41.5</v>
      </c>
      <c r="M200" s="569">
        <v>41.5</v>
      </c>
      <c r="N200" s="568">
        <v>1</v>
      </c>
      <c r="O200" s="634">
        <v>1</v>
      </c>
      <c r="P200" s="569"/>
      <c r="Q200" s="585">
        <v>0</v>
      </c>
      <c r="R200" s="568"/>
      <c r="S200" s="585">
        <v>0</v>
      </c>
      <c r="T200" s="634"/>
      <c r="U200" s="616">
        <v>0</v>
      </c>
    </row>
    <row r="201" spans="1:21" ht="14.4" customHeight="1" x14ac:dyDescent="0.3">
      <c r="A201" s="567">
        <v>7</v>
      </c>
      <c r="B201" s="568" t="s">
        <v>517</v>
      </c>
      <c r="C201" s="568">
        <v>89301072</v>
      </c>
      <c r="D201" s="632" t="s">
        <v>2977</v>
      </c>
      <c r="E201" s="633" t="s">
        <v>1751</v>
      </c>
      <c r="F201" s="568" t="s">
        <v>1733</v>
      </c>
      <c r="G201" s="568" t="s">
        <v>2111</v>
      </c>
      <c r="H201" s="568" t="s">
        <v>586</v>
      </c>
      <c r="I201" s="568" t="s">
        <v>2128</v>
      </c>
      <c r="J201" s="568" t="s">
        <v>2129</v>
      </c>
      <c r="K201" s="568" t="s">
        <v>2032</v>
      </c>
      <c r="L201" s="569">
        <v>124.51</v>
      </c>
      <c r="M201" s="569">
        <v>124.51</v>
      </c>
      <c r="N201" s="568">
        <v>1</v>
      </c>
      <c r="O201" s="634">
        <v>1</v>
      </c>
      <c r="P201" s="569">
        <v>124.51</v>
      </c>
      <c r="Q201" s="585">
        <v>1</v>
      </c>
      <c r="R201" s="568">
        <v>1</v>
      </c>
      <c r="S201" s="585">
        <v>1</v>
      </c>
      <c r="T201" s="634">
        <v>1</v>
      </c>
      <c r="U201" s="616">
        <v>1</v>
      </c>
    </row>
    <row r="202" spans="1:21" ht="14.4" customHeight="1" x14ac:dyDescent="0.3">
      <c r="A202" s="567">
        <v>7</v>
      </c>
      <c r="B202" s="568" t="s">
        <v>517</v>
      </c>
      <c r="C202" s="568">
        <v>89301072</v>
      </c>
      <c r="D202" s="632" t="s">
        <v>2977</v>
      </c>
      <c r="E202" s="633" t="s">
        <v>1751</v>
      </c>
      <c r="F202" s="568" t="s">
        <v>1733</v>
      </c>
      <c r="G202" s="568" t="s">
        <v>2111</v>
      </c>
      <c r="H202" s="568" t="s">
        <v>586</v>
      </c>
      <c r="I202" s="568" t="s">
        <v>2248</v>
      </c>
      <c r="J202" s="568" t="s">
        <v>2129</v>
      </c>
      <c r="K202" s="568" t="s">
        <v>2127</v>
      </c>
      <c r="L202" s="569">
        <v>207.53</v>
      </c>
      <c r="M202" s="569">
        <v>415.06</v>
      </c>
      <c r="N202" s="568">
        <v>2</v>
      </c>
      <c r="O202" s="634">
        <v>0.5</v>
      </c>
      <c r="P202" s="569">
        <v>415.06</v>
      </c>
      <c r="Q202" s="585">
        <v>1</v>
      </c>
      <c r="R202" s="568">
        <v>2</v>
      </c>
      <c r="S202" s="585">
        <v>1</v>
      </c>
      <c r="T202" s="634">
        <v>0.5</v>
      </c>
      <c r="U202" s="616">
        <v>1</v>
      </c>
    </row>
    <row r="203" spans="1:21" ht="14.4" customHeight="1" x14ac:dyDescent="0.3">
      <c r="A203" s="567">
        <v>7</v>
      </c>
      <c r="B203" s="568" t="s">
        <v>517</v>
      </c>
      <c r="C203" s="568">
        <v>89301072</v>
      </c>
      <c r="D203" s="632" t="s">
        <v>2977</v>
      </c>
      <c r="E203" s="633" t="s">
        <v>1751</v>
      </c>
      <c r="F203" s="568" t="s">
        <v>1733</v>
      </c>
      <c r="G203" s="568" t="s">
        <v>2111</v>
      </c>
      <c r="H203" s="568" t="s">
        <v>586</v>
      </c>
      <c r="I203" s="568" t="s">
        <v>2249</v>
      </c>
      <c r="J203" s="568" t="s">
        <v>2240</v>
      </c>
      <c r="K203" s="568" t="s">
        <v>2245</v>
      </c>
      <c r="L203" s="569">
        <v>314.35000000000002</v>
      </c>
      <c r="M203" s="569">
        <v>1257.4000000000001</v>
      </c>
      <c r="N203" s="568">
        <v>4</v>
      </c>
      <c r="O203" s="634">
        <v>1.5</v>
      </c>
      <c r="P203" s="569"/>
      <c r="Q203" s="585">
        <v>0</v>
      </c>
      <c r="R203" s="568"/>
      <c r="S203" s="585">
        <v>0</v>
      </c>
      <c r="T203" s="634"/>
      <c r="U203" s="616">
        <v>0</v>
      </c>
    </row>
    <row r="204" spans="1:21" ht="14.4" customHeight="1" x14ac:dyDescent="0.3">
      <c r="A204" s="567">
        <v>7</v>
      </c>
      <c r="B204" s="568" t="s">
        <v>517</v>
      </c>
      <c r="C204" s="568">
        <v>89301072</v>
      </c>
      <c r="D204" s="632" t="s">
        <v>2977</v>
      </c>
      <c r="E204" s="633" t="s">
        <v>1751</v>
      </c>
      <c r="F204" s="568" t="s">
        <v>1733</v>
      </c>
      <c r="G204" s="568" t="s">
        <v>1889</v>
      </c>
      <c r="H204" s="568" t="s">
        <v>516</v>
      </c>
      <c r="I204" s="568" t="s">
        <v>2250</v>
      </c>
      <c r="J204" s="568" t="s">
        <v>1891</v>
      </c>
      <c r="K204" s="568" t="s">
        <v>2251</v>
      </c>
      <c r="L204" s="569">
        <v>0</v>
      </c>
      <c r="M204" s="569">
        <v>0</v>
      </c>
      <c r="N204" s="568">
        <v>1</v>
      </c>
      <c r="O204" s="634">
        <v>1</v>
      </c>
      <c r="P204" s="569">
        <v>0</v>
      </c>
      <c r="Q204" s="585"/>
      <c r="R204" s="568">
        <v>1</v>
      </c>
      <c r="S204" s="585">
        <v>1</v>
      </c>
      <c r="T204" s="634">
        <v>1</v>
      </c>
      <c r="U204" s="616">
        <v>1</v>
      </c>
    </row>
    <row r="205" spans="1:21" ht="14.4" customHeight="1" x14ac:dyDescent="0.3">
      <c r="A205" s="567">
        <v>7</v>
      </c>
      <c r="B205" s="568" t="s">
        <v>517</v>
      </c>
      <c r="C205" s="568">
        <v>89301072</v>
      </c>
      <c r="D205" s="632" t="s">
        <v>2977</v>
      </c>
      <c r="E205" s="633" t="s">
        <v>1751</v>
      </c>
      <c r="F205" s="568" t="s">
        <v>1733</v>
      </c>
      <c r="G205" s="568" t="s">
        <v>1889</v>
      </c>
      <c r="H205" s="568" t="s">
        <v>516</v>
      </c>
      <c r="I205" s="568" t="s">
        <v>1890</v>
      </c>
      <c r="J205" s="568" t="s">
        <v>1891</v>
      </c>
      <c r="K205" s="568" t="s">
        <v>1858</v>
      </c>
      <c r="L205" s="569">
        <v>60.97</v>
      </c>
      <c r="M205" s="569">
        <v>60.97</v>
      </c>
      <c r="N205" s="568">
        <v>1</v>
      </c>
      <c r="O205" s="634">
        <v>1</v>
      </c>
      <c r="P205" s="569">
        <v>60.97</v>
      </c>
      <c r="Q205" s="585">
        <v>1</v>
      </c>
      <c r="R205" s="568">
        <v>1</v>
      </c>
      <c r="S205" s="585">
        <v>1</v>
      </c>
      <c r="T205" s="634">
        <v>1</v>
      </c>
      <c r="U205" s="616">
        <v>1</v>
      </c>
    </row>
    <row r="206" spans="1:21" ht="14.4" customHeight="1" x14ac:dyDescent="0.3">
      <c r="A206" s="567">
        <v>7</v>
      </c>
      <c r="B206" s="568" t="s">
        <v>517</v>
      </c>
      <c r="C206" s="568">
        <v>89301072</v>
      </c>
      <c r="D206" s="632" t="s">
        <v>2977</v>
      </c>
      <c r="E206" s="633" t="s">
        <v>1751</v>
      </c>
      <c r="F206" s="568" t="s">
        <v>1733</v>
      </c>
      <c r="G206" s="568" t="s">
        <v>1889</v>
      </c>
      <c r="H206" s="568" t="s">
        <v>516</v>
      </c>
      <c r="I206" s="568" t="s">
        <v>2252</v>
      </c>
      <c r="J206" s="568" t="s">
        <v>1891</v>
      </c>
      <c r="K206" s="568" t="s">
        <v>2253</v>
      </c>
      <c r="L206" s="569">
        <v>0</v>
      </c>
      <c r="M206" s="569">
        <v>0</v>
      </c>
      <c r="N206" s="568">
        <v>1</v>
      </c>
      <c r="O206" s="634">
        <v>1</v>
      </c>
      <c r="P206" s="569">
        <v>0</v>
      </c>
      <c r="Q206" s="585"/>
      <c r="R206" s="568">
        <v>1</v>
      </c>
      <c r="S206" s="585">
        <v>1</v>
      </c>
      <c r="T206" s="634">
        <v>1</v>
      </c>
      <c r="U206" s="616">
        <v>1</v>
      </c>
    </row>
    <row r="207" spans="1:21" ht="14.4" customHeight="1" x14ac:dyDescent="0.3">
      <c r="A207" s="567">
        <v>7</v>
      </c>
      <c r="B207" s="568" t="s">
        <v>517</v>
      </c>
      <c r="C207" s="568">
        <v>89301072</v>
      </c>
      <c r="D207" s="632" t="s">
        <v>2977</v>
      </c>
      <c r="E207" s="633" t="s">
        <v>1751</v>
      </c>
      <c r="F207" s="568" t="s">
        <v>1733</v>
      </c>
      <c r="G207" s="568" t="s">
        <v>1889</v>
      </c>
      <c r="H207" s="568" t="s">
        <v>516</v>
      </c>
      <c r="I207" s="568" t="s">
        <v>2254</v>
      </c>
      <c r="J207" s="568" t="s">
        <v>1891</v>
      </c>
      <c r="K207" s="568" t="s">
        <v>2255</v>
      </c>
      <c r="L207" s="569">
        <v>0</v>
      </c>
      <c r="M207" s="569">
        <v>0</v>
      </c>
      <c r="N207" s="568">
        <v>1</v>
      </c>
      <c r="O207" s="634">
        <v>0.5</v>
      </c>
      <c r="P207" s="569">
        <v>0</v>
      </c>
      <c r="Q207" s="585"/>
      <c r="R207" s="568">
        <v>1</v>
      </c>
      <c r="S207" s="585">
        <v>1</v>
      </c>
      <c r="T207" s="634">
        <v>0.5</v>
      </c>
      <c r="U207" s="616">
        <v>1</v>
      </c>
    </row>
    <row r="208" spans="1:21" ht="14.4" customHeight="1" x14ac:dyDescent="0.3">
      <c r="A208" s="567">
        <v>7</v>
      </c>
      <c r="B208" s="568" t="s">
        <v>517</v>
      </c>
      <c r="C208" s="568">
        <v>89301072</v>
      </c>
      <c r="D208" s="632" t="s">
        <v>2977</v>
      </c>
      <c r="E208" s="633" t="s">
        <v>1751</v>
      </c>
      <c r="F208" s="568" t="s">
        <v>1733</v>
      </c>
      <c r="G208" s="568" t="s">
        <v>2132</v>
      </c>
      <c r="H208" s="568" t="s">
        <v>516</v>
      </c>
      <c r="I208" s="568" t="s">
        <v>2133</v>
      </c>
      <c r="J208" s="568" t="s">
        <v>2134</v>
      </c>
      <c r="K208" s="568" t="s">
        <v>2135</v>
      </c>
      <c r="L208" s="569">
        <v>144.1</v>
      </c>
      <c r="M208" s="569">
        <v>1296.9000000000001</v>
      </c>
      <c r="N208" s="568">
        <v>9</v>
      </c>
      <c r="O208" s="634">
        <v>1</v>
      </c>
      <c r="P208" s="569">
        <v>1296.9000000000001</v>
      </c>
      <c r="Q208" s="585">
        <v>1</v>
      </c>
      <c r="R208" s="568">
        <v>9</v>
      </c>
      <c r="S208" s="585">
        <v>1</v>
      </c>
      <c r="T208" s="634">
        <v>1</v>
      </c>
      <c r="U208" s="616">
        <v>1</v>
      </c>
    </row>
    <row r="209" spans="1:21" ht="14.4" customHeight="1" x14ac:dyDescent="0.3">
      <c r="A209" s="567">
        <v>7</v>
      </c>
      <c r="B209" s="568" t="s">
        <v>517</v>
      </c>
      <c r="C209" s="568">
        <v>89301072</v>
      </c>
      <c r="D209" s="632" t="s">
        <v>2977</v>
      </c>
      <c r="E209" s="633" t="s">
        <v>1751</v>
      </c>
      <c r="F209" s="568" t="s">
        <v>1733</v>
      </c>
      <c r="G209" s="568" t="s">
        <v>2132</v>
      </c>
      <c r="H209" s="568" t="s">
        <v>516</v>
      </c>
      <c r="I209" s="568" t="s">
        <v>2256</v>
      </c>
      <c r="J209" s="568" t="s">
        <v>2257</v>
      </c>
      <c r="K209" s="568" t="s">
        <v>2258</v>
      </c>
      <c r="L209" s="569">
        <v>162.13</v>
      </c>
      <c r="M209" s="569">
        <v>972.78</v>
      </c>
      <c r="N209" s="568">
        <v>6</v>
      </c>
      <c r="O209" s="634">
        <v>1.5</v>
      </c>
      <c r="P209" s="569">
        <v>972.78</v>
      </c>
      <c r="Q209" s="585">
        <v>1</v>
      </c>
      <c r="R209" s="568">
        <v>6</v>
      </c>
      <c r="S209" s="585">
        <v>1</v>
      </c>
      <c r="T209" s="634">
        <v>1.5</v>
      </c>
      <c r="U209" s="616">
        <v>1</v>
      </c>
    </row>
    <row r="210" spans="1:21" ht="14.4" customHeight="1" x14ac:dyDescent="0.3">
      <c r="A210" s="567">
        <v>7</v>
      </c>
      <c r="B210" s="568" t="s">
        <v>517</v>
      </c>
      <c r="C210" s="568">
        <v>89301072</v>
      </c>
      <c r="D210" s="632" t="s">
        <v>2977</v>
      </c>
      <c r="E210" s="633" t="s">
        <v>1751</v>
      </c>
      <c r="F210" s="568" t="s">
        <v>1733</v>
      </c>
      <c r="G210" s="568" t="s">
        <v>2136</v>
      </c>
      <c r="H210" s="568" t="s">
        <v>586</v>
      </c>
      <c r="I210" s="568" t="s">
        <v>2137</v>
      </c>
      <c r="J210" s="568" t="s">
        <v>2138</v>
      </c>
      <c r="K210" s="568" t="s">
        <v>2139</v>
      </c>
      <c r="L210" s="569">
        <v>139.46</v>
      </c>
      <c r="M210" s="569">
        <v>557.84</v>
      </c>
      <c r="N210" s="568">
        <v>4</v>
      </c>
      <c r="O210" s="634">
        <v>1.5</v>
      </c>
      <c r="P210" s="569"/>
      <c r="Q210" s="585">
        <v>0</v>
      </c>
      <c r="R210" s="568"/>
      <c r="S210" s="585">
        <v>0</v>
      </c>
      <c r="T210" s="634"/>
      <c r="U210" s="616">
        <v>0</v>
      </c>
    </row>
    <row r="211" spans="1:21" ht="14.4" customHeight="1" x14ac:dyDescent="0.3">
      <c r="A211" s="567">
        <v>7</v>
      </c>
      <c r="B211" s="568" t="s">
        <v>517</v>
      </c>
      <c r="C211" s="568">
        <v>89301072</v>
      </c>
      <c r="D211" s="632" t="s">
        <v>2977</v>
      </c>
      <c r="E211" s="633" t="s">
        <v>1752</v>
      </c>
      <c r="F211" s="568" t="s">
        <v>1733</v>
      </c>
      <c r="G211" s="568" t="s">
        <v>2259</v>
      </c>
      <c r="H211" s="568" t="s">
        <v>586</v>
      </c>
      <c r="I211" s="568" t="s">
        <v>2260</v>
      </c>
      <c r="J211" s="568" t="s">
        <v>2261</v>
      </c>
      <c r="K211" s="568" t="s">
        <v>2262</v>
      </c>
      <c r="L211" s="569">
        <v>333.31</v>
      </c>
      <c r="M211" s="569">
        <v>333.31</v>
      </c>
      <c r="N211" s="568">
        <v>1</v>
      </c>
      <c r="O211" s="634"/>
      <c r="P211" s="569">
        <v>333.31</v>
      </c>
      <c r="Q211" s="585">
        <v>1</v>
      </c>
      <c r="R211" s="568">
        <v>1</v>
      </c>
      <c r="S211" s="585">
        <v>1</v>
      </c>
      <c r="T211" s="634"/>
      <c r="U211" s="616"/>
    </row>
    <row r="212" spans="1:21" ht="14.4" customHeight="1" x14ac:dyDescent="0.3">
      <c r="A212" s="567">
        <v>7</v>
      </c>
      <c r="B212" s="568" t="s">
        <v>517</v>
      </c>
      <c r="C212" s="568">
        <v>89301072</v>
      </c>
      <c r="D212" s="632" t="s">
        <v>2977</v>
      </c>
      <c r="E212" s="633" t="s">
        <v>1753</v>
      </c>
      <c r="F212" s="568" t="s">
        <v>1733</v>
      </c>
      <c r="G212" s="568" t="s">
        <v>1899</v>
      </c>
      <c r="H212" s="568" t="s">
        <v>516</v>
      </c>
      <c r="I212" s="568" t="s">
        <v>2263</v>
      </c>
      <c r="J212" s="568" t="s">
        <v>2264</v>
      </c>
      <c r="K212" s="568" t="s">
        <v>2265</v>
      </c>
      <c r="L212" s="569">
        <v>6.98</v>
      </c>
      <c r="M212" s="569">
        <v>6.98</v>
      </c>
      <c r="N212" s="568">
        <v>1</v>
      </c>
      <c r="O212" s="634">
        <v>1</v>
      </c>
      <c r="P212" s="569">
        <v>6.98</v>
      </c>
      <c r="Q212" s="585">
        <v>1</v>
      </c>
      <c r="R212" s="568">
        <v>1</v>
      </c>
      <c r="S212" s="585">
        <v>1</v>
      </c>
      <c r="T212" s="634">
        <v>1</v>
      </c>
      <c r="U212" s="616">
        <v>1</v>
      </c>
    </row>
    <row r="213" spans="1:21" ht="14.4" customHeight="1" x14ac:dyDescent="0.3">
      <c r="A213" s="567">
        <v>7</v>
      </c>
      <c r="B213" s="568" t="s">
        <v>517</v>
      </c>
      <c r="C213" s="568">
        <v>89301072</v>
      </c>
      <c r="D213" s="632" t="s">
        <v>2977</v>
      </c>
      <c r="E213" s="633" t="s">
        <v>1753</v>
      </c>
      <c r="F213" s="568" t="s">
        <v>1733</v>
      </c>
      <c r="G213" s="568" t="s">
        <v>1903</v>
      </c>
      <c r="H213" s="568" t="s">
        <v>516</v>
      </c>
      <c r="I213" s="568" t="s">
        <v>1904</v>
      </c>
      <c r="J213" s="568" t="s">
        <v>1905</v>
      </c>
      <c r="K213" s="568" t="s">
        <v>1906</v>
      </c>
      <c r="L213" s="569">
        <v>51.87</v>
      </c>
      <c r="M213" s="569">
        <v>155.60999999999999</v>
      </c>
      <c r="N213" s="568">
        <v>3</v>
      </c>
      <c r="O213" s="634">
        <v>2</v>
      </c>
      <c r="P213" s="569">
        <v>155.60999999999999</v>
      </c>
      <c r="Q213" s="585">
        <v>1</v>
      </c>
      <c r="R213" s="568">
        <v>3</v>
      </c>
      <c r="S213" s="585">
        <v>1</v>
      </c>
      <c r="T213" s="634">
        <v>2</v>
      </c>
      <c r="U213" s="616">
        <v>1</v>
      </c>
    </row>
    <row r="214" spans="1:21" ht="14.4" customHeight="1" x14ac:dyDescent="0.3">
      <c r="A214" s="567">
        <v>7</v>
      </c>
      <c r="B214" s="568" t="s">
        <v>517</v>
      </c>
      <c r="C214" s="568">
        <v>89301072</v>
      </c>
      <c r="D214" s="632" t="s">
        <v>2977</v>
      </c>
      <c r="E214" s="633" t="s">
        <v>1753</v>
      </c>
      <c r="F214" s="568" t="s">
        <v>1733</v>
      </c>
      <c r="G214" s="568" t="s">
        <v>1774</v>
      </c>
      <c r="H214" s="568" t="s">
        <v>586</v>
      </c>
      <c r="I214" s="568" t="s">
        <v>1775</v>
      </c>
      <c r="J214" s="568" t="s">
        <v>1776</v>
      </c>
      <c r="K214" s="568" t="s">
        <v>1777</v>
      </c>
      <c r="L214" s="569">
        <v>270.69</v>
      </c>
      <c r="M214" s="569">
        <v>270.69</v>
      </c>
      <c r="N214" s="568">
        <v>1</v>
      </c>
      <c r="O214" s="634">
        <v>0.5</v>
      </c>
      <c r="P214" s="569">
        <v>270.69</v>
      </c>
      <c r="Q214" s="585">
        <v>1</v>
      </c>
      <c r="R214" s="568">
        <v>1</v>
      </c>
      <c r="S214" s="585">
        <v>1</v>
      </c>
      <c r="T214" s="634">
        <v>0.5</v>
      </c>
      <c r="U214" s="616">
        <v>1</v>
      </c>
    </row>
    <row r="215" spans="1:21" ht="14.4" customHeight="1" x14ac:dyDescent="0.3">
      <c r="A215" s="567">
        <v>7</v>
      </c>
      <c r="B215" s="568" t="s">
        <v>517</v>
      </c>
      <c r="C215" s="568">
        <v>89301072</v>
      </c>
      <c r="D215" s="632" t="s">
        <v>2977</v>
      </c>
      <c r="E215" s="633" t="s">
        <v>1753</v>
      </c>
      <c r="F215" s="568" t="s">
        <v>1733</v>
      </c>
      <c r="G215" s="568" t="s">
        <v>2266</v>
      </c>
      <c r="H215" s="568" t="s">
        <v>586</v>
      </c>
      <c r="I215" s="568" t="s">
        <v>2260</v>
      </c>
      <c r="J215" s="568" t="s">
        <v>2261</v>
      </c>
      <c r="K215" s="568" t="s">
        <v>2262</v>
      </c>
      <c r="L215" s="569">
        <v>333.31</v>
      </c>
      <c r="M215" s="569">
        <v>666.62</v>
      </c>
      <c r="N215" s="568">
        <v>2</v>
      </c>
      <c r="O215" s="634">
        <v>1</v>
      </c>
      <c r="P215" s="569"/>
      <c r="Q215" s="585">
        <v>0</v>
      </c>
      <c r="R215" s="568"/>
      <c r="S215" s="585">
        <v>0</v>
      </c>
      <c r="T215" s="634"/>
      <c r="U215" s="616">
        <v>0</v>
      </c>
    </row>
    <row r="216" spans="1:21" ht="14.4" customHeight="1" x14ac:dyDescent="0.3">
      <c r="A216" s="567">
        <v>7</v>
      </c>
      <c r="B216" s="568" t="s">
        <v>517</v>
      </c>
      <c r="C216" s="568">
        <v>89301072</v>
      </c>
      <c r="D216" s="632" t="s">
        <v>2977</v>
      </c>
      <c r="E216" s="633" t="s">
        <v>1753</v>
      </c>
      <c r="F216" s="568" t="s">
        <v>1733</v>
      </c>
      <c r="G216" s="568" t="s">
        <v>1907</v>
      </c>
      <c r="H216" s="568" t="s">
        <v>586</v>
      </c>
      <c r="I216" s="568" t="s">
        <v>1908</v>
      </c>
      <c r="J216" s="568" t="s">
        <v>1909</v>
      </c>
      <c r="K216" s="568" t="s">
        <v>1910</v>
      </c>
      <c r="L216" s="569">
        <v>1027.5999999999999</v>
      </c>
      <c r="M216" s="569">
        <v>48297.2</v>
      </c>
      <c r="N216" s="568">
        <v>47</v>
      </c>
      <c r="O216" s="634">
        <v>11</v>
      </c>
      <c r="P216" s="569">
        <v>32883.199999999997</v>
      </c>
      <c r="Q216" s="585">
        <v>0.68085106382978722</v>
      </c>
      <c r="R216" s="568">
        <v>32</v>
      </c>
      <c r="S216" s="585">
        <v>0.68085106382978722</v>
      </c>
      <c r="T216" s="634">
        <v>8</v>
      </c>
      <c r="U216" s="616">
        <v>0.72727272727272729</v>
      </c>
    </row>
    <row r="217" spans="1:21" ht="14.4" customHeight="1" x14ac:dyDescent="0.3">
      <c r="A217" s="567">
        <v>7</v>
      </c>
      <c r="B217" s="568" t="s">
        <v>517</v>
      </c>
      <c r="C217" s="568">
        <v>89301072</v>
      </c>
      <c r="D217" s="632" t="s">
        <v>2977</v>
      </c>
      <c r="E217" s="633" t="s">
        <v>1753</v>
      </c>
      <c r="F217" s="568" t="s">
        <v>1733</v>
      </c>
      <c r="G217" s="568" t="s">
        <v>1907</v>
      </c>
      <c r="H217" s="568" t="s">
        <v>586</v>
      </c>
      <c r="I217" s="568" t="s">
        <v>1911</v>
      </c>
      <c r="J217" s="568" t="s">
        <v>1912</v>
      </c>
      <c r="K217" s="568" t="s">
        <v>1913</v>
      </c>
      <c r="L217" s="569">
        <v>1509.4</v>
      </c>
      <c r="M217" s="569">
        <v>67923</v>
      </c>
      <c r="N217" s="568">
        <v>45</v>
      </c>
      <c r="O217" s="634">
        <v>9</v>
      </c>
      <c r="P217" s="569">
        <v>28678.600000000006</v>
      </c>
      <c r="Q217" s="585">
        <v>0.42222222222222233</v>
      </c>
      <c r="R217" s="568">
        <v>19</v>
      </c>
      <c r="S217" s="585">
        <v>0.42222222222222222</v>
      </c>
      <c r="T217" s="634">
        <v>3</v>
      </c>
      <c r="U217" s="616">
        <v>0.33333333333333331</v>
      </c>
    </row>
    <row r="218" spans="1:21" ht="14.4" customHeight="1" x14ac:dyDescent="0.3">
      <c r="A218" s="567">
        <v>7</v>
      </c>
      <c r="B218" s="568" t="s">
        <v>517</v>
      </c>
      <c r="C218" s="568">
        <v>89301072</v>
      </c>
      <c r="D218" s="632" t="s">
        <v>2977</v>
      </c>
      <c r="E218" s="633" t="s">
        <v>1753</v>
      </c>
      <c r="F218" s="568" t="s">
        <v>1733</v>
      </c>
      <c r="G218" s="568" t="s">
        <v>1907</v>
      </c>
      <c r="H218" s="568" t="s">
        <v>516</v>
      </c>
      <c r="I218" s="568" t="s">
        <v>2267</v>
      </c>
      <c r="J218" s="568" t="s">
        <v>2147</v>
      </c>
      <c r="K218" s="568" t="s">
        <v>2268</v>
      </c>
      <c r="L218" s="569">
        <v>0</v>
      </c>
      <c r="M218" s="569">
        <v>0</v>
      </c>
      <c r="N218" s="568">
        <v>1</v>
      </c>
      <c r="O218" s="634">
        <v>1</v>
      </c>
      <c r="P218" s="569">
        <v>0</v>
      </c>
      <c r="Q218" s="585"/>
      <c r="R218" s="568">
        <v>1</v>
      </c>
      <c r="S218" s="585">
        <v>1</v>
      </c>
      <c r="T218" s="634">
        <v>1</v>
      </c>
      <c r="U218" s="616">
        <v>1</v>
      </c>
    </row>
    <row r="219" spans="1:21" ht="14.4" customHeight="1" x14ac:dyDescent="0.3">
      <c r="A219" s="567">
        <v>7</v>
      </c>
      <c r="B219" s="568" t="s">
        <v>517</v>
      </c>
      <c r="C219" s="568">
        <v>89301072</v>
      </c>
      <c r="D219" s="632" t="s">
        <v>2977</v>
      </c>
      <c r="E219" s="633" t="s">
        <v>1753</v>
      </c>
      <c r="F219" s="568" t="s">
        <v>1733</v>
      </c>
      <c r="G219" s="568" t="s">
        <v>1907</v>
      </c>
      <c r="H219" s="568" t="s">
        <v>586</v>
      </c>
      <c r="I219" s="568" t="s">
        <v>2146</v>
      </c>
      <c r="J219" s="568" t="s">
        <v>2147</v>
      </c>
      <c r="K219" s="568" t="s">
        <v>2148</v>
      </c>
      <c r="L219" s="569">
        <v>1896.14</v>
      </c>
      <c r="M219" s="569">
        <v>87222.44</v>
      </c>
      <c r="N219" s="568">
        <v>46</v>
      </c>
      <c r="O219" s="634">
        <v>7</v>
      </c>
      <c r="P219" s="569">
        <v>64468.759999999995</v>
      </c>
      <c r="Q219" s="585">
        <v>0.73913043478260865</v>
      </c>
      <c r="R219" s="568">
        <v>34</v>
      </c>
      <c r="S219" s="585">
        <v>0.73913043478260865</v>
      </c>
      <c r="T219" s="634">
        <v>5</v>
      </c>
      <c r="U219" s="616">
        <v>0.7142857142857143</v>
      </c>
    </row>
    <row r="220" spans="1:21" ht="14.4" customHeight="1" x14ac:dyDescent="0.3">
      <c r="A220" s="567">
        <v>7</v>
      </c>
      <c r="B220" s="568" t="s">
        <v>517</v>
      </c>
      <c r="C220" s="568">
        <v>89301072</v>
      </c>
      <c r="D220" s="632" t="s">
        <v>2977</v>
      </c>
      <c r="E220" s="633" t="s">
        <v>1753</v>
      </c>
      <c r="F220" s="568" t="s">
        <v>1733</v>
      </c>
      <c r="G220" s="568" t="s">
        <v>2269</v>
      </c>
      <c r="H220" s="568" t="s">
        <v>586</v>
      </c>
      <c r="I220" s="568" t="s">
        <v>2270</v>
      </c>
      <c r="J220" s="568" t="s">
        <v>2271</v>
      </c>
      <c r="K220" s="568" t="s">
        <v>2272</v>
      </c>
      <c r="L220" s="569">
        <v>69.86</v>
      </c>
      <c r="M220" s="569">
        <v>209.57999999999998</v>
      </c>
      <c r="N220" s="568">
        <v>3</v>
      </c>
      <c r="O220" s="634">
        <v>0.5</v>
      </c>
      <c r="P220" s="569">
        <v>209.57999999999998</v>
      </c>
      <c r="Q220" s="585">
        <v>1</v>
      </c>
      <c r="R220" s="568">
        <v>3</v>
      </c>
      <c r="S220" s="585">
        <v>1</v>
      </c>
      <c r="T220" s="634">
        <v>0.5</v>
      </c>
      <c r="U220" s="616">
        <v>1</v>
      </c>
    </row>
    <row r="221" spans="1:21" ht="14.4" customHeight="1" x14ac:dyDescent="0.3">
      <c r="A221" s="567">
        <v>7</v>
      </c>
      <c r="B221" s="568" t="s">
        <v>517</v>
      </c>
      <c r="C221" s="568">
        <v>89301072</v>
      </c>
      <c r="D221" s="632" t="s">
        <v>2977</v>
      </c>
      <c r="E221" s="633" t="s">
        <v>1753</v>
      </c>
      <c r="F221" s="568" t="s">
        <v>1733</v>
      </c>
      <c r="G221" s="568" t="s">
        <v>1914</v>
      </c>
      <c r="H221" s="568" t="s">
        <v>586</v>
      </c>
      <c r="I221" s="568" t="s">
        <v>2149</v>
      </c>
      <c r="J221" s="568" t="s">
        <v>2150</v>
      </c>
      <c r="K221" s="568" t="s">
        <v>2151</v>
      </c>
      <c r="L221" s="569">
        <v>162.13</v>
      </c>
      <c r="M221" s="569">
        <v>2756.2099999999996</v>
      </c>
      <c r="N221" s="568">
        <v>17</v>
      </c>
      <c r="O221" s="634">
        <v>8.5</v>
      </c>
      <c r="P221" s="569">
        <v>1621.2999999999997</v>
      </c>
      <c r="Q221" s="585">
        <v>0.58823529411764708</v>
      </c>
      <c r="R221" s="568">
        <v>10</v>
      </c>
      <c r="S221" s="585">
        <v>0.58823529411764708</v>
      </c>
      <c r="T221" s="634">
        <v>4</v>
      </c>
      <c r="U221" s="616">
        <v>0.47058823529411764</v>
      </c>
    </row>
    <row r="222" spans="1:21" ht="14.4" customHeight="1" x14ac:dyDescent="0.3">
      <c r="A222" s="567">
        <v>7</v>
      </c>
      <c r="B222" s="568" t="s">
        <v>517</v>
      </c>
      <c r="C222" s="568">
        <v>89301072</v>
      </c>
      <c r="D222" s="632" t="s">
        <v>2977</v>
      </c>
      <c r="E222" s="633" t="s">
        <v>1753</v>
      </c>
      <c r="F222" s="568" t="s">
        <v>1733</v>
      </c>
      <c r="G222" s="568" t="s">
        <v>1914</v>
      </c>
      <c r="H222" s="568" t="s">
        <v>586</v>
      </c>
      <c r="I222" s="568" t="s">
        <v>1915</v>
      </c>
      <c r="J222" s="568" t="s">
        <v>1916</v>
      </c>
      <c r="K222" s="568" t="s">
        <v>1917</v>
      </c>
      <c r="L222" s="569">
        <v>216.16</v>
      </c>
      <c r="M222" s="569">
        <v>648.48</v>
      </c>
      <c r="N222" s="568">
        <v>3</v>
      </c>
      <c r="O222" s="634">
        <v>0.5</v>
      </c>
      <c r="P222" s="569"/>
      <c r="Q222" s="585">
        <v>0</v>
      </c>
      <c r="R222" s="568"/>
      <c r="S222" s="585">
        <v>0</v>
      </c>
      <c r="T222" s="634"/>
      <c r="U222" s="616">
        <v>0</v>
      </c>
    </row>
    <row r="223" spans="1:21" ht="14.4" customHeight="1" x14ac:dyDescent="0.3">
      <c r="A223" s="567">
        <v>7</v>
      </c>
      <c r="B223" s="568" t="s">
        <v>517</v>
      </c>
      <c r="C223" s="568">
        <v>89301072</v>
      </c>
      <c r="D223" s="632" t="s">
        <v>2977</v>
      </c>
      <c r="E223" s="633" t="s">
        <v>1753</v>
      </c>
      <c r="F223" s="568" t="s">
        <v>1733</v>
      </c>
      <c r="G223" s="568" t="s">
        <v>1918</v>
      </c>
      <c r="H223" s="568" t="s">
        <v>516</v>
      </c>
      <c r="I223" s="568" t="s">
        <v>1919</v>
      </c>
      <c r="J223" s="568" t="s">
        <v>1920</v>
      </c>
      <c r="K223" s="568" t="s">
        <v>1921</v>
      </c>
      <c r="L223" s="569">
        <v>294.70999999999998</v>
      </c>
      <c r="M223" s="569">
        <v>294.70999999999998</v>
      </c>
      <c r="N223" s="568">
        <v>1</v>
      </c>
      <c r="O223" s="634">
        <v>1</v>
      </c>
      <c r="P223" s="569"/>
      <c r="Q223" s="585">
        <v>0</v>
      </c>
      <c r="R223" s="568"/>
      <c r="S223" s="585">
        <v>0</v>
      </c>
      <c r="T223" s="634"/>
      <c r="U223" s="616">
        <v>0</v>
      </c>
    </row>
    <row r="224" spans="1:21" ht="14.4" customHeight="1" x14ac:dyDescent="0.3">
      <c r="A224" s="567">
        <v>7</v>
      </c>
      <c r="B224" s="568" t="s">
        <v>517</v>
      </c>
      <c r="C224" s="568">
        <v>89301072</v>
      </c>
      <c r="D224" s="632" t="s">
        <v>2977</v>
      </c>
      <c r="E224" s="633" t="s">
        <v>1753</v>
      </c>
      <c r="F224" s="568" t="s">
        <v>1733</v>
      </c>
      <c r="G224" s="568" t="s">
        <v>1918</v>
      </c>
      <c r="H224" s="568" t="s">
        <v>516</v>
      </c>
      <c r="I224" s="568" t="s">
        <v>2273</v>
      </c>
      <c r="J224" s="568" t="s">
        <v>2274</v>
      </c>
      <c r="K224" s="568" t="s">
        <v>2275</v>
      </c>
      <c r="L224" s="569">
        <v>221.03</v>
      </c>
      <c r="M224" s="569">
        <v>221.03</v>
      </c>
      <c r="N224" s="568">
        <v>1</v>
      </c>
      <c r="O224" s="634">
        <v>1</v>
      </c>
      <c r="P224" s="569">
        <v>221.03</v>
      </c>
      <c r="Q224" s="585">
        <v>1</v>
      </c>
      <c r="R224" s="568">
        <v>1</v>
      </c>
      <c r="S224" s="585">
        <v>1</v>
      </c>
      <c r="T224" s="634">
        <v>1</v>
      </c>
      <c r="U224" s="616">
        <v>1</v>
      </c>
    </row>
    <row r="225" spans="1:21" ht="14.4" customHeight="1" x14ac:dyDescent="0.3">
      <c r="A225" s="567">
        <v>7</v>
      </c>
      <c r="B225" s="568" t="s">
        <v>517</v>
      </c>
      <c r="C225" s="568">
        <v>89301072</v>
      </c>
      <c r="D225" s="632" t="s">
        <v>2977</v>
      </c>
      <c r="E225" s="633" t="s">
        <v>1753</v>
      </c>
      <c r="F225" s="568" t="s">
        <v>1733</v>
      </c>
      <c r="G225" s="568" t="s">
        <v>1918</v>
      </c>
      <c r="H225" s="568" t="s">
        <v>516</v>
      </c>
      <c r="I225" s="568" t="s">
        <v>1922</v>
      </c>
      <c r="J225" s="568" t="s">
        <v>1923</v>
      </c>
      <c r="K225" s="568" t="s">
        <v>1924</v>
      </c>
      <c r="L225" s="569">
        <v>261.41000000000003</v>
      </c>
      <c r="M225" s="569">
        <v>261.41000000000003</v>
      </c>
      <c r="N225" s="568">
        <v>1</v>
      </c>
      <c r="O225" s="634">
        <v>0.5</v>
      </c>
      <c r="P225" s="569"/>
      <c r="Q225" s="585">
        <v>0</v>
      </c>
      <c r="R225" s="568"/>
      <c r="S225" s="585">
        <v>0</v>
      </c>
      <c r="T225" s="634"/>
      <c r="U225" s="616">
        <v>0</v>
      </c>
    </row>
    <row r="226" spans="1:21" ht="14.4" customHeight="1" x14ac:dyDescent="0.3">
      <c r="A226" s="567">
        <v>7</v>
      </c>
      <c r="B226" s="568" t="s">
        <v>517</v>
      </c>
      <c r="C226" s="568">
        <v>89301072</v>
      </c>
      <c r="D226" s="632" t="s">
        <v>2977</v>
      </c>
      <c r="E226" s="633" t="s">
        <v>1753</v>
      </c>
      <c r="F226" s="568" t="s">
        <v>1733</v>
      </c>
      <c r="G226" s="568" t="s">
        <v>2154</v>
      </c>
      <c r="H226" s="568" t="s">
        <v>516</v>
      </c>
      <c r="I226" s="568" t="s">
        <v>2276</v>
      </c>
      <c r="J226" s="568" t="s">
        <v>2277</v>
      </c>
      <c r="K226" s="568" t="s">
        <v>2278</v>
      </c>
      <c r="L226" s="569">
        <v>32.409999999999997</v>
      </c>
      <c r="M226" s="569">
        <v>64.819999999999993</v>
      </c>
      <c r="N226" s="568">
        <v>2</v>
      </c>
      <c r="O226" s="634">
        <v>0.5</v>
      </c>
      <c r="P226" s="569">
        <v>64.819999999999993</v>
      </c>
      <c r="Q226" s="585">
        <v>1</v>
      </c>
      <c r="R226" s="568">
        <v>2</v>
      </c>
      <c r="S226" s="585">
        <v>1</v>
      </c>
      <c r="T226" s="634">
        <v>0.5</v>
      </c>
      <c r="U226" s="616">
        <v>1</v>
      </c>
    </row>
    <row r="227" spans="1:21" ht="14.4" customHeight="1" x14ac:dyDescent="0.3">
      <c r="A227" s="567">
        <v>7</v>
      </c>
      <c r="B227" s="568" t="s">
        <v>517</v>
      </c>
      <c r="C227" s="568">
        <v>89301072</v>
      </c>
      <c r="D227" s="632" t="s">
        <v>2977</v>
      </c>
      <c r="E227" s="633" t="s">
        <v>1753</v>
      </c>
      <c r="F227" s="568" t="s">
        <v>1733</v>
      </c>
      <c r="G227" s="568" t="s">
        <v>2154</v>
      </c>
      <c r="H227" s="568" t="s">
        <v>516</v>
      </c>
      <c r="I227" s="568" t="s">
        <v>2279</v>
      </c>
      <c r="J227" s="568" t="s">
        <v>2280</v>
      </c>
      <c r="K227" s="568" t="s">
        <v>2281</v>
      </c>
      <c r="L227" s="569">
        <v>75.36</v>
      </c>
      <c r="M227" s="569">
        <v>75.36</v>
      </c>
      <c r="N227" s="568">
        <v>1</v>
      </c>
      <c r="O227" s="634">
        <v>0.5</v>
      </c>
      <c r="P227" s="569"/>
      <c r="Q227" s="585">
        <v>0</v>
      </c>
      <c r="R227" s="568"/>
      <c r="S227" s="585">
        <v>0</v>
      </c>
      <c r="T227" s="634"/>
      <c r="U227" s="616">
        <v>0</v>
      </c>
    </row>
    <row r="228" spans="1:21" ht="14.4" customHeight="1" x14ac:dyDescent="0.3">
      <c r="A228" s="567">
        <v>7</v>
      </c>
      <c r="B228" s="568" t="s">
        <v>517</v>
      </c>
      <c r="C228" s="568">
        <v>89301072</v>
      </c>
      <c r="D228" s="632" t="s">
        <v>2977</v>
      </c>
      <c r="E228" s="633" t="s">
        <v>1753</v>
      </c>
      <c r="F228" s="568" t="s">
        <v>1733</v>
      </c>
      <c r="G228" s="568" t="s">
        <v>2282</v>
      </c>
      <c r="H228" s="568" t="s">
        <v>516</v>
      </c>
      <c r="I228" s="568" t="s">
        <v>2283</v>
      </c>
      <c r="J228" s="568" t="s">
        <v>2284</v>
      </c>
      <c r="K228" s="568" t="s">
        <v>2255</v>
      </c>
      <c r="L228" s="569">
        <v>138.61000000000001</v>
      </c>
      <c r="M228" s="569">
        <v>415.83000000000004</v>
      </c>
      <c r="N228" s="568">
        <v>3</v>
      </c>
      <c r="O228" s="634">
        <v>0.5</v>
      </c>
      <c r="P228" s="569">
        <v>415.83000000000004</v>
      </c>
      <c r="Q228" s="585">
        <v>1</v>
      </c>
      <c r="R228" s="568">
        <v>3</v>
      </c>
      <c r="S228" s="585">
        <v>1</v>
      </c>
      <c r="T228" s="634">
        <v>0.5</v>
      </c>
      <c r="U228" s="616">
        <v>1</v>
      </c>
    </row>
    <row r="229" spans="1:21" ht="14.4" customHeight="1" x14ac:dyDescent="0.3">
      <c r="A229" s="567">
        <v>7</v>
      </c>
      <c r="B229" s="568" t="s">
        <v>517</v>
      </c>
      <c r="C229" s="568">
        <v>89301072</v>
      </c>
      <c r="D229" s="632" t="s">
        <v>2977</v>
      </c>
      <c r="E229" s="633" t="s">
        <v>1753</v>
      </c>
      <c r="F229" s="568" t="s">
        <v>1733</v>
      </c>
      <c r="G229" s="568" t="s">
        <v>2282</v>
      </c>
      <c r="H229" s="568" t="s">
        <v>516</v>
      </c>
      <c r="I229" s="568" t="s">
        <v>2283</v>
      </c>
      <c r="J229" s="568" t="s">
        <v>2284</v>
      </c>
      <c r="K229" s="568" t="s">
        <v>2285</v>
      </c>
      <c r="L229" s="569">
        <v>115.3</v>
      </c>
      <c r="M229" s="569">
        <v>345.9</v>
      </c>
      <c r="N229" s="568">
        <v>3</v>
      </c>
      <c r="O229" s="634">
        <v>1</v>
      </c>
      <c r="P229" s="569">
        <v>345.9</v>
      </c>
      <c r="Q229" s="585">
        <v>1</v>
      </c>
      <c r="R229" s="568">
        <v>3</v>
      </c>
      <c r="S229" s="585">
        <v>1</v>
      </c>
      <c r="T229" s="634">
        <v>1</v>
      </c>
      <c r="U229" s="616">
        <v>1</v>
      </c>
    </row>
    <row r="230" spans="1:21" ht="14.4" customHeight="1" x14ac:dyDescent="0.3">
      <c r="A230" s="567">
        <v>7</v>
      </c>
      <c r="B230" s="568" t="s">
        <v>517</v>
      </c>
      <c r="C230" s="568">
        <v>89301072</v>
      </c>
      <c r="D230" s="632" t="s">
        <v>2977</v>
      </c>
      <c r="E230" s="633" t="s">
        <v>1753</v>
      </c>
      <c r="F230" s="568" t="s">
        <v>1733</v>
      </c>
      <c r="G230" s="568" t="s">
        <v>1925</v>
      </c>
      <c r="H230" s="568" t="s">
        <v>516</v>
      </c>
      <c r="I230" s="568" t="s">
        <v>1926</v>
      </c>
      <c r="J230" s="568" t="s">
        <v>1927</v>
      </c>
      <c r="K230" s="568" t="s">
        <v>1928</v>
      </c>
      <c r="L230" s="569">
        <v>53.67</v>
      </c>
      <c r="M230" s="569">
        <v>3649.5600000000004</v>
      </c>
      <c r="N230" s="568">
        <v>68</v>
      </c>
      <c r="O230" s="634">
        <v>17.5</v>
      </c>
      <c r="P230" s="569">
        <v>2361.4800000000005</v>
      </c>
      <c r="Q230" s="585">
        <v>0.6470588235294118</v>
      </c>
      <c r="R230" s="568">
        <v>44</v>
      </c>
      <c r="S230" s="585">
        <v>0.6470588235294118</v>
      </c>
      <c r="T230" s="634">
        <v>11.5</v>
      </c>
      <c r="U230" s="616">
        <v>0.65714285714285714</v>
      </c>
    </row>
    <row r="231" spans="1:21" ht="14.4" customHeight="1" x14ac:dyDescent="0.3">
      <c r="A231" s="567">
        <v>7</v>
      </c>
      <c r="B231" s="568" t="s">
        <v>517</v>
      </c>
      <c r="C231" s="568">
        <v>89301072</v>
      </c>
      <c r="D231" s="632" t="s">
        <v>2977</v>
      </c>
      <c r="E231" s="633" t="s">
        <v>1753</v>
      </c>
      <c r="F231" s="568" t="s">
        <v>1733</v>
      </c>
      <c r="G231" s="568" t="s">
        <v>1925</v>
      </c>
      <c r="H231" s="568" t="s">
        <v>516</v>
      </c>
      <c r="I231" s="568" t="s">
        <v>1929</v>
      </c>
      <c r="J231" s="568" t="s">
        <v>1930</v>
      </c>
      <c r="K231" s="568" t="s">
        <v>1173</v>
      </c>
      <c r="L231" s="569">
        <v>165.67</v>
      </c>
      <c r="M231" s="569">
        <v>662.68</v>
      </c>
      <c r="N231" s="568">
        <v>4</v>
      </c>
      <c r="O231" s="634">
        <v>1</v>
      </c>
      <c r="P231" s="569"/>
      <c r="Q231" s="585">
        <v>0</v>
      </c>
      <c r="R231" s="568"/>
      <c r="S231" s="585">
        <v>0</v>
      </c>
      <c r="T231" s="634"/>
      <c r="U231" s="616">
        <v>0</v>
      </c>
    </row>
    <row r="232" spans="1:21" ht="14.4" customHeight="1" x14ac:dyDescent="0.3">
      <c r="A232" s="567">
        <v>7</v>
      </c>
      <c r="B232" s="568" t="s">
        <v>517</v>
      </c>
      <c r="C232" s="568">
        <v>89301072</v>
      </c>
      <c r="D232" s="632" t="s">
        <v>2977</v>
      </c>
      <c r="E232" s="633" t="s">
        <v>1753</v>
      </c>
      <c r="F232" s="568" t="s">
        <v>1733</v>
      </c>
      <c r="G232" s="568" t="s">
        <v>2161</v>
      </c>
      <c r="H232" s="568" t="s">
        <v>516</v>
      </c>
      <c r="I232" s="568" t="s">
        <v>2162</v>
      </c>
      <c r="J232" s="568" t="s">
        <v>2163</v>
      </c>
      <c r="K232" s="568" t="s">
        <v>2164</v>
      </c>
      <c r="L232" s="569">
        <v>0</v>
      </c>
      <c r="M232" s="569">
        <v>0</v>
      </c>
      <c r="N232" s="568">
        <v>1</v>
      </c>
      <c r="O232" s="634">
        <v>0.5</v>
      </c>
      <c r="P232" s="569">
        <v>0</v>
      </c>
      <c r="Q232" s="585"/>
      <c r="R232" s="568">
        <v>1</v>
      </c>
      <c r="S232" s="585">
        <v>1</v>
      </c>
      <c r="T232" s="634">
        <v>0.5</v>
      </c>
      <c r="U232" s="616">
        <v>1</v>
      </c>
    </row>
    <row r="233" spans="1:21" ht="14.4" customHeight="1" x14ac:dyDescent="0.3">
      <c r="A233" s="567">
        <v>7</v>
      </c>
      <c r="B233" s="568" t="s">
        <v>517</v>
      </c>
      <c r="C233" s="568">
        <v>89301072</v>
      </c>
      <c r="D233" s="632" t="s">
        <v>2977</v>
      </c>
      <c r="E233" s="633" t="s">
        <v>1753</v>
      </c>
      <c r="F233" s="568" t="s">
        <v>1733</v>
      </c>
      <c r="G233" s="568" t="s">
        <v>2161</v>
      </c>
      <c r="H233" s="568" t="s">
        <v>516</v>
      </c>
      <c r="I233" s="568" t="s">
        <v>2286</v>
      </c>
      <c r="J233" s="568" t="s">
        <v>2287</v>
      </c>
      <c r="K233" s="568" t="s">
        <v>2288</v>
      </c>
      <c r="L233" s="569">
        <v>834.99</v>
      </c>
      <c r="M233" s="569">
        <v>834.99</v>
      </c>
      <c r="N233" s="568">
        <v>1</v>
      </c>
      <c r="O233" s="634">
        <v>0.5</v>
      </c>
      <c r="P233" s="569">
        <v>834.99</v>
      </c>
      <c r="Q233" s="585">
        <v>1</v>
      </c>
      <c r="R233" s="568">
        <v>1</v>
      </c>
      <c r="S233" s="585">
        <v>1</v>
      </c>
      <c r="T233" s="634">
        <v>0.5</v>
      </c>
      <c r="U233" s="616">
        <v>1</v>
      </c>
    </row>
    <row r="234" spans="1:21" ht="14.4" customHeight="1" x14ac:dyDescent="0.3">
      <c r="A234" s="567">
        <v>7</v>
      </c>
      <c r="B234" s="568" t="s">
        <v>517</v>
      </c>
      <c r="C234" s="568">
        <v>89301072</v>
      </c>
      <c r="D234" s="632" t="s">
        <v>2977</v>
      </c>
      <c r="E234" s="633" t="s">
        <v>1753</v>
      </c>
      <c r="F234" s="568" t="s">
        <v>1733</v>
      </c>
      <c r="G234" s="568" t="s">
        <v>2289</v>
      </c>
      <c r="H234" s="568" t="s">
        <v>516</v>
      </c>
      <c r="I234" s="568" t="s">
        <v>2290</v>
      </c>
      <c r="J234" s="568" t="s">
        <v>2291</v>
      </c>
      <c r="K234" s="568" t="s">
        <v>2292</v>
      </c>
      <c r="L234" s="569">
        <v>0</v>
      </c>
      <c r="M234" s="569">
        <v>0</v>
      </c>
      <c r="N234" s="568">
        <v>1</v>
      </c>
      <c r="O234" s="634">
        <v>0.5</v>
      </c>
      <c r="P234" s="569">
        <v>0</v>
      </c>
      <c r="Q234" s="585"/>
      <c r="R234" s="568">
        <v>1</v>
      </c>
      <c r="S234" s="585">
        <v>1</v>
      </c>
      <c r="T234" s="634">
        <v>0.5</v>
      </c>
      <c r="U234" s="616">
        <v>1</v>
      </c>
    </row>
    <row r="235" spans="1:21" ht="14.4" customHeight="1" x14ac:dyDescent="0.3">
      <c r="A235" s="567">
        <v>7</v>
      </c>
      <c r="B235" s="568" t="s">
        <v>517</v>
      </c>
      <c r="C235" s="568">
        <v>89301072</v>
      </c>
      <c r="D235" s="632" t="s">
        <v>2977</v>
      </c>
      <c r="E235" s="633" t="s">
        <v>1753</v>
      </c>
      <c r="F235" s="568" t="s">
        <v>1733</v>
      </c>
      <c r="G235" s="568" t="s">
        <v>2140</v>
      </c>
      <c r="H235" s="568" t="s">
        <v>586</v>
      </c>
      <c r="I235" s="568" t="s">
        <v>1681</v>
      </c>
      <c r="J235" s="568" t="s">
        <v>1168</v>
      </c>
      <c r="K235" s="568" t="s">
        <v>1169</v>
      </c>
      <c r="L235" s="569">
        <v>232.44</v>
      </c>
      <c r="M235" s="569">
        <v>464.88</v>
      </c>
      <c r="N235" s="568">
        <v>2</v>
      </c>
      <c r="O235" s="634">
        <v>1</v>
      </c>
      <c r="P235" s="569">
        <v>464.88</v>
      </c>
      <c r="Q235" s="585">
        <v>1</v>
      </c>
      <c r="R235" s="568">
        <v>2</v>
      </c>
      <c r="S235" s="585">
        <v>1</v>
      </c>
      <c r="T235" s="634">
        <v>1</v>
      </c>
      <c r="U235" s="616">
        <v>1</v>
      </c>
    </row>
    <row r="236" spans="1:21" ht="14.4" customHeight="1" x14ac:dyDescent="0.3">
      <c r="A236" s="567">
        <v>7</v>
      </c>
      <c r="B236" s="568" t="s">
        <v>517</v>
      </c>
      <c r="C236" s="568">
        <v>89301072</v>
      </c>
      <c r="D236" s="632" t="s">
        <v>2977</v>
      </c>
      <c r="E236" s="633" t="s">
        <v>1753</v>
      </c>
      <c r="F236" s="568" t="s">
        <v>1733</v>
      </c>
      <c r="G236" s="568" t="s">
        <v>2293</v>
      </c>
      <c r="H236" s="568" t="s">
        <v>586</v>
      </c>
      <c r="I236" s="568" t="s">
        <v>1779</v>
      </c>
      <c r="J236" s="568" t="s">
        <v>1780</v>
      </c>
      <c r="K236" s="568" t="s">
        <v>1781</v>
      </c>
      <c r="L236" s="569">
        <v>471.57</v>
      </c>
      <c r="M236" s="569">
        <v>471.57</v>
      </c>
      <c r="N236" s="568">
        <v>1</v>
      </c>
      <c r="O236" s="634">
        <v>0.5</v>
      </c>
      <c r="P236" s="569">
        <v>471.57</v>
      </c>
      <c r="Q236" s="585">
        <v>1</v>
      </c>
      <c r="R236" s="568">
        <v>1</v>
      </c>
      <c r="S236" s="585">
        <v>1</v>
      </c>
      <c r="T236" s="634">
        <v>0.5</v>
      </c>
      <c r="U236" s="616">
        <v>1</v>
      </c>
    </row>
    <row r="237" spans="1:21" ht="14.4" customHeight="1" x14ac:dyDescent="0.3">
      <c r="A237" s="567">
        <v>7</v>
      </c>
      <c r="B237" s="568" t="s">
        <v>517</v>
      </c>
      <c r="C237" s="568">
        <v>89301072</v>
      </c>
      <c r="D237" s="632" t="s">
        <v>2977</v>
      </c>
      <c r="E237" s="633" t="s">
        <v>1753</v>
      </c>
      <c r="F237" s="568" t="s">
        <v>1733</v>
      </c>
      <c r="G237" s="568" t="s">
        <v>1935</v>
      </c>
      <c r="H237" s="568" t="s">
        <v>516</v>
      </c>
      <c r="I237" s="568" t="s">
        <v>1936</v>
      </c>
      <c r="J237" s="568" t="s">
        <v>1937</v>
      </c>
      <c r="K237" s="568" t="s">
        <v>1938</v>
      </c>
      <c r="L237" s="569">
        <v>629.07000000000005</v>
      </c>
      <c r="M237" s="569">
        <v>629.07000000000005</v>
      </c>
      <c r="N237" s="568">
        <v>1</v>
      </c>
      <c r="O237" s="634">
        <v>1</v>
      </c>
      <c r="P237" s="569">
        <v>629.07000000000005</v>
      </c>
      <c r="Q237" s="585">
        <v>1</v>
      </c>
      <c r="R237" s="568">
        <v>1</v>
      </c>
      <c r="S237" s="585">
        <v>1</v>
      </c>
      <c r="T237" s="634">
        <v>1</v>
      </c>
      <c r="U237" s="616">
        <v>1</v>
      </c>
    </row>
    <row r="238" spans="1:21" ht="14.4" customHeight="1" x14ac:dyDescent="0.3">
      <c r="A238" s="567">
        <v>7</v>
      </c>
      <c r="B238" s="568" t="s">
        <v>517</v>
      </c>
      <c r="C238" s="568">
        <v>89301072</v>
      </c>
      <c r="D238" s="632" t="s">
        <v>2977</v>
      </c>
      <c r="E238" s="633" t="s">
        <v>1753</v>
      </c>
      <c r="F238" s="568" t="s">
        <v>1733</v>
      </c>
      <c r="G238" s="568" t="s">
        <v>1935</v>
      </c>
      <c r="H238" s="568" t="s">
        <v>516</v>
      </c>
      <c r="I238" s="568" t="s">
        <v>1960</v>
      </c>
      <c r="J238" s="568" t="s">
        <v>1961</v>
      </c>
      <c r="K238" s="568" t="s">
        <v>1962</v>
      </c>
      <c r="L238" s="569">
        <v>4358.63</v>
      </c>
      <c r="M238" s="569">
        <v>13075.89</v>
      </c>
      <c r="N238" s="568">
        <v>3</v>
      </c>
      <c r="O238" s="634">
        <v>3</v>
      </c>
      <c r="P238" s="569">
        <v>8717.26</v>
      </c>
      <c r="Q238" s="585">
        <v>0.66666666666666674</v>
      </c>
      <c r="R238" s="568">
        <v>2</v>
      </c>
      <c r="S238" s="585">
        <v>0.66666666666666663</v>
      </c>
      <c r="T238" s="634">
        <v>2</v>
      </c>
      <c r="U238" s="616">
        <v>0.66666666666666663</v>
      </c>
    </row>
    <row r="239" spans="1:21" ht="14.4" customHeight="1" x14ac:dyDescent="0.3">
      <c r="A239" s="567">
        <v>7</v>
      </c>
      <c r="B239" s="568" t="s">
        <v>517</v>
      </c>
      <c r="C239" s="568">
        <v>89301072</v>
      </c>
      <c r="D239" s="632" t="s">
        <v>2977</v>
      </c>
      <c r="E239" s="633" t="s">
        <v>1753</v>
      </c>
      <c r="F239" s="568" t="s">
        <v>1733</v>
      </c>
      <c r="G239" s="568" t="s">
        <v>1935</v>
      </c>
      <c r="H239" s="568" t="s">
        <v>516</v>
      </c>
      <c r="I239" s="568" t="s">
        <v>2294</v>
      </c>
      <c r="J239" s="568" t="s">
        <v>1970</v>
      </c>
      <c r="K239" s="568" t="s">
        <v>2295</v>
      </c>
      <c r="L239" s="569">
        <v>0</v>
      </c>
      <c r="M239" s="569">
        <v>0</v>
      </c>
      <c r="N239" s="568">
        <v>1</v>
      </c>
      <c r="O239" s="634">
        <v>1</v>
      </c>
      <c r="P239" s="569">
        <v>0</v>
      </c>
      <c r="Q239" s="585"/>
      <c r="R239" s="568">
        <v>1</v>
      </c>
      <c r="S239" s="585">
        <v>1</v>
      </c>
      <c r="T239" s="634">
        <v>1</v>
      </c>
      <c r="U239" s="616">
        <v>1</v>
      </c>
    </row>
    <row r="240" spans="1:21" ht="14.4" customHeight="1" x14ac:dyDescent="0.3">
      <c r="A240" s="567">
        <v>7</v>
      </c>
      <c r="B240" s="568" t="s">
        <v>517</v>
      </c>
      <c r="C240" s="568">
        <v>89301072</v>
      </c>
      <c r="D240" s="632" t="s">
        <v>2977</v>
      </c>
      <c r="E240" s="633" t="s">
        <v>1753</v>
      </c>
      <c r="F240" s="568" t="s">
        <v>1733</v>
      </c>
      <c r="G240" s="568" t="s">
        <v>1935</v>
      </c>
      <c r="H240" s="568" t="s">
        <v>516</v>
      </c>
      <c r="I240" s="568" t="s">
        <v>1969</v>
      </c>
      <c r="J240" s="568" t="s">
        <v>1970</v>
      </c>
      <c r="K240" s="568" t="s">
        <v>1971</v>
      </c>
      <c r="L240" s="569">
        <v>2787.72</v>
      </c>
      <c r="M240" s="569">
        <v>5575.44</v>
      </c>
      <c r="N240" s="568">
        <v>2</v>
      </c>
      <c r="O240" s="634">
        <v>1</v>
      </c>
      <c r="P240" s="569">
        <v>5575.44</v>
      </c>
      <c r="Q240" s="585">
        <v>1</v>
      </c>
      <c r="R240" s="568">
        <v>2</v>
      </c>
      <c r="S240" s="585">
        <v>1</v>
      </c>
      <c r="T240" s="634">
        <v>1</v>
      </c>
      <c r="U240" s="616">
        <v>1</v>
      </c>
    </row>
    <row r="241" spans="1:21" ht="14.4" customHeight="1" x14ac:dyDescent="0.3">
      <c r="A241" s="567">
        <v>7</v>
      </c>
      <c r="B241" s="568" t="s">
        <v>517</v>
      </c>
      <c r="C241" s="568">
        <v>89301072</v>
      </c>
      <c r="D241" s="632" t="s">
        <v>2977</v>
      </c>
      <c r="E241" s="633" t="s">
        <v>1753</v>
      </c>
      <c r="F241" s="568" t="s">
        <v>1733</v>
      </c>
      <c r="G241" s="568" t="s">
        <v>1935</v>
      </c>
      <c r="H241" s="568" t="s">
        <v>516</v>
      </c>
      <c r="I241" s="568" t="s">
        <v>1972</v>
      </c>
      <c r="J241" s="568" t="s">
        <v>1973</v>
      </c>
      <c r="K241" s="568" t="s">
        <v>1974</v>
      </c>
      <c r="L241" s="569">
        <v>2787.72</v>
      </c>
      <c r="M241" s="569">
        <v>36240.36</v>
      </c>
      <c r="N241" s="568">
        <v>13</v>
      </c>
      <c r="O241" s="634">
        <v>2</v>
      </c>
      <c r="P241" s="569">
        <v>36240.36</v>
      </c>
      <c r="Q241" s="585">
        <v>1</v>
      </c>
      <c r="R241" s="568">
        <v>13</v>
      </c>
      <c r="S241" s="585">
        <v>1</v>
      </c>
      <c r="T241" s="634">
        <v>2</v>
      </c>
      <c r="U241" s="616">
        <v>1</v>
      </c>
    </row>
    <row r="242" spans="1:21" ht="14.4" customHeight="1" x14ac:dyDescent="0.3">
      <c r="A242" s="567">
        <v>7</v>
      </c>
      <c r="B242" s="568" t="s">
        <v>517</v>
      </c>
      <c r="C242" s="568">
        <v>89301072</v>
      </c>
      <c r="D242" s="632" t="s">
        <v>2977</v>
      </c>
      <c r="E242" s="633" t="s">
        <v>1753</v>
      </c>
      <c r="F242" s="568" t="s">
        <v>1733</v>
      </c>
      <c r="G242" s="568" t="s">
        <v>1935</v>
      </c>
      <c r="H242" s="568" t="s">
        <v>516</v>
      </c>
      <c r="I242" s="568" t="s">
        <v>1975</v>
      </c>
      <c r="J242" s="568" t="s">
        <v>1976</v>
      </c>
      <c r="K242" s="568" t="s">
        <v>1977</v>
      </c>
      <c r="L242" s="569">
        <v>2332.38</v>
      </c>
      <c r="M242" s="569">
        <v>27988.560000000001</v>
      </c>
      <c r="N242" s="568">
        <v>12</v>
      </c>
      <c r="O242" s="634">
        <v>2</v>
      </c>
      <c r="P242" s="569">
        <v>27988.560000000001</v>
      </c>
      <c r="Q242" s="585">
        <v>1</v>
      </c>
      <c r="R242" s="568">
        <v>12</v>
      </c>
      <c r="S242" s="585">
        <v>1</v>
      </c>
      <c r="T242" s="634">
        <v>2</v>
      </c>
      <c r="U242" s="616">
        <v>1</v>
      </c>
    </row>
    <row r="243" spans="1:21" ht="14.4" customHeight="1" x14ac:dyDescent="0.3">
      <c r="A243" s="567">
        <v>7</v>
      </c>
      <c r="B243" s="568" t="s">
        <v>517</v>
      </c>
      <c r="C243" s="568">
        <v>89301072</v>
      </c>
      <c r="D243" s="632" t="s">
        <v>2977</v>
      </c>
      <c r="E243" s="633" t="s">
        <v>1753</v>
      </c>
      <c r="F243" s="568" t="s">
        <v>1733</v>
      </c>
      <c r="G243" s="568" t="s">
        <v>1935</v>
      </c>
      <c r="H243" s="568" t="s">
        <v>516</v>
      </c>
      <c r="I243" s="568" t="s">
        <v>1978</v>
      </c>
      <c r="J243" s="568" t="s">
        <v>1979</v>
      </c>
      <c r="K243" s="568" t="s">
        <v>1980</v>
      </c>
      <c r="L243" s="569">
        <v>880.88</v>
      </c>
      <c r="M243" s="569">
        <v>13213.2</v>
      </c>
      <c r="N243" s="568">
        <v>15</v>
      </c>
      <c r="O243" s="634">
        <v>4</v>
      </c>
      <c r="P243" s="569">
        <v>6166.16</v>
      </c>
      <c r="Q243" s="585">
        <v>0.46666666666666662</v>
      </c>
      <c r="R243" s="568">
        <v>7</v>
      </c>
      <c r="S243" s="585">
        <v>0.46666666666666667</v>
      </c>
      <c r="T243" s="634">
        <v>2</v>
      </c>
      <c r="U243" s="616">
        <v>0.5</v>
      </c>
    </row>
    <row r="244" spans="1:21" ht="14.4" customHeight="1" x14ac:dyDescent="0.3">
      <c r="A244" s="567">
        <v>7</v>
      </c>
      <c r="B244" s="568" t="s">
        <v>517</v>
      </c>
      <c r="C244" s="568">
        <v>89301072</v>
      </c>
      <c r="D244" s="632" t="s">
        <v>2977</v>
      </c>
      <c r="E244" s="633" t="s">
        <v>1753</v>
      </c>
      <c r="F244" s="568" t="s">
        <v>1733</v>
      </c>
      <c r="G244" s="568" t="s">
        <v>1935</v>
      </c>
      <c r="H244" s="568" t="s">
        <v>516</v>
      </c>
      <c r="I244" s="568" t="s">
        <v>1981</v>
      </c>
      <c r="J244" s="568" t="s">
        <v>1982</v>
      </c>
      <c r="K244" s="568" t="s">
        <v>1983</v>
      </c>
      <c r="L244" s="569">
        <v>1629.03</v>
      </c>
      <c r="M244" s="569">
        <v>17919.330000000002</v>
      </c>
      <c r="N244" s="568">
        <v>11</v>
      </c>
      <c r="O244" s="634">
        <v>3</v>
      </c>
      <c r="P244" s="569">
        <v>17919.330000000002</v>
      </c>
      <c r="Q244" s="585">
        <v>1</v>
      </c>
      <c r="R244" s="568">
        <v>11</v>
      </c>
      <c r="S244" s="585">
        <v>1</v>
      </c>
      <c r="T244" s="634">
        <v>3</v>
      </c>
      <c r="U244" s="616">
        <v>1</v>
      </c>
    </row>
    <row r="245" spans="1:21" ht="14.4" customHeight="1" x14ac:dyDescent="0.3">
      <c r="A245" s="567">
        <v>7</v>
      </c>
      <c r="B245" s="568" t="s">
        <v>517</v>
      </c>
      <c r="C245" s="568">
        <v>89301072</v>
      </c>
      <c r="D245" s="632" t="s">
        <v>2977</v>
      </c>
      <c r="E245" s="633" t="s">
        <v>1753</v>
      </c>
      <c r="F245" s="568" t="s">
        <v>1733</v>
      </c>
      <c r="G245" s="568" t="s">
        <v>2296</v>
      </c>
      <c r="H245" s="568" t="s">
        <v>586</v>
      </c>
      <c r="I245" s="568" t="s">
        <v>2297</v>
      </c>
      <c r="J245" s="568" t="s">
        <v>2298</v>
      </c>
      <c r="K245" s="568" t="s">
        <v>2299</v>
      </c>
      <c r="L245" s="569">
        <v>543.04</v>
      </c>
      <c r="M245" s="569">
        <v>1086.08</v>
      </c>
      <c r="N245" s="568">
        <v>2</v>
      </c>
      <c r="O245" s="634">
        <v>0.5</v>
      </c>
      <c r="P245" s="569">
        <v>1086.08</v>
      </c>
      <c r="Q245" s="585">
        <v>1</v>
      </c>
      <c r="R245" s="568">
        <v>2</v>
      </c>
      <c r="S245" s="585">
        <v>1</v>
      </c>
      <c r="T245" s="634">
        <v>0.5</v>
      </c>
      <c r="U245" s="616">
        <v>1</v>
      </c>
    </row>
    <row r="246" spans="1:21" ht="14.4" customHeight="1" x14ac:dyDescent="0.3">
      <c r="A246" s="567">
        <v>7</v>
      </c>
      <c r="B246" s="568" t="s">
        <v>517</v>
      </c>
      <c r="C246" s="568">
        <v>89301072</v>
      </c>
      <c r="D246" s="632" t="s">
        <v>2977</v>
      </c>
      <c r="E246" s="633" t="s">
        <v>1753</v>
      </c>
      <c r="F246" s="568" t="s">
        <v>1733</v>
      </c>
      <c r="G246" s="568" t="s">
        <v>1984</v>
      </c>
      <c r="H246" s="568" t="s">
        <v>586</v>
      </c>
      <c r="I246" s="568" t="s">
        <v>1996</v>
      </c>
      <c r="J246" s="568" t="s">
        <v>1151</v>
      </c>
      <c r="K246" s="568" t="s">
        <v>1987</v>
      </c>
      <c r="L246" s="569">
        <v>443.52</v>
      </c>
      <c r="M246" s="569">
        <v>887.04</v>
      </c>
      <c r="N246" s="568">
        <v>2</v>
      </c>
      <c r="O246" s="634">
        <v>1</v>
      </c>
      <c r="P246" s="569"/>
      <c r="Q246" s="585">
        <v>0</v>
      </c>
      <c r="R246" s="568"/>
      <c r="S246" s="585">
        <v>0</v>
      </c>
      <c r="T246" s="634"/>
      <c r="U246" s="616">
        <v>0</v>
      </c>
    </row>
    <row r="247" spans="1:21" ht="14.4" customHeight="1" x14ac:dyDescent="0.3">
      <c r="A247" s="567">
        <v>7</v>
      </c>
      <c r="B247" s="568" t="s">
        <v>517</v>
      </c>
      <c r="C247" s="568">
        <v>89301072</v>
      </c>
      <c r="D247" s="632" t="s">
        <v>2977</v>
      </c>
      <c r="E247" s="633" t="s">
        <v>1753</v>
      </c>
      <c r="F247" s="568" t="s">
        <v>1733</v>
      </c>
      <c r="G247" s="568" t="s">
        <v>1984</v>
      </c>
      <c r="H247" s="568" t="s">
        <v>586</v>
      </c>
      <c r="I247" s="568" t="s">
        <v>1661</v>
      </c>
      <c r="J247" s="568" t="s">
        <v>1151</v>
      </c>
      <c r="K247" s="568" t="s">
        <v>1152</v>
      </c>
      <c r="L247" s="569">
        <v>887.05</v>
      </c>
      <c r="M247" s="569">
        <v>4435.25</v>
      </c>
      <c r="N247" s="568">
        <v>5</v>
      </c>
      <c r="O247" s="634">
        <v>4</v>
      </c>
      <c r="P247" s="569">
        <v>1774.1</v>
      </c>
      <c r="Q247" s="585">
        <v>0.39999999999999997</v>
      </c>
      <c r="R247" s="568">
        <v>2</v>
      </c>
      <c r="S247" s="585">
        <v>0.4</v>
      </c>
      <c r="T247" s="634">
        <v>2</v>
      </c>
      <c r="U247" s="616">
        <v>0.5</v>
      </c>
    </row>
    <row r="248" spans="1:21" ht="14.4" customHeight="1" x14ac:dyDescent="0.3">
      <c r="A248" s="567">
        <v>7</v>
      </c>
      <c r="B248" s="568" t="s">
        <v>517</v>
      </c>
      <c r="C248" s="568">
        <v>89301072</v>
      </c>
      <c r="D248" s="632" t="s">
        <v>2977</v>
      </c>
      <c r="E248" s="633" t="s">
        <v>1753</v>
      </c>
      <c r="F248" s="568" t="s">
        <v>1733</v>
      </c>
      <c r="G248" s="568" t="s">
        <v>1984</v>
      </c>
      <c r="H248" s="568" t="s">
        <v>586</v>
      </c>
      <c r="I248" s="568" t="s">
        <v>2300</v>
      </c>
      <c r="J248" s="568" t="s">
        <v>2301</v>
      </c>
      <c r="K248" s="568" t="s">
        <v>2302</v>
      </c>
      <c r="L248" s="569">
        <v>499.8</v>
      </c>
      <c r="M248" s="569">
        <v>999.6</v>
      </c>
      <c r="N248" s="568">
        <v>2</v>
      </c>
      <c r="O248" s="634">
        <v>0.5</v>
      </c>
      <c r="P248" s="569"/>
      <c r="Q248" s="585">
        <v>0</v>
      </c>
      <c r="R248" s="568"/>
      <c r="S248" s="585">
        <v>0</v>
      </c>
      <c r="T248" s="634"/>
      <c r="U248" s="616">
        <v>0</v>
      </c>
    </row>
    <row r="249" spans="1:21" ht="14.4" customHeight="1" x14ac:dyDescent="0.3">
      <c r="A249" s="567">
        <v>7</v>
      </c>
      <c r="B249" s="568" t="s">
        <v>517</v>
      </c>
      <c r="C249" s="568">
        <v>89301072</v>
      </c>
      <c r="D249" s="632" t="s">
        <v>2977</v>
      </c>
      <c r="E249" s="633" t="s">
        <v>1753</v>
      </c>
      <c r="F249" s="568" t="s">
        <v>1733</v>
      </c>
      <c r="G249" s="568" t="s">
        <v>2174</v>
      </c>
      <c r="H249" s="568" t="s">
        <v>516</v>
      </c>
      <c r="I249" s="568" t="s">
        <v>2175</v>
      </c>
      <c r="J249" s="568" t="s">
        <v>855</v>
      </c>
      <c r="K249" s="568" t="s">
        <v>2176</v>
      </c>
      <c r="L249" s="569">
        <v>153.37</v>
      </c>
      <c r="M249" s="569">
        <v>306.74</v>
      </c>
      <c r="N249" s="568">
        <v>2</v>
      </c>
      <c r="O249" s="634">
        <v>0.5</v>
      </c>
      <c r="P249" s="569">
        <v>306.74</v>
      </c>
      <c r="Q249" s="585">
        <v>1</v>
      </c>
      <c r="R249" s="568">
        <v>2</v>
      </c>
      <c r="S249" s="585">
        <v>1</v>
      </c>
      <c r="T249" s="634">
        <v>0.5</v>
      </c>
      <c r="U249" s="616">
        <v>1</v>
      </c>
    </row>
    <row r="250" spans="1:21" ht="14.4" customHeight="1" x14ac:dyDescent="0.3">
      <c r="A250" s="567">
        <v>7</v>
      </c>
      <c r="B250" s="568" t="s">
        <v>517</v>
      </c>
      <c r="C250" s="568">
        <v>89301072</v>
      </c>
      <c r="D250" s="632" t="s">
        <v>2977</v>
      </c>
      <c r="E250" s="633" t="s">
        <v>1753</v>
      </c>
      <c r="F250" s="568" t="s">
        <v>1733</v>
      </c>
      <c r="G250" s="568" t="s">
        <v>2303</v>
      </c>
      <c r="H250" s="568" t="s">
        <v>516</v>
      </c>
      <c r="I250" s="568" t="s">
        <v>2178</v>
      </c>
      <c r="J250" s="568" t="s">
        <v>2179</v>
      </c>
      <c r="K250" s="568" t="s">
        <v>816</v>
      </c>
      <c r="L250" s="569">
        <v>33.36</v>
      </c>
      <c r="M250" s="569">
        <v>33.36</v>
      </c>
      <c r="N250" s="568">
        <v>1</v>
      </c>
      <c r="O250" s="634">
        <v>1</v>
      </c>
      <c r="P250" s="569"/>
      <c r="Q250" s="585">
        <v>0</v>
      </c>
      <c r="R250" s="568"/>
      <c r="S250" s="585">
        <v>0</v>
      </c>
      <c r="T250" s="634"/>
      <c r="U250" s="616">
        <v>0</v>
      </c>
    </row>
    <row r="251" spans="1:21" ht="14.4" customHeight="1" x14ac:dyDescent="0.3">
      <c r="A251" s="567">
        <v>7</v>
      </c>
      <c r="B251" s="568" t="s">
        <v>517</v>
      </c>
      <c r="C251" s="568">
        <v>89301072</v>
      </c>
      <c r="D251" s="632" t="s">
        <v>2977</v>
      </c>
      <c r="E251" s="633" t="s">
        <v>1753</v>
      </c>
      <c r="F251" s="568" t="s">
        <v>1733</v>
      </c>
      <c r="G251" s="568" t="s">
        <v>2304</v>
      </c>
      <c r="H251" s="568" t="s">
        <v>516</v>
      </c>
      <c r="I251" s="568" t="s">
        <v>2305</v>
      </c>
      <c r="J251" s="568" t="s">
        <v>2306</v>
      </c>
      <c r="K251" s="568" t="s">
        <v>2307</v>
      </c>
      <c r="L251" s="569">
        <v>22.96</v>
      </c>
      <c r="M251" s="569">
        <v>22.96</v>
      </c>
      <c r="N251" s="568">
        <v>1</v>
      </c>
      <c r="O251" s="634">
        <v>0.5</v>
      </c>
      <c r="P251" s="569">
        <v>22.96</v>
      </c>
      <c r="Q251" s="585">
        <v>1</v>
      </c>
      <c r="R251" s="568">
        <v>1</v>
      </c>
      <c r="S251" s="585">
        <v>1</v>
      </c>
      <c r="T251" s="634">
        <v>0.5</v>
      </c>
      <c r="U251" s="616">
        <v>1</v>
      </c>
    </row>
    <row r="252" spans="1:21" ht="14.4" customHeight="1" x14ac:dyDescent="0.3">
      <c r="A252" s="567">
        <v>7</v>
      </c>
      <c r="B252" s="568" t="s">
        <v>517</v>
      </c>
      <c r="C252" s="568">
        <v>89301072</v>
      </c>
      <c r="D252" s="632" t="s">
        <v>2977</v>
      </c>
      <c r="E252" s="633" t="s">
        <v>1753</v>
      </c>
      <c r="F252" s="568" t="s">
        <v>1733</v>
      </c>
      <c r="G252" s="568" t="s">
        <v>1997</v>
      </c>
      <c r="H252" s="568" t="s">
        <v>516</v>
      </c>
      <c r="I252" s="568" t="s">
        <v>1998</v>
      </c>
      <c r="J252" s="568" t="s">
        <v>1999</v>
      </c>
      <c r="K252" s="568" t="s">
        <v>2000</v>
      </c>
      <c r="L252" s="569">
        <v>760.15</v>
      </c>
      <c r="M252" s="569">
        <v>21284.199999999997</v>
      </c>
      <c r="N252" s="568">
        <v>28</v>
      </c>
      <c r="O252" s="634">
        <v>5</v>
      </c>
      <c r="P252" s="569">
        <v>12162.4</v>
      </c>
      <c r="Q252" s="585">
        <v>0.57142857142857151</v>
      </c>
      <c r="R252" s="568">
        <v>16</v>
      </c>
      <c r="S252" s="585">
        <v>0.5714285714285714</v>
      </c>
      <c r="T252" s="634">
        <v>3</v>
      </c>
      <c r="U252" s="616">
        <v>0.6</v>
      </c>
    </row>
    <row r="253" spans="1:21" ht="14.4" customHeight="1" x14ac:dyDescent="0.3">
      <c r="A253" s="567">
        <v>7</v>
      </c>
      <c r="B253" s="568" t="s">
        <v>517</v>
      </c>
      <c r="C253" s="568">
        <v>89301072</v>
      </c>
      <c r="D253" s="632" t="s">
        <v>2977</v>
      </c>
      <c r="E253" s="633" t="s">
        <v>1753</v>
      </c>
      <c r="F253" s="568" t="s">
        <v>1733</v>
      </c>
      <c r="G253" s="568" t="s">
        <v>1997</v>
      </c>
      <c r="H253" s="568" t="s">
        <v>516</v>
      </c>
      <c r="I253" s="568" t="s">
        <v>2308</v>
      </c>
      <c r="J253" s="568" t="s">
        <v>2309</v>
      </c>
      <c r="K253" s="568" t="s">
        <v>2310</v>
      </c>
      <c r="L253" s="569">
        <v>1520.3</v>
      </c>
      <c r="M253" s="569">
        <v>13682.699999999999</v>
      </c>
      <c r="N253" s="568">
        <v>9</v>
      </c>
      <c r="O253" s="634">
        <v>1</v>
      </c>
      <c r="P253" s="569"/>
      <c r="Q253" s="585">
        <v>0</v>
      </c>
      <c r="R253" s="568"/>
      <c r="S253" s="585">
        <v>0</v>
      </c>
      <c r="T253" s="634"/>
      <c r="U253" s="616">
        <v>0</v>
      </c>
    </row>
    <row r="254" spans="1:21" ht="14.4" customHeight="1" x14ac:dyDescent="0.3">
      <c r="A254" s="567">
        <v>7</v>
      </c>
      <c r="B254" s="568" t="s">
        <v>517</v>
      </c>
      <c r="C254" s="568">
        <v>89301072</v>
      </c>
      <c r="D254" s="632" t="s">
        <v>2977</v>
      </c>
      <c r="E254" s="633" t="s">
        <v>1753</v>
      </c>
      <c r="F254" s="568" t="s">
        <v>1733</v>
      </c>
      <c r="G254" s="568" t="s">
        <v>1997</v>
      </c>
      <c r="H254" s="568" t="s">
        <v>516</v>
      </c>
      <c r="I254" s="568" t="s">
        <v>2001</v>
      </c>
      <c r="J254" s="568" t="s">
        <v>2002</v>
      </c>
      <c r="K254" s="568" t="s">
        <v>2003</v>
      </c>
      <c r="L254" s="569">
        <v>569.97</v>
      </c>
      <c r="M254" s="569">
        <v>3419.82</v>
      </c>
      <c r="N254" s="568">
        <v>6</v>
      </c>
      <c r="O254" s="634">
        <v>1</v>
      </c>
      <c r="P254" s="569">
        <v>3419.82</v>
      </c>
      <c r="Q254" s="585">
        <v>1</v>
      </c>
      <c r="R254" s="568">
        <v>6</v>
      </c>
      <c r="S254" s="585">
        <v>1</v>
      </c>
      <c r="T254" s="634">
        <v>1</v>
      </c>
      <c r="U254" s="616">
        <v>1</v>
      </c>
    </row>
    <row r="255" spans="1:21" ht="14.4" customHeight="1" x14ac:dyDescent="0.3">
      <c r="A255" s="567">
        <v>7</v>
      </c>
      <c r="B255" s="568" t="s">
        <v>517</v>
      </c>
      <c r="C255" s="568">
        <v>89301072</v>
      </c>
      <c r="D255" s="632" t="s">
        <v>2977</v>
      </c>
      <c r="E255" s="633" t="s">
        <v>1753</v>
      </c>
      <c r="F255" s="568" t="s">
        <v>1733</v>
      </c>
      <c r="G255" s="568" t="s">
        <v>2311</v>
      </c>
      <c r="H255" s="568" t="s">
        <v>516</v>
      </c>
      <c r="I255" s="568" t="s">
        <v>2312</v>
      </c>
      <c r="J255" s="568" t="s">
        <v>2313</v>
      </c>
      <c r="K255" s="568" t="s">
        <v>2314</v>
      </c>
      <c r="L255" s="569">
        <v>50.6</v>
      </c>
      <c r="M255" s="569">
        <v>101.2</v>
      </c>
      <c r="N255" s="568">
        <v>2</v>
      </c>
      <c r="O255" s="634">
        <v>1.5</v>
      </c>
      <c r="P255" s="569">
        <v>101.2</v>
      </c>
      <c r="Q255" s="585">
        <v>1</v>
      </c>
      <c r="R255" s="568">
        <v>2</v>
      </c>
      <c r="S255" s="585">
        <v>1</v>
      </c>
      <c r="T255" s="634">
        <v>1.5</v>
      </c>
      <c r="U255" s="616">
        <v>1</v>
      </c>
    </row>
    <row r="256" spans="1:21" ht="14.4" customHeight="1" x14ac:dyDescent="0.3">
      <c r="A256" s="567">
        <v>7</v>
      </c>
      <c r="B256" s="568" t="s">
        <v>517</v>
      </c>
      <c r="C256" s="568">
        <v>89301072</v>
      </c>
      <c r="D256" s="632" t="s">
        <v>2977</v>
      </c>
      <c r="E256" s="633" t="s">
        <v>1753</v>
      </c>
      <c r="F256" s="568" t="s">
        <v>1733</v>
      </c>
      <c r="G256" s="568" t="s">
        <v>2315</v>
      </c>
      <c r="H256" s="568" t="s">
        <v>516</v>
      </c>
      <c r="I256" s="568" t="s">
        <v>2316</v>
      </c>
      <c r="J256" s="568" t="s">
        <v>736</v>
      </c>
      <c r="K256" s="568" t="s">
        <v>2018</v>
      </c>
      <c r="L256" s="569">
        <v>23.72</v>
      </c>
      <c r="M256" s="569">
        <v>47.44</v>
      </c>
      <c r="N256" s="568">
        <v>2</v>
      </c>
      <c r="O256" s="634">
        <v>0.5</v>
      </c>
      <c r="P256" s="569">
        <v>47.44</v>
      </c>
      <c r="Q256" s="585">
        <v>1</v>
      </c>
      <c r="R256" s="568">
        <v>2</v>
      </c>
      <c r="S256" s="585">
        <v>1</v>
      </c>
      <c r="T256" s="634">
        <v>0.5</v>
      </c>
      <c r="U256" s="616">
        <v>1</v>
      </c>
    </row>
    <row r="257" spans="1:21" ht="14.4" customHeight="1" x14ac:dyDescent="0.3">
      <c r="A257" s="567">
        <v>7</v>
      </c>
      <c r="B257" s="568" t="s">
        <v>517</v>
      </c>
      <c r="C257" s="568">
        <v>89301072</v>
      </c>
      <c r="D257" s="632" t="s">
        <v>2977</v>
      </c>
      <c r="E257" s="633" t="s">
        <v>1753</v>
      </c>
      <c r="F257" s="568" t="s">
        <v>1733</v>
      </c>
      <c r="G257" s="568" t="s">
        <v>2004</v>
      </c>
      <c r="H257" s="568" t="s">
        <v>516</v>
      </c>
      <c r="I257" s="568" t="s">
        <v>2008</v>
      </c>
      <c r="J257" s="568" t="s">
        <v>2006</v>
      </c>
      <c r="K257" s="568" t="s">
        <v>2007</v>
      </c>
      <c r="L257" s="569">
        <v>144.01</v>
      </c>
      <c r="M257" s="569">
        <v>576.04</v>
      </c>
      <c r="N257" s="568">
        <v>4</v>
      </c>
      <c r="O257" s="634">
        <v>0.5</v>
      </c>
      <c r="P257" s="569">
        <v>576.04</v>
      </c>
      <c r="Q257" s="585">
        <v>1</v>
      </c>
      <c r="R257" s="568">
        <v>4</v>
      </c>
      <c r="S257" s="585">
        <v>1</v>
      </c>
      <c r="T257" s="634">
        <v>0.5</v>
      </c>
      <c r="U257" s="616">
        <v>1</v>
      </c>
    </row>
    <row r="258" spans="1:21" ht="14.4" customHeight="1" x14ac:dyDescent="0.3">
      <c r="A258" s="567">
        <v>7</v>
      </c>
      <c r="B258" s="568" t="s">
        <v>517</v>
      </c>
      <c r="C258" s="568">
        <v>89301072</v>
      </c>
      <c r="D258" s="632" t="s">
        <v>2977</v>
      </c>
      <c r="E258" s="633" t="s">
        <v>1753</v>
      </c>
      <c r="F258" s="568" t="s">
        <v>1733</v>
      </c>
      <c r="G258" s="568" t="s">
        <v>2004</v>
      </c>
      <c r="H258" s="568" t="s">
        <v>516</v>
      </c>
      <c r="I258" s="568" t="s">
        <v>2317</v>
      </c>
      <c r="J258" s="568" t="s">
        <v>2318</v>
      </c>
      <c r="K258" s="568" t="s">
        <v>1519</v>
      </c>
      <c r="L258" s="569">
        <v>71.2</v>
      </c>
      <c r="M258" s="569">
        <v>569.6</v>
      </c>
      <c r="N258" s="568">
        <v>8</v>
      </c>
      <c r="O258" s="634">
        <v>3.5</v>
      </c>
      <c r="P258" s="569">
        <v>427.20000000000005</v>
      </c>
      <c r="Q258" s="585">
        <v>0.75</v>
      </c>
      <c r="R258" s="568">
        <v>6</v>
      </c>
      <c r="S258" s="585">
        <v>0.75</v>
      </c>
      <c r="T258" s="634">
        <v>2.5</v>
      </c>
      <c r="U258" s="616">
        <v>0.7142857142857143</v>
      </c>
    </row>
    <row r="259" spans="1:21" ht="14.4" customHeight="1" x14ac:dyDescent="0.3">
      <c r="A259" s="567">
        <v>7</v>
      </c>
      <c r="B259" s="568" t="s">
        <v>517</v>
      </c>
      <c r="C259" s="568">
        <v>89301072</v>
      </c>
      <c r="D259" s="632" t="s">
        <v>2977</v>
      </c>
      <c r="E259" s="633" t="s">
        <v>1753</v>
      </c>
      <c r="F259" s="568" t="s">
        <v>1733</v>
      </c>
      <c r="G259" s="568" t="s">
        <v>2319</v>
      </c>
      <c r="H259" s="568" t="s">
        <v>516</v>
      </c>
      <c r="I259" s="568" t="s">
        <v>2320</v>
      </c>
      <c r="J259" s="568" t="s">
        <v>2321</v>
      </c>
      <c r="K259" s="568" t="s">
        <v>2135</v>
      </c>
      <c r="L259" s="569">
        <v>75.36</v>
      </c>
      <c r="M259" s="569">
        <v>753.59999999999991</v>
      </c>
      <c r="N259" s="568">
        <v>10</v>
      </c>
      <c r="O259" s="634">
        <v>2</v>
      </c>
      <c r="P259" s="569">
        <v>753.59999999999991</v>
      </c>
      <c r="Q259" s="585">
        <v>1</v>
      </c>
      <c r="R259" s="568">
        <v>10</v>
      </c>
      <c r="S259" s="585">
        <v>1</v>
      </c>
      <c r="T259" s="634">
        <v>2</v>
      </c>
      <c r="U259" s="616">
        <v>1</v>
      </c>
    </row>
    <row r="260" spans="1:21" ht="14.4" customHeight="1" x14ac:dyDescent="0.3">
      <c r="A260" s="567">
        <v>7</v>
      </c>
      <c r="B260" s="568" t="s">
        <v>517</v>
      </c>
      <c r="C260" s="568">
        <v>89301072</v>
      </c>
      <c r="D260" s="632" t="s">
        <v>2977</v>
      </c>
      <c r="E260" s="633" t="s">
        <v>1753</v>
      </c>
      <c r="F260" s="568" t="s">
        <v>1733</v>
      </c>
      <c r="G260" s="568" t="s">
        <v>2009</v>
      </c>
      <c r="H260" s="568" t="s">
        <v>516</v>
      </c>
      <c r="I260" s="568" t="s">
        <v>2010</v>
      </c>
      <c r="J260" s="568" t="s">
        <v>2011</v>
      </c>
      <c r="K260" s="568" t="s">
        <v>2012</v>
      </c>
      <c r="L260" s="569">
        <v>55.71</v>
      </c>
      <c r="M260" s="569">
        <v>111.42</v>
      </c>
      <c r="N260" s="568">
        <v>2</v>
      </c>
      <c r="O260" s="634">
        <v>0.5</v>
      </c>
      <c r="P260" s="569">
        <v>111.42</v>
      </c>
      <c r="Q260" s="585">
        <v>1</v>
      </c>
      <c r="R260" s="568">
        <v>2</v>
      </c>
      <c r="S260" s="585">
        <v>1</v>
      </c>
      <c r="T260" s="634">
        <v>0.5</v>
      </c>
      <c r="U260" s="616">
        <v>1</v>
      </c>
    </row>
    <row r="261" spans="1:21" ht="14.4" customHeight="1" x14ac:dyDescent="0.3">
      <c r="A261" s="567">
        <v>7</v>
      </c>
      <c r="B261" s="568" t="s">
        <v>517</v>
      </c>
      <c r="C261" s="568">
        <v>89301072</v>
      </c>
      <c r="D261" s="632" t="s">
        <v>2977</v>
      </c>
      <c r="E261" s="633" t="s">
        <v>1753</v>
      </c>
      <c r="F261" s="568" t="s">
        <v>1733</v>
      </c>
      <c r="G261" s="568" t="s">
        <v>2322</v>
      </c>
      <c r="H261" s="568" t="s">
        <v>516</v>
      </c>
      <c r="I261" s="568" t="s">
        <v>2323</v>
      </c>
      <c r="J261" s="568" t="s">
        <v>2324</v>
      </c>
      <c r="K261" s="568" t="s">
        <v>1164</v>
      </c>
      <c r="L261" s="569">
        <v>0</v>
      </c>
      <c r="M261" s="569">
        <v>0</v>
      </c>
      <c r="N261" s="568">
        <v>1</v>
      </c>
      <c r="O261" s="634">
        <v>0.5</v>
      </c>
      <c r="P261" s="569"/>
      <c r="Q261" s="585"/>
      <c r="R261" s="568"/>
      <c r="S261" s="585">
        <v>0</v>
      </c>
      <c r="T261" s="634"/>
      <c r="U261" s="616">
        <v>0</v>
      </c>
    </row>
    <row r="262" spans="1:21" ht="14.4" customHeight="1" x14ac:dyDescent="0.3">
      <c r="A262" s="567">
        <v>7</v>
      </c>
      <c r="B262" s="568" t="s">
        <v>517</v>
      </c>
      <c r="C262" s="568">
        <v>89301072</v>
      </c>
      <c r="D262" s="632" t="s">
        <v>2977</v>
      </c>
      <c r="E262" s="633" t="s">
        <v>1753</v>
      </c>
      <c r="F262" s="568" t="s">
        <v>1733</v>
      </c>
      <c r="G262" s="568" t="s">
        <v>2325</v>
      </c>
      <c r="H262" s="568" t="s">
        <v>516</v>
      </c>
      <c r="I262" s="568" t="s">
        <v>2326</v>
      </c>
      <c r="J262" s="568" t="s">
        <v>2327</v>
      </c>
      <c r="K262" s="568" t="s">
        <v>1050</v>
      </c>
      <c r="L262" s="569">
        <v>57.27</v>
      </c>
      <c r="M262" s="569">
        <v>57.27</v>
      </c>
      <c r="N262" s="568">
        <v>1</v>
      </c>
      <c r="O262" s="634">
        <v>0.5</v>
      </c>
      <c r="P262" s="569">
        <v>57.27</v>
      </c>
      <c r="Q262" s="585">
        <v>1</v>
      </c>
      <c r="R262" s="568">
        <v>1</v>
      </c>
      <c r="S262" s="585">
        <v>1</v>
      </c>
      <c r="T262" s="634">
        <v>0.5</v>
      </c>
      <c r="U262" s="616">
        <v>1</v>
      </c>
    </row>
    <row r="263" spans="1:21" ht="14.4" customHeight="1" x14ac:dyDescent="0.3">
      <c r="A263" s="567">
        <v>7</v>
      </c>
      <c r="B263" s="568" t="s">
        <v>517</v>
      </c>
      <c r="C263" s="568">
        <v>89301072</v>
      </c>
      <c r="D263" s="632" t="s">
        <v>2977</v>
      </c>
      <c r="E263" s="633" t="s">
        <v>1753</v>
      </c>
      <c r="F263" s="568" t="s">
        <v>1733</v>
      </c>
      <c r="G263" s="568" t="s">
        <v>2023</v>
      </c>
      <c r="H263" s="568" t="s">
        <v>516</v>
      </c>
      <c r="I263" s="568" t="s">
        <v>2197</v>
      </c>
      <c r="J263" s="568" t="s">
        <v>2198</v>
      </c>
      <c r="K263" s="568" t="s">
        <v>2199</v>
      </c>
      <c r="L263" s="569">
        <v>56.01</v>
      </c>
      <c r="M263" s="569">
        <v>336.06</v>
      </c>
      <c r="N263" s="568">
        <v>6</v>
      </c>
      <c r="O263" s="634">
        <v>2</v>
      </c>
      <c r="P263" s="569">
        <v>336.06</v>
      </c>
      <c r="Q263" s="585">
        <v>1</v>
      </c>
      <c r="R263" s="568">
        <v>6</v>
      </c>
      <c r="S263" s="585">
        <v>1</v>
      </c>
      <c r="T263" s="634">
        <v>2</v>
      </c>
      <c r="U263" s="616">
        <v>1</v>
      </c>
    </row>
    <row r="264" spans="1:21" ht="14.4" customHeight="1" x14ac:dyDescent="0.3">
      <c r="A264" s="567">
        <v>7</v>
      </c>
      <c r="B264" s="568" t="s">
        <v>517</v>
      </c>
      <c r="C264" s="568">
        <v>89301072</v>
      </c>
      <c r="D264" s="632" t="s">
        <v>2977</v>
      </c>
      <c r="E264" s="633" t="s">
        <v>1753</v>
      </c>
      <c r="F264" s="568" t="s">
        <v>1733</v>
      </c>
      <c r="G264" s="568" t="s">
        <v>2026</v>
      </c>
      <c r="H264" s="568" t="s">
        <v>516</v>
      </c>
      <c r="I264" s="568" t="s">
        <v>2027</v>
      </c>
      <c r="J264" s="568" t="s">
        <v>2028</v>
      </c>
      <c r="K264" s="568" t="s">
        <v>2029</v>
      </c>
      <c r="L264" s="569">
        <v>238.97</v>
      </c>
      <c r="M264" s="569">
        <v>3584.55</v>
      </c>
      <c r="N264" s="568">
        <v>15</v>
      </c>
      <c r="O264" s="634">
        <v>2</v>
      </c>
      <c r="P264" s="569">
        <v>3584.55</v>
      </c>
      <c r="Q264" s="585">
        <v>1</v>
      </c>
      <c r="R264" s="568">
        <v>15</v>
      </c>
      <c r="S264" s="585">
        <v>1</v>
      </c>
      <c r="T264" s="634">
        <v>2</v>
      </c>
      <c r="U264" s="616">
        <v>1</v>
      </c>
    </row>
    <row r="265" spans="1:21" ht="14.4" customHeight="1" x14ac:dyDescent="0.3">
      <c r="A265" s="567">
        <v>7</v>
      </c>
      <c r="B265" s="568" t="s">
        <v>517</v>
      </c>
      <c r="C265" s="568">
        <v>89301072</v>
      </c>
      <c r="D265" s="632" t="s">
        <v>2977</v>
      </c>
      <c r="E265" s="633" t="s">
        <v>1753</v>
      </c>
      <c r="F265" s="568" t="s">
        <v>1733</v>
      </c>
      <c r="G265" s="568" t="s">
        <v>2026</v>
      </c>
      <c r="H265" s="568" t="s">
        <v>516</v>
      </c>
      <c r="I265" s="568" t="s">
        <v>2207</v>
      </c>
      <c r="J265" s="568" t="s">
        <v>2043</v>
      </c>
      <c r="K265" s="568" t="s">
        <v>836</v>
      </c>
      <c r="L265" s="569">
        <v>707.38</v>
      </c>
      <c r="M265" s="569">
        <v>10610.7</v>
      </c>
      <c r="N265" s="568">
        <v>15</v>
      </c>
      <c r="O265" s="634">
        <v>1</v>
      </c>
      <c r="P265" s="569">
        <v>10610.7</v>
      </c>
      <c r="Q265" s="585">
        <v>1</v>
      </c>
      <c r="R265" s="568">
        <v>15</v>
      </c>
      <c r="S265" s="585">
        <v>1</v>
      </c>
      <c r="T265" s="634">
        <v>1</v>
      </c>
      <c r="U265" s="616">
        <v>1</v>
      </c>
    </row>
    <row r="266" spans="1:21" ht="14.4" customHeight="1" x14ac:dyDescent="0.3">
      <c r="A266" s="567">
        <v>7</v>
      </c>
      <c r="B266" s="568" t="s">
        <v>517</v>
      </c>
      <c r="C266" s="568">
        <v>89301072</v>
      </c>
      <c r="D266" s="632" t="s">
        <v>2977</v>
      </c>
      <c r="E266" s="633" t="s">
        <v>1753</v>
      </c>
      <c r="F266" s="568" t="s">
        <v>1733</v>
      </c>
      <c r="G266" s="568" t="s">
        <v>2026</v>
      </c>
      <c r="H266" s="568" t="s">
        <v>516</v>
      </c>
      <c r="I266" s="568" t="s">
        <v>2328</v>
      </c>
      <c r="J266" s="568" t="s">
        <v>2329</v>
      </c>
      <c r="K266" s="568" t="s">
        <v>2067</v>
      </c>
      <c r="L266" s="569">
        <v>60.68</v>
      </c>
      <c r="M266" s="569">
        <v>546.12</v>
      </c>
      <c r="N266" s="568">
        <v>9</v>
      </c>
      <c r="O266" s="634">
        <v>0.5</v>
      </c>
      <c r="P266" s="569"/>
      <c r="Q266" s="585">
        <v>0</v>
      </c>
      <c r="R266" s="568"/>
      <c r="S266" s="585">
        <v>0</v>
      </c>
      <c r="T266" s="634"/>
      <c r="U266" s="616">
        <v>0</v>
      </c>
    </row>
    <row r="267" spans="1:21" ht="14.4" customHeight="1" x14ac:dyDescent="0.3">
      <c r="A267" s="567">
        <v>7</v>
      </c>
      <c r="B267" s="568" t="s">
        <v>517</v>
      </c>
      <c r="C267" s="568">
        <v>89301072</v>
      </c>
      <c r="D267" s="632" t="s">
        <v>2977</v>
      </c>
      <c r="E267" s="633" t="s">
        <v>1753</v>
      </c>
      <c r="F267" s="568" t="s">
        <v>1733</v>
      </c>
      <c r="G267" s="568" t="s">
        <v>2026</v>
      </c>
      <c r="H267" s="568" t="s">
        <v>516</v>
      </c>
      <c r="I267" s="568" t="s">
        <v>2037</v>
      </c>
      <c r="J267" s="568" t="s">
        <v>2038</v>
      </c>
      <c r="K267" s="568" t="s">
        <v>2039</v>
      </c>
      <c r="L267" s="569">
        <v>237.72</v>
      </c>
      <c r="M267" s="569">
        <v>4041.24</v>
      </c>
      <c r="N267" s="568">
        <v>17</v>
      </c>
      <c r="O267" s="634">
        <v>2</v>
      </c>
      <c r="P267" s="569">
        <v>2614.92</v>
      </c>
      <c r="Q267" s="585">
        <v>0.6470588235294118</v>
      </c>
      <c r="R267" s="568">
        <v>11</v>
      </c>
      <c r="S267" s="585">
        <v>0.6470588235294118</v>
      </c>
      <c r="T267" s="634">
        <v>2</v>
      </c>
      <c r="U267" s="616">
        <v>1</v>
      </c>
    </row>
    <row r="268" spans="1:21" ht="14.4" customHeight="1" x14ac:dyDescent="0.3">
      <c r="A268" s="567">
        <v>7</v>
      </c>
      <c r="B268" s="568" t="s">
        <v>517</v>
      </c>
      <c r="C268" s="568">
        <v>89301072</v>
      </c>
      <c r="D268" s="632" t="s">
        <v>2977</v>
      </c>
      <c r="E268" s="633" t="s">
        <v>1753</v>
      </c>
      <c r="F268" s="568" t="s">
        <v>1733</v>
      </c>
      <c r="G268" s="568" t="s">
        <v>2026</v>
      </c>
      <c r="H268" s="568" t="s">
        <v>516</v>
      </c>
      <c r="I268" s="568" t="s">
        <v>2040</v>
      </c>
      <c r="J268" s="568" t="s">
        <v>2028</v>
      </c>
      <c r="K268" s="568" t="s">
        <v>2029</v>
      </c>
      <c r="L268" s="569">
        <v>238.97</v>
      </c>
      <c r="M268" s="569">
        <v>6452.1900000000005</v>
      </c>
      <c r="N268" s="568">
        <v>27</v>
      </c>
      <c r="O268" s="634">
        <v>4</v>
      </c>
      <c r="P268" s="569">
        <v>6452.1900000000005</v>
      </c>
      <c r="Q268" s="585">
        <v>1</v>
      </c>
      <c r="R268" s="568">
        <v>27</v>
      </c>
      <c r="S268" s="585">
        <v>1</v>
      </c>
      <c r="T268" s="634">
        <v>4</v>
      </c>
      <c r="U268" s="616">
        <v>1</v>
      </c>
    </row>
    <row r="269" spans="1:21" ht="14.4" customHeight="1" x14ac:dyDescent="0.3">
      <c r="A269" s="567">
        <v>7</v>
      </c>
      <c r="B269" s="568" t="s">
        <v>517</v>
      </c>
      <c r="C269" s="568">
        <v>89301072</v>
      </c>
      <c r="D269" s="632" t="s">
        <v>2977</v>
      </c>
      <c r="E269" s="633" t="s">
        <v>1753</v>
      </c>
      <c r="F269" s="568" t="s">
        <v>1733</v>
      </c>
      <c r="G269" s="568" t="s">
        <v>2026</v>
      </c>
      <c r="H269" s="568" t="s">
        <v>516</v>
      </c>
      <c r="I269" s="568" t="s">
        <v>2041</v>
      </c>
      <c r="J269" s="568" t="s">
        <v>2031</v>
      </c>
      <c r="K269" s="568" t="s">
        <v>2032</v>
      </c>
      <c r="L269" s="569">
        <v>503.26</v>
      </c>
      <c r="M269" s="569">
        <v>7045.64</v>
      </c>
      <c r="N269" s="568">
        <v>14</v>
      </c>
      <c r="O269" s="634">
        <v>1</v>
      </c>
      <c r="P269" s="569"/>
      <c r="Q269" s="585">
        <v>0</v>
      </c>
      <c r="R269" s="568"/>
      <c r="S269" s="585">
        <v>0</v>
      </c>
      <c r="T269" s="634"/>
      <c r="U269" s="616">
        <v>0</v>
      </c>
    </row>
    <row r="270" spans="1:21" ht="14.4" customHeight="1" x14ac:dyDescent="0.3">
      <c r="A270" s="567">
        <v>7</v>
      </c>
      <c r="B270" s="568" t="s">
        <v>517</v>
      </c>
      <c r="C270" s="568">
        <v>89301072</v>
      </c>
      <c r="D270" s="632" t="s">
        <v>2977</v>
      </c>
      <c r="E270" s="633" t="s">
        <v>1753</v>
      </c>
      <c r="F270" s="568" t="s">
        <v>1733</v>
      </c>
      <c r="G270" s="568" t="s">
        <v>2026</v>
      </c>
      <c r="H270" s="568" t="s">
        <v>516</v>
      </c>
      <c r="I270" s="568" t="s">
        <v>2042</v>
      </c>
      <c r="J270" s="568" t="s">
        <v>2043</v>
      </c>
      <c r="K270" s="568" t="s">
        <v>836</v>
      </c>
      <c r="L270" s="569">
        <v>707.38</v>
      </c>
      <c r="M270" s="569">
        <v>10610.7</v>
      </c>
      <c r="N270" s="568">
        <v>15</v>
      </c>
      <c r="O270" s="634">
        <v>1</v>
      </c>
      <c r="P270" s="569">
        <v>4244.28</v>
      </c>
      <c r="Q270" s="585">
        <v>0.39999999999999997</v>
      </c>
      <c r="R270" s="568">
        <v>6</v>
      </c>
      <c r="S270" s="585">
        <v>0.4</v>
      </c>
      <c r="T270" s="634"/>
      <c r="U270" s="616">
        <v>0</v>
      </c>
    </row>
    <row r="271" spans="1:21" ht="14.4" customHeight="1" x14ac:dyDescent="0.3">
      <c r="A271" s="567">
        <v>7</v>
      </c>
      <c r="B271" s="568" t="s">
        <v>517</v>
      </c>
      <c r="C271" s="568">
        <v>89301072</v>
      </c>
      <c r="D271" s="632" t="s">
        <v>2977</v>
      </c>
      <c r="E271" s="633" t="s">
        <v>1753</v>
      </c>
      <c r="F271" s="568" t="s">
        <v>1733</v>
      </c>
      <c r="G271" s="568" t="s">
        <v>2330</v>
      </c>
      <c r="H271" s="568" t="s">
        <v>586</v>
      </c>
      <c r="I271" s="568" t="s">
        <v>2331</v>
      </c>
      <c r="J271" s="568" t="s">
        <v>2332</v>
      </c>
      <c r="K271" s="568" t="s">
        <v>2333</v>
      </c>
      <c r="L271" s="569">
        <v>937.93</v>
      </c>
      <c r="M271" s="569">
        <v>1875.86</v>
      </c>
      <c r="N271" s="568">
        <v>2</v>
      </c>
      <c r="O271" s="634">
        <v>1</v>
      </c>
      <c r="P271" s="569">
        <v>1875.86</v>
      </c>
      <c r="Q271" s="585">
        <v>1</v>
      </c>
      <c r="R271" s="568">
        <v>2</v>
      </c>
      <c r="S271" s="585">
        <v>1</v>
      </c>
      <c r="T271" s="634">
        <v>1</v>
      </c>
      <c r="U271" s="616">
        <v>1</v>
      </c>
    </row>
    <row r="272" spans="1:21" ht="14.4" customHeight="1" x14ac:dyDescent="0.3">
      <c r="A272" s="567">
        <v>7</v>
      </c>
      <c r="B272" s="568" t="s">
        <v>517</v>
      </c>
      <c r="C272" s="568">
        <v>89301072</v>
      </c>
      <c r="D272" s="632" t="s">
        <v>2977</v>
      </c>
      <c r="E272" s="633" t="s">
        <v>1753</v>
      </c>
      <c r="F272" s="568" t="s">
        <v>1733</v>
      </c>
      <c r="G272" s="568" t="s">
        <v>1876</v>
      </c>
      <c r="H272" s="568" t="s">
        <v>586</v>
      </c>
      <c r="I272" s="568" t="s">
        <v>1877</v>
      </c>
      <c r="J272" s="568" t="s">
        <v>1878</v>
      </c>
      <c r="K272" s="568" t="s">
        <v>1879</v>
      </c>
      <c r="L272" s="569">
        <v>96.63</v>
      </c>
      <c r="M272" s="569">
        <v>869.67</v>
      </c>
      <c r="N272" s="568">
        <v>9</v>
      </c>
      <c r="O272" s="634">
        <v>3</v>
      </c>
      <c r="P272" s="569">
        <v>96.63</v>
      </c>
      <c r="Q272" s="585">
        <v>0.1111111111111111</v>
      </c>
      <c r="R272" s="568">
        <v>1</v>
      </c>
      <c r="S272" s="585">
        <v>0.1111111111111111</v>
      </c>
      <c r="T272" s="634">
        <v>0.5</v>
      </c>
      <c r="U272" s="616">
        <v>0.16666666666666666</v>
      </c>
    </row>
    <row r="273" spans="1:21" ht="14.4" customHeight="1" x14ac:dyDescent="0.3">
      <c r="A273" s="567">
        <v>7</v>
      </c>
      <c r="B273" s="568" t="s">
        <v>517</v>
      </c>
      <c r="C273" s="568">
        <v>89301072</v>
      </c>
      <c r="D273" s="632" t="s">
        <v>2977</v>
      </c>
      <c r="E273" s="633" t="s">
        <v>1753</v>
      </c>
      <c r="F273" s="568" t="s">
        <v>1733</v>
      </c>
      <c r="G273" s="568" t="s">
        <v>1880</v>
      </c>
      <c r="H273" s="568" t="s">
        <v>516</v>
      </c>
      <c r="I273" s="568" t="s">
        <v>2334</v>
      </c>
      <c r="J273" s="568" t="s">
        <v>2335</v>
      </c>
      <c r="K273" s="568" t="s">
        <v>2336</v>
      </c>
      <c r="L273" s="569">
        <v>680.29</v>
      </c>
      <c r="M273" s="569">
        <v>2721.16</v>
      </c>
      <c r="N273" s="568">
        <v>4</v>
      </c>
      <c r="O273" s="634">
        <v>1</v>
      </c>
      <c r="P273" s="569"/>
      <c r="Q273" s="585">
        <v>0</v>
      </c>
      <c r="R273" s="568"/>
      <c r="S273" s="585">
        <v>0</v>
      </c>
      <c r="T273" s="634"/>
      <c r="U273" s="616">
        <v>0</v>
      </c>
    </row>
    <row r="274" spans="1:21" ht="14.4" customHeight="1" x14ac:dyDescent="0.3">
      <c r="A274" s="567">
        <v>7</v>
      </c>
      <c r="B274" s="568" t="s">
        <v>517</v>
      </c>
      <c r="C274" s="568">
        <v>89301072</v>
      </c>
      <c r="D274" s="632" t="s">
        <v>2977</v>
      </c>
      <c r="E274" s="633" t="s">
        <v>1753</v>
      </c>
      <c r="F274" s="568" t="s">
        <v>1733</v>
      </c>
      <c r="G274" s="568" t="s">
        <v>1880</v>
      </c>
      <c r="H274" s="568" t="s">
        <v>516</v>
      </c>
      <c r="I274" s="568" t="s">
        <v>1881</v>
      </c>
      <c r="J274" s="568" t="s">
        <v>775</v>
      </c>
      <c r="K274" s="568" t="s">
        <v>1882</v>
      </c>
      <c r="L274" s="569">
        <v>612.26</v>
      </c>
      <c r="M274" s="569">
        <v>6734.8600000000006</v>
      </c>
      <c r="N274" s="568">
        <v>11</v>
      </c>
      <c r="O274" s="634">
        <v>4</v>
      </c>
      <c r="P274" s="569">
        <v>6734.8600000000006</v>
      </c>
      <c r="Q274" s="585">
        <v>1</v>
      </c>
      <c r="R274" s="568">
        <v>11</v>
      </c>
      <c r="S274" s="585">
        <v>1</v>
      </c>
      <c r="T274" s="634">
        <v>4</v>
      </c>
      <c r="U274" s="616">
        <v>1</v>
      </c>
    </row>
    <row r="275" spans="1:21" ht="14.4" customHeight="1" x14ac:dyDescent="0.3">
      <c r="A275" s="567">
        <v>7</v>
      </c>
      <c r="B275" s="568" t="s">
        <v>517</v>
      </c>
      <c r="C275" s="568">
        <v>89301072</v>
      </c>
      <c r="D275" s="632" t="s">
        <v>2977</v>
      </c>
      <c r="E275" s="633" t="s">
        <v>1753</v>
      </c>
      <c r="F275" s="568" t="s">
        <v>1733</v>
      </c>
      <c r="G275" s="568" t="s">
        <v>2048</v>
      </c>
      <c r="H275" s="568" t="s">
        <v>516</v>
      </c>
      <c r="I275" s="568" t="s">
        <v>2049</v>
      </c>
      <c r="J275" s="568" t="s">
        <v>2050</v>
      </c>
      <c r="K275" s="568" t="s">
        <v>2051</v>
      </c>
      <c r="L275" s="569">
        <v>1520.3</v>
      </c>
      <c r="M275" s="569">
        <v>21284.199999999997</v>
      </c>
      <c r="N275" s="568">
        <v>14</v>
      </c>
      <c r="O275" s="634">
        <v>3</v>
      </c>
      <c r="P275" s="569">
        <v>21284.199999999997</v>
      </c>
      <c r="Q275" s="585">
        <v>1</v>
      </c>
      <c r="R275" s="568">
        <v>14</v>
      </c>
      <c r="S275" s="585">
        <v>1</v>
      </c>
      <c r="T275" s="634">
        <v>3</v>
      </c>
      <c r="U275" s="616">
        <v>1</v>
      </c>
    </row>
    <row r="276" spans="1:21" ht="14.4" customHeight="1" x14ac:dyDescent="0.3">
      <c r="A276" s="567">
        <v>7</v>
      </c>
      <c r="B276" s="568" t="s">
        <v>517</v>
      </c>
      <c r="C276" s="568">
        <v>89301072</v>
      </c>
      <c r="D276" s="632" t="s">
        <v>2977</v>
      </c>
      <c r="E276" s="633" t="s">
        <v>1753</v>
      </c>
      <c r="F276" s="568" t="s">
        <v>1733</v>
      </c>
      <c r="G276" s="568" t="s">
        <v>2048</v>
      </c>
      <c r="H276" s="568" t="s">
        <v>516</v>
      </c>
      <c r="I276" s="568" t="s">
        <v>2052</v>
      </c>
      <c r="J276" s="568" t="s">
        <v>2050</v>
      </c>
      <c r="K276" s="568" t="s">
        <v>2053</v>
      </c>
      <c r="L276" s="569">
        <v>3040.6</v>
      </c>
      <c r="M276" s="569">
        <v>3040.6</v>
      </c>
      <c r="N276" s="568">
        <v>1</v>
      </c>
      <c r="O276" s="634">
        <v>1</v>
      </c>
      <c r="P276" s="569">
        <v>3040.6</v>
      </c>
      <c r="Q276" s="585">
        <v>1</v>
      </c>
      <c r="R276" s="568">
        <v>1</v>
      </c>
      <c r="S276" s="585">
        <v>1</v>
      </c>
      <c r="T276" s="634">
        <v>1</v>
      </c>
      <c r="U276" s="616">
        <v>1</v>
      </c>
    </row>
    <row r="277" spans="1:21" ht="14.4" customHeight="1" x14ac:dyDescent="0.3">
      <c r="A277" s="567">
        <v>7</v>
      </c>
      <c r="B277" s="568" t="s">
        <v>517</v>
      </c>
      <c r="C277" s="568">
        <v>89301072</v>
      </c>
      <c r="D277" s="632" t="s">
        <v>2977</v>
      </c>
      <c r="E277" s="633" t="s">
        <v>1753</v>
      </c>
      <c r="F277" s="568" t="s">
        <v>1733</v>
      </c>
      <c r="G277" s="568" t="s">
        <v>2048</v>
      </c>
      <c r="H277" s="568" t="s">
        <v>516</v>
      </c>
      <c r="I277" s="568" t="s">
        <v>2054</v>
      </c>
      <c r="J277" s="568" t="s">
        <v>2055</v>
      </c>
      <c r="K277" s="568" t="s">
        <v>2056</v>
      </c>
      <c r="L277" s="569">
        <v>569.97</v>
      </c>
      <c r="M277" s="569">
        <v>23368.77</v>
      </c>
      <c r="N277" s="568">
        <v>41</v>
      </c>
      <c r="O277" s="634">
        <v>5</v>
      </c>
      <c r="P277" s="569">
        <v>22228.83</v>
      </c>
      <c r="Q277" s="585">
        <v>0.95121951219512202</v>
      </c>
      <c r="R277" s="568">
        <v>39</v>
      </c>
      <c r="S277" s="585">
        <v>0.95121951219512191</v>
      </c>
      <c r="T277" s="634">
        <v>4</v>
      </c>
      <c r="U277" s="616">
        <v>0.8</v>
      </c>
    </row>
    <row r="278" spans="1:21" ht="14.4" customHeight="1" x14ac:dyDescent="0.3">
      <c r="A278" s="567">
        <v>7</v>
      </c>
      <c r="B278" s="568" t="s">
        <v>517</v>
      </c>
      <c r="C278" s="568">
        <v>89301072</v>
      </c>
      <c r="D278" s="632" t="s">
        <v>2977</v>
      </c>
      <c r="E278" s="633" t="s">
        <v>1753</v>
      </c>
      <c r="F278" s="568" t="s">
        <v>1733</v>
      </c>
      <c r="G278" s="568" t="s">
        <v>2048</v>
      </c>
      <c r="H278" s="568" t="s">
        <v>516</v>
      </c>
      <c r="I278" s="568" t="s">
        <v>2337</v>
      </c>
      <c r="J278" s="568" t="s">
        <v>2338</v>
      </c>
      <c r="K278" s="568" t="s">
        <v>2067</v>
      </c>
      <c r="L278" s="569">
        <v>427.79</v>
      </c>
      <c r="M278" s="569">
        <v>4705.6900000000005</v>
      </c>
      <c r="N278" s="568">
        <v>11</v>
      </c>
      <c r="O278" s="634">
        <v>4</v>
      </c>
      <c r="P278" s="569">
        <v>4705.6900000000005</v>
      </c>
      <c r="Q278" s="585">
        <v>1</v>
      </c>
      <c r="R278" s="568">
        <v>11</v>
      </c>
      <c r="S278" s="585">
        <v>1</v>
      </c>
      <c r="T278" s="634">
        <v>4</v>
      </c>
      <c r="U278" s="616">
        <v>1</v>
      </c>
    </row>
    <row r="279" spans="1:21" ht="14.4" customHeight="1" x14ac:dyDescent="0.3">
      <c r="A279" s="567">
        <v>7</v>
      </c>
      <c r="B279" s="568" t="s">
        <v>517</v>
      </c>
      <c r="C279" s="568">
        <v>89301072</v>
      </c>
      <c r="D279" s="632" t="s">
        <v>2977</v>
      </c>
      <c r="E279" s="633" t="s">
        <v>1753</v>
      </c>
      <c r="F279" s="568" t="s">
        <v>1733</v>
      </c>
      <c r="G279" s="568" t="s">
        <v>2048</v>
      </c>
      <c r="H279" s="568" t="s">
        <v>516</v>
      </c>
      <c r="I279" s="568" t="s">
        <v>2057</v>
      </c>
      <c r="J279" s="568" t="s">
        <v>2058</v>
      </c>
      <c r="K279" s="568" t="s">
        <v>2059</v>
      </c>
      <c r="L279" s="569">
        <v>760.15</v>
      </c>
      <c r="M279" s="569">
        <v>82096.2</v>
      </c>
      <c r="N279" s="568">
        <v>108</v>
      </c>
      <c r="O279" s="634">
        <v>15</v>
      </c>
      <c r="P279" s="569">
        <v>54730.8</v>
      </c>
      <c r="Q279" s="585">
        <v>0.66666666666666674</v>
      </c>
      <c r="R279" s="568">
        <v>72</v>
      </c>
      <c r="S279" s="585">
        <v>0.66666666666666663</v>
      </c>
      <c r="T279" s="634">
        <v>10</v>
      </c>
      <c r="U279" s="616">
        <v>0.66666666666666663</v>
      </c>
    </row>
    <row r="280" spans="1:21" ht="14.4" customHeight="1" x14ac:dyDescent="0.3">
      <c r="A280" s="567">
        <v>7</v>
      </c>
      <c r="B280" s="568" t="s">
        <v>517</v>
      </c>
      <c r="C280" s="568">
        <v>89301072</v>
      </c>
      <c r="D280" s="632" t="s">
        <v>2977</v>
      </c>
      <c r="E280" s="633" t="s">
        <v>1753</v>
      </c>
      <c r="F280" s="568" t="s">
        <v>1733</v>
      </c>
      <c r="G280" s="568" t="s">
        <v>2048</v>
      </c>
      <c r="H280" s="568" t="s">
        <v>516</v>
      </c>
      <c r="I280" s="568" t="s">
        <v>2065</v>
      </c>
      <c r="J280" s="568" t="s">
        <v>2066</v>
      </c>
      <c r="K280" s="568" t="s">
        <v>2067</v>
      </c>
      <c r="L280" s="569">
        <v>427.79</v>
      </c>
      <c r="M280" s="569">
        <v>855.58</v>
      </c>
      <c r="N280" s="568">
        <v>2</v>
      </c>
      <c r="O280" s="634">
        <v>1</v>
      </c>
      <c r="P280" s="569">
        <v>855.58</v>
      </c>
      <c r="Q280" s="585">
        <v>1</v>
      </c>
      <c r="R280" s="568">
        <v>2</v>
      </c>
      <c r="S280" s="585">
        <v>1</v>
      </c>
      <c r="T280" s="634">
        <v>1</v>
      </c>
      <c r="U280" s="616">
        <v>1</v>
      </c>
    </row>
    <row r="281" spans="1:21" ht="14.4" customHeight="1" x14ac:dyDescent="0.3">
      <c r="A281" s="567">
        <v>7</v>
      </c>
      <c r="B281" s="568" t="s">
        <v>517</v>
      </c>
      <c r="C281" s="568">
        <v>89301072</v>
      </c>
      <c r="D281" s="632" t="s">
        <v>2977</v>
      </c>
      <c r="E281" s="633" t="s">
        <v>1753</v>
      </c>
      <c r="F281" s="568" t="s">
        <v>1733</v>
      </c>
      <c r="G281" s="568" t="s">
        <v>2048</v>
      </c>
      <c r="H281" s="568" t="s">
        <v>516</v>
      </c>
      <c r="I281" s="568" t="s">
        <v>2339</v>
      </c>
      <c r="J281" s="568" t="s">
        <v>2069</v>
      </c>
      <c r="K281" s="568" t="s">
        <v>2056</v>
      </c>
      <c r="L281" s="569">
        <v>569.97</v>
      </c>
      <c r="M281" s="569">
        <v>1709.91</v>
      </c>
      <c r="N281" s="568">
        <v>3</v>
      </c>
      <c r="O281" s="634"/>
      <c r="P281" s="569">
        <v>1709.91</v>
      </c>
      <c r="Q281" s="585">
        <v>1</v>
      </c>
      <c r="R281" s="568">
        <v>3</v>
      </c>
      <c r="S281" s="585">
        <v>1</v>
      </c>
      <c r="T281" s="634"/>
      <c r="U281" s="616"/>
    </row>
    <row r="282" spans="1:21" ht="14.4" customHeight="1" x14ac:dyDescent="0.3">
      <c r="A282" s="567">
        <v>7</v>
      </c>
      <c r="B282" s="568" t="s">
        <v>517</v>
      </c>
      <c r="C282" s="568">
        <v>89301072</v>
      </c>
      <c r="D282" s="632" t="s">
        <v>2977</v>
      </c>
      <c r="E282" s="633" t="s">
        <v>1753</v>
      </c>
      <c r="F282" s="568" t="s">
        <v>1733</v>
      </c>
      <c r="G282" s="568" t="s">
        <v>2048</v>
      </c>
      <c r="H282" s="568" t="s">
        <v>516</v>
      </c>
      <c r="I282" s="568" t="s">
        <v>2340</v>
      </c>
      <c r="J282" s="568" t="s">
        <v>2071</v>
      </c>
      <c r="K282" s="568" t="s">
        <v>2059</v>
      </c>
      <c r="L282" s="569">
        <v>760.15</v>
      </c>
      <c r="M282" s="569">
        <v>1520.3</v>
      </c>
      <c r="N282" s="568">
        <v>2</v>
      </c>
      <c r="O282" s="634">
        <v>1</v>
      </c>
      <c r="P282" s="569">
        <v>1520.3</v>
      </c>
      <c r="Q282" s="585">
        <v>1</v>
      </c>
      <c r="R282" s="568">
        <v>2</v>
      </c>
      <c r="S282" s="585">
        <v>1</v>
      </c>
      <c r="T282" s="634">
        <v>1</v>
      </c>
      <c r="U282" s="616">
        <v>1</v>
      </c>
    </row>
    <row r="283" spans="1:21" ht="14.4" customHeight="1" x14ac:dyDescent="0.3">
      <c r="A283" s="567">
        <v>7</v>
      </c>
      <c r="B283" s="568" t="s">
        <v>517</v>
      </c>
      <c r="C283" s="568">
        <v>89301072</v>
      </c>
      <c r="D283" s="632" t="s">
        <v>2977</v>
      </c>
      <c r="E283" s="633" t="s">
        <v>1753</v>
      </c>
      <c r="F283" s="568" t="s">
        <v>1733</v>
      </c>
      <c r="G283" s="568" t="s">
        <v>2072</v>
      </c>
      <c r="H283" s="568" t="s">
        <v>516</v>
      </c>
      <c r="I283" s="568" t="s">
        <v>2341</v>
      </c>
      <c r="J283" s="568" t="s">
        <v>2342</v>
      </c>
      <c r="K283" s="568" t="s">
        <v>2343</v>
      </c>
      <c r="L283" s="569">
        <v>1163.02</v>
      </c>
      <c r="M283" s="569">
        <v>1163.02</v>
      </c>
      <c r="N283" s="568">
        <v>1</v>
      </c>
      <c r="O283" s="634">
        <v>1</v>
      </c>
      <c r="P283" s="569">
        <v>1163.02</v>
      </c>
      <c r="Q283" s="585">
        <v>1</v>
      </c>
      <c r="R283" s="568">
        <v>1</v>
      </c>
      <c r="S283" s="585">
        <v>1</v>
      </c>
      <c r="T283" s="634">
        <v>1</v>
      </c>
      <c r="U283" s="616">
        <v>1</v>
      </c>
    </row>
    <row r="284" spans="1:21" ht="14.4" customHeight="1" x14ac:dyDescent="0.3">
      <c r="A284" s="567">
        <v>7</v>
      </c>
      <c r="B284" s="568" t="s">
        <v>517</v>
      </c>
      <c r="C284" s="568">
        <v>89301072</v>
      </c>
      <c r="D284" s="632" t="s">
        <v>2977</v>
      </c>
      <c r="E284" s="633" t="s">
        <v>1753</v>
      </c>
      <c r="F284" s="568" t="s">
        <v>1733</v>
      </c>
      <c r="G284" s="568" t="s">
        <v>2344</v>
      </c>
      <c r="H284" s="568" t="s">
        <v>516</v>
      </c>
      <c r="I284" s="568" t="s">
        <v>2345</v>
      </c>
      <c r="J284" s="568" t="s">
        <v>2346</v>
      </c>
      <c r="K284" s="568" t="s">
        <v>2347</v>
      </c>
      <c r="L284" s="569">
        <v>169</v>
      </c>
      <c r="M284" s="569">
        <v>507</v>
      </c>
      <c r="N284" s="568">
        <v>3</v>
      </c>
      <c r="O284" s="634">
        <v>1</v>
      </c>
      <c r="P284" s="569">
        <v>169</v>
      </c>
      <c r="Q284" s="585">
        <v>0.33333333333333331</v>
      </c>
      <c r="R284" s="568">
        <v>1</v>
      </c>
      <c r="S284" s="585">
        <v>0.33333333333333331</v>
      </c>
      <c r="T284" s="634">
        <v>0.5</v>
      </c>
      <c r="U284" s="616">
        <v>0.5</v>
      </c>
    </row>
    <row r="285" spans="1:21" ht="14.4" customHeight="1" x14ac:dyDescent="0.3">
      <c r="A285" s="567">
        <v>7</v>
      </c>
      <c r="B285" s="568" t="s">
        <v>517</v>
      </c>
      <c r="C285" s="568">
        <v>89301072</v>
      </c>
      <c r="D285" s="632" t="s">
        <v>2977</v>
      </c>
      <c r="E285" s="633" t="s">
        <v>1753</v>
      </c>
      <c r="F285" s="568" t="s">
        <v>1733</v>
      </c>
      <c r="G285" s="568" t="s">
        <v>2348</v>
      </c>
      <c r="H285" s="568" t="s">
        <v>516</v>
      </c>
      <c r="I285" s="568" t="s">
        <v>2349</v>
      </c>
      <c r="J285" s="568" t="s">
        <v>2350</v>
      </c>
      <c r="K285" s="568" t="s">
        <v>2351</v>
      </c>
      <c r="L285" s="569">
        <v>0</v>
      </c>
      <c r="M285" s="569">
        <v>0</v>
      </c>
      <c r="N285" s="568">
        <v>4</v>
      </c>
      <c r="O285" s="634">
        <v>1</v>
      </c>
      <c r="P285" s="569">
        <v>0</v>
      </c>
      <c r="Q285" s="585"/>
      <c r="R285" s="568">
        <v>2</v>
      </c>
      <c r="S285" s="585">
        <v>0.5</v>
      </c>
      <c r="T285" s="634">
        <v>0.5</v>
      </c>
      <c r="U285" s="616">
        <v>0.5</v>
      </c>
    </row>
    <row r="286" spans="1:21" ht="14.4" customHeight="1" x14ac:dyDescent="0.3">
      <c r="A286" s="567">
        <v>7</v>
      </c>
      <c r="B286" s="568" t="s">
        <v>517</v>
      </c>
      <c r="C286" s="568">
        <v>89301072</v>
      </c>
      <c r="D286" s="632" t="s">
        <v>2977</v>
      </c>
      <c r="E286" s="633" t="s">
        <v>1753</v>
      </c>
      <c r="F286" s="568" t="s">
        <v>1733</v>
      </c>
      <c r="G286" s="568" t="s">
        <v>1883</v>
      </c>
      <c r="H286" s="568" t="s">
        <v>516</v>
      </c>
      <c r="I286" s="568" t="s">
        <v>1884</v>
      </c>
      <c r="J286" s="568" t="s">
        <v>815</v>
      </c>
      <c r="K286" s="568" t="s">
        <v>816</v>
      </c>
      <c r="L286" s="569">
        <v>56.69</v>
      </c>
      <c r="M286" s="569">
        <v>170.07</v>
      </c>
      <c r="N286" s="568">
        <v>3</v>
      </c>
      <c r="O286" s="634">
        <v>0.5</v>
      </c>
      <c r="P286" s="569">
        <v>170.07</v>
      </c>
      <c r="Q286" s="585">
        <v>1</v>
      </c>
      <c r="R286" s="568">
        <v>3</v>
      </c>
      <c r="S286" s="585">
        <v>1</v>
      </c>
      <c r="T286" s="634">
        <v>0.5</v>
      </c>
      <c r="U286" s="616">
        <v>1</v>
      </c>
    </row>
    <row r="287" spans="1:21" ht="14.4" customHeight="1" x14ac:dyDescent="0.3">
      <c r="A287" s="567">
        <v>7</v>
      </c>
      <c r="B287" s="568" t="s">
        <v>517</v>
      </c>
      <c r="C287" s="568">
        <v>89301072</v>
      </c>
      <c r="D287" s="632" t="s">
        <v>2977</v>
      </c>
      <c r="E287" s="633" t="s">
        <v>1753</v>
      </c>
      <c r="F287" s="568" t="s">
        <v>1733</v>
      </c>
      <c r="G287" s="568" t="s">
        <v>2080</v>
      </c>
      <c r="H287" s="568" t="s">
        <v>516</v>
      </c>
      <c r="I287" s="568" t="s">
        <v>2224</v>
      </c>
      <c r="J287" s="568" t="s">
        <v>2225</v>
      </c>
      <c r="K287" s="568" t="s">
        <v>2226</v>
      </c>
      <c r="L287" s="569">
        <v>101.69</v>
      </c>
      <c r="M287" s="569">
        <v>305.07</v>
      </c>
      <c r="N287" s="568">
        <v>3</v>
      </c>
      <c r="O287" s="634">
        <v>0.5</v>
      </c>
      <c r="P287" s="569">
        <v>305.07</v>
      </c>
      <c r="Q287" s="585">
        <v>1</v>
      </c>
      <c r="R287" s="568">
        <v>3</v>
      </c>
      <c r="S287" s="585">
        <v>1</v>
      </c>
      <c r="T287" s="634">
        <v>0.5</v>
      </c>
      <c r="U287" s="616">
        <v>1</v>
      </c>
    </row>
    <row r="288" spans="1:21" ht="14.4" customHeight="1" x14ac:dyDescent="0.3">
      <c r="A288" s="567">
        <v>7</v>
      </c>
      <c r="B288" s="568" t="s">
        <v>517</v>
      </c>
      <c r="C288" s="568">
        <v>89301072</v>
      </c>
      <c r="D288" s="632" t="s">
        <v>2977</v>
      </c>
      <c r="E288" s="633" t="s">
        <v>1753</v>
      </c>
      <c r="F288" s="568" t="s">
        <v>1733</v>
      </c>
      <c r="G288" s="568" t="s">
        <v>2084</v>
      </c>
      <c r="H288" s="568" t="s">
        <v>586</v>
      </c>
      <c r="I288" s="568" t="s">
        <v>2352</v>
      </c>
      <c r="J288" s="568" t="s">
        <v>2353</v>
      </c>
      <c r="K288" s="568" t="s">
        <v>2354</v>
      </c>
      <c r="L288" s="569">
        <v>1344.66</v>
      </c>
      <c r="M288" s="569">
        <v>8067.9600000000009</v>
      </c>
      <c r="N288" s="568">
        <v>6</v>
      </c>
      <c r="O288" s="634">
        <v>2.5</v>
      </c>
      <c r="P288" s="569">
        <v>8067.9600000000009</v>
      </c>
      <c r="Q288" s="585">
        <v>1</v>
      </c>
      <c r="R288" s="568">
        <v>6</v>
      </c>
      <c r="S288" s="585">
        <v>1</v>
      </c>
      <c r="T288" s="634">
        <v>2.5</v>
      </c>
      <c r="U288" s="616">
        <v>1</v>
      </c>
    </row>
    <row r="289" spans="1:21" ht="14.4" customHeight="1" x14ac:dyDescent="0.3">
      <c r="A289" s="567">
        <v>7</v>
      </c>
      <c r="B289" s="568" t="s">
        <v>517</v>
      </c>
      <c r="C289" s="568">
        <v>89301072</v>
      </c>
      <c r="D289" s="632" t="s">
        <v>2977</v>
      </c>
      <c r="E289" s="633" t="s">
        <v>1753</v>
      </c>
      <c r="F289" s="568" t="s">
        <v>1733</v>
      </c>
      <c r="G289" s="568" t="s">
        <v>2084</v>
      </c>
      <c r="H289" s="568" t="s">
        <v>586</v>
      </c>
      <c r="I289" s="568" t="s">
        <v>2085</v>
      </c>
      <c r="J289" s="568" t="s">
        <v>2086</v>
      </c>
      <c r="K289" s="568" t="s">
        <v>2087</v>
      </c>
      <c r="L289" s="569">
        <v>1793.46</v>
      </c>
      <c r="M289" s="569">
        <v>1793.46</v>
      </c>
      <c r="N289" s="568">
        <v>1</v>
      </c>
      <c r="O289" s="634">
        <v>0.5</v>
      </c>
      <c r="P289" s="569">
        <v>1793.46</v>
      </c>
      <c r="Q289" s="585">
        <v>1</v>
      </c>
      <c r="R289" s="568">
        <v>1</v>
      </c>
      <c r="S289" s="585">
        <v>1</v>
      </c>
      <c r="T289" s="634">
        <v>0.5</v>
      </c>
      <c r="U289" s="616">
        <v>1</v>
      </c>
    </row>
    <row r="290" spans="1:21" ht="14.4" customHeight="1" x14ac:dyDescent="0.3">
      <c r="A290" s="567">
        <v>7</v>
      </c>
      <c r="B290" s="568" t="s">
        <v>517</v>
      </c>
      <c r="C290" s="568">
        <v>89301072</v>
      </c>
      <c r="D290" s="632" t="s">
        <v>2977</v>
      </c>
      <c r="E290" s="633" t="s">
        <v>1753</v>
      </c>
      <c r="F290" s="568" t="s">
        <v>1733</v>
      </c>
      <c r="G290" s="568" t="s">
        <v>2355</v>
      </c>
      <c r="H290" s="568" t="s">
        <v>586</v>
      </c>
      <c r="I290" s="568" t="s">
        <v>2356</v>
      </c>
      <c r="J290" s="568" t="s">
        <v>2357</v>
      </c>
      <c r="K290" s="568" t="s">
        <v>2358</v>
      </c>
      <c r="L290" s="569">
        <v>140.03</v>
      </c>
      <c r="M290" s="569">
        <v>420.09000000000003</v>
      </c>
      <c r="N290" s="568">
        <v>3</v>
      </c>
      <c r="O290" s="634">
        <v>0.5</v>
      </c>
      <c r="P290" s="569"/>
      <c r="Q290" s="585">
        <v>0</v>
      </c>
      <c r="R290" s="568"/>
      <c r="S290" s="585">
        <v>0</v>
      </c>
      <c r="T290" s="634"/>
      <c r="U290" s="616">
        <v>0</v>
      </c>
    </row>
    <row r="291" spans="1:21" ht="14.4" customHeight="1" x14ac:dyDescent="0.3">
      <c r="A291" s="567">
        <v>7</v>
      </c>
      <c r="B291" s="568" t="s">
        <v>517</v>
      </c>
      <c r="C291" s="568">
        <v>89301072</v>
      </c>
      <c r="D291" s="632" t="s">
        <v>2977</v>
      </c>
      <c r="E291" s="633" t="s">
        <v>1753</v>
      </c>
      <c r="F291" s="568" t="s">
        <v>1733</v>
      </c>
      <c r="G291" s="568" t="s">
        <v>2355</v>
      </c>
      <c r="H291" s="568" t="s">
        <v>586</v>
      </c>
      <c r="I291" s="568" t="s">
        <v>2356</v>
      </c>
      <c r="J291" s="568" t="s">
        <v>1147</v>
      </c>
      <c r="K291" s="568" t="s">
        <v>2358</v>
      </c>
      <c r="L291" s="569">
        <v>140.03</v>
      </c>
      <c r="M291" s="569">
        <v>280.06</v>
      </c>
      <c r="N291" s="568">
        <v>2</v>
      </c>
      <c r="O291" s="634">
        <v>0.5</v>
      </c>
      <c r="P291" s="569"/>
      <c r="Q291" s="585">
        <v>0</v>
      </c>
      <c r="R291" s="568"/>
      <c r="S291" s="585">
        <v>0</v>
      </c>
      <c r="T291" s="634"/>
      <c r="U291" s="616">
        <v>0</v>
      </c>
    </row>
    <row r="292" spans="1:21" ht="14.4" customHeight="1" x14ac:dyDescent="0.3">
      <c r="A292" s="567">
        <v>7</v>
      </c>
      <c r="B292" s="568" t="s">
        <v>517</v>
      </c>
      <c r="C292" s="568">
        <v>89301072</v>
      </c>
      <c r="D292" s="632" t="s">
        <v>2977</v>
      </c>
      <c r="E292" s="633" t="s">
        <v>1753</v>
      </c>
      <c r="F292" s="568" t="s">
        <v>1733</v>
      </c>
      <c r="G292" s="568" t="s">
        <v>2359</v>
      </c>
      <c r="H292" s="568" t="s">
        <v>516</v>
      </c>
      <c r="I292" s="568" t="s">
        <v>2360</v>
      </c>
      <c r="J292" s="568" t="s">
        <v>2361</v>
      </c>
      <c r="K292" s="568" t="s">
        <v>2362</v>
      </c>
      <c r="L292" s="569">
        <v>131.96</v>
      </c>
      <c r="M292" s="569">
        <v>395.88</v>
      </c>
      <c r="N292" s="568">
        <v>3</v>
      </c>
      <c r="O292" s="634">
        <v>0.5</v>
      </c>
      <c r="P292" s="569">
        <v>395.88</v>
      </c>
      <c r="Q292" s="585">
        <v>1</v>
      </c>
      <c r="R292" s="568">
        <v>3</v>
      </c>
      <c r="S292" s="585">
        <v>1</v>
      </c>
      <c r="T292" s="634">
        <v>0.5</v>
      </c>
      <c r="U292" s="616">
        <v>1</v>
      </c>
    </row>
    <row r="293" spans="1:21" ht="14.4" customHeight="1" x14ac:dyDescent="0.3">
      <c r="A293" s="567">
        <v>7</v>
      </c>
      <c r="B293" s="568" t="s">
        <v>517</v>
      </c>
      <c r="C293" s="568">
        <v>89301072</v>
      </c>
      <c r="D293" s="632" t="s">
        <v>2977</v>
      </c>
      <c r="E293" s="633" t="s">
        <v>1753</v>
      </c>
      <c r="F293" s="568" t="s">
        <v>1733</v>
      </c>
      <c r="G293" s="568" t="s">
        <v>1793</v>
      </c>
      <c r="H293" s="568" t="s">
        <v>516</v>
      </c>
      <c r="I293" s="568" t="s">
        <v>2363</v>
      </c>
      <c r="J293" s="568" t="s">
        <v>2364</v>
      </c>
      <c r="K293" s="568" t="s">
        <v>2365</v>
      </c>
      <c r="L293" s="569">
        <v>0</v>
      </c>
      <c r="M293" s="569">
        <v>0</v>
      </c>
      <c r="N293" s="568">
        <v>4</v>
      </c>
      <c r="O293" s="634">
        <v>1.5</v>
      </c>
      <c r="P293" s="569">
        <v>0</v>
      </c>
      <c r="Q293" s="585"/>
      <c r="R293" s="568">
        <v>4</v>
      </c>
      <c r="S293" s="585">
        <v>1</v>
      </c>
      <c r="T293" s="634">
        <v>1.5</v>
      </c>
      <c r="U293" s="616">
        <v>1</v>
      </c>
    </row>
    <row r="294" spans="1:21" ht="14.4" customHeight="1" x14ac:dyDescent="0.3">
      <c r="A294" s="567">
        <v>7</v>
      </c>
      <c r="B294" s="568" t="s">
        <v>517</v>
      </c>
      <c r="C294" s="568">
        <v>89301072</v>
      </c>
      <c r="D294" s="632" t="s">
        <v>2977</v>
      </c>
      <c r="E294" s="633" t="s">
        <v>1753</v>
      </c>
      <c r="F294" s="568" t="s">
        <v>1733</v>
      </c>
      <c r="G294" s="568" t="s">
        <v>2366</v>
      </c>
      <c r="H294" s="568" t="s">
        <v>516</v>
      </c>
      <c r="I294" s="568" t="s">
        <v>2367</v>
      </c>
      <c r="J294" s="568" t="s">
        <v>2368</v>
      </c>
      <c r="K294" s="568" t="s">
        <v>2369</v>
      </c>
      <c r="L294" s="569">
        <v>129.94999999999999</v>
      </c>
      <c r="M294" s="569">
        <v>129.94999999999999</v>
      </c>
      <c r="N294" s="568">
        <v>1</v>
      </c>
      <c r="O294" s="634">
        <v>0.5</v>
      </c>
      <c r="P294" s="569">
        <v>129.94999999999999</v>
      </c>
      <c r="Q294" s="585">
        <v>1</v>
      </c>
      <c r="R294" s="568">
        <v>1</v>
      </c>
      <c r="S294" s="585">
        <v>1</v>
      </c>
      <c r="T294" s="634">
        <v>0.5</v>
      </c>
      <c r="U294" s="616">
        <v>1</v>
      </c>
    </row>
    <row r="295" spans="1:21" ht="14.4" customHeight="1" x14ac:dyDescent="0.3">
      <c r="A295" s="567">
        <v>7</v>
      </c>
      <c r="B295" s="568" t="s">
        <v>517</v>
      </c>
      <c r="C295" s="568">
        <v>89301072</v>
      </c>
      <c r="D295" s="632" t="s">
        <v>2977</v>
      </c>
      <c r="E295" s="633" t="s">
        <v>1753</v>
      </c>
      <c r="F295" s="568" t="s">
        <v>1733</v>
      </c>
      <c r="G295" s="568" t="s">
        <v>2370</v>
      </c>
      <c r="H295" s="568" t="s">
        <v>516</v>
      </c>
      <c r="I295" s="568" t="s">
        <v>2371</v>
      </c>
      <c r="J295" s="568" t="s">
        <v>2372</v>
      </c>
      <c r="K295" s="568" t="s">
        <v>2373</v>
      </c>
      <c r="L295" s="569">
        <v>85.49</v>
      </c>
      <c r="M295" s="569">
        <v>85.49</v>
      </c>
      <c r="N295" s="568">
        <v>1</v>
      </c>
      <c r="O295" s="634">
        <v>0.5</v>
      </c>
      <c r="P295" s="569"/>
      <c r="Q295" s="585">
        <v>0</v>
      </c>
      <c r="R295" s="568"/>
      <c r="S295" s="585">
        <v>0</v>
      </c>
      <c r="T295" s="634"/>
      <c r="U295" s="616">
        <v>0</v>
      </c>
    </row>
    <row r="296" spans="1:21" ht="14.4" customHeight="1" x14ac:dyDescent="0.3">
      <c r="A296" s="567">
        <v>7</v>
      </c>
      <c r="B296" s="568" t="s">
        <v>517</v>
      </c>
      <c r="C296" s="568">
        <v>89301072</v>
      </c>
      <c r="D296" s="632" t="s">
        <v>2977</v>
      </c>
      <c r="E296" s="633" t="s">
        <v>1753</v>
      </c>
      <c r="F296" s="568" t="s">
        <v>1733</v>
      </c>
      <c r="G296" s="568" t="s">
        <v>2374</v>
      </c>
      <c r="H296" s="568" t="s">
        <v>516</v>
      </c>
      <c r="I296" s="568" t="s">
        <v>2375</v>
      </c>
      <c r="J296" s="568" t="s">
        <v>2376</v>
      </c>
      <c r="K296" s="568" t="s">
        <v>2091</v>
      </c>
      <c r="L296" s="569">
        <v>85.49</v>
      </c>
      <c r="M296" s="569">
        <v>170.98</v>
      </c>
      <c r="N296" s="568">
        <v>2</v>
      </c>
      <c r="O296" s="634">
        <v>1</v>
      </c>
      <c r="P296" s="569">
        <v>170.98</v>
      </c>
      <c r="Q296" s="585">
        <v>1</v>
      </c>
      <c r="R296" s="568">
        <v>2</v>
      </c>
      <c r="S296" s="585">
        <v>1</v>
      </c>
      <c r="T296" s="634">
        <v>1</v>
      </c>
      <c r="U296" s="616">
        <v>1</v>
      </c>
    </row>
    <row r="297" spans="1:21" ht="14.4" customHeight="1" x14ac:dyDescent="0.3">
      <c r="A297" s="567">
        <v>7</v>
      </c>
      <c r="B297" s="568" t="s">
        <v>517</v>
      </c>
      <c r="C297" s="568">
        <v>89301072</v>
      </c>
      <c r="D297" s="632" t="s">
        <v>2977</v>
      </c>
      <c r="E297" s="633" t="s">
        <v>1753</v>
      </c>
      <c r="F297" s="568" t="s">
        <v>1733</v>
      </c>
      <c r="G297" s="568" t="s">
        <v>2111</v>
      </c>
      <c r="H297" s="568" t="s">
        <v>586</v>
      </c>
      <c r="I297" s="568" t="s">
        <v>2239</v>
      </c>
      <c r="J297" s="568" t="s">
        <v>2240</v>
      </c>
      <c r="K297" s="568" t="s">
        <v>2018</v>
      </c>
      <c r="L297" s="569">
        <v>32.74</v>
      </c>
      <c r="M297" s="569">
        <v>32.74</v>
      </c>
      <c r="N297" s="568">
        <v>1</v>
      </c>
      <c r="O297" s="634">
        <v>0.5</v>
      </c>
      <c r="P297" s="569"/>
      <c r="Q297" s="585">
        <v>0</v>
      </c>
      <c r="R297" s="568"/>
      <c r="S297" s="585">
        <v>0</v>
      </c>
      <c r="T297" s="634"/>
      <c r="U297" s="616">
        <v>0</v>
      </c>
    </row>
    <row r="298" spans="1:21" ht="14.4" customHeight="1" x14ac:dyDescent="0.3">
      <c r="A298" s="567">
        <v>7</v>
      </c>
      <c r="B298" s="568" t="s">
        <v>517</v>
      </c>
      <c r="C298" s="568">
        <v>89301072</v>
      </c>
      <c r="D298" s="632" t="s">
        <v>2977</v>
      </c>
      <c r="E298" s="633" t="s">
        <v>1753</v>
      </c>
      <c r="F298" s="568" t="s">
        <v>1733</v>
      </c>
      <c r="G298" s="568" t="s">
        <v>2111</v>
      </c>
      <c r="H298" s="568" t="s">
        <v>586</v>
      </c>
      <c r="I298" s="568" t="s">
        <v>2120</v>
      </c>
      <c r="J298" s="568" t="s">
        <v>2121</v>
      </c>
      <c r="K298" s="568" t="s">
        <v>2122</v>
      </c>
      <c r="L298" s="569">
        <v>147.36000000000001</v>
      </c>
      <c r="M298" s="569">
        <v>147.36000000000001</v>
      </c>
      <c r="N298" s="568">
        <v>1</v>
      </c>
      <c r="O298" s="634">
        <v>0.5</v>
      </c>
      <c r="P298" s="569"/>
      <c r="Q298" s="585">
        <v>0</v>
      </c>
      <c r="R298" s="568"/>
      <c r="S298" s="585">
        <v>0</v>
      </c>
      <c r="T298" s="634"/>
      <c r="U298" s="616">
        <v>0</v>
      </c>
    </row>
    <row r="299" spans="1:21" ht="14.4" customHeight="1" x14ac:dyDescent="0.3">
      <c r="A299" s="567">
        <v>7</v>
      </c>
      <c r="B299" s="568" t="s">
        <v>517</v>
      </c>
      <c r="C299" s="568">
        <v>89301072</v>
      </c>
      <c r="D299" s="632" t="s">
        <v>2977</v>
      </c>
      <c r="E299" s="633" t="s">
        <v>1753</v>
      </c>
      <c r="F299" s="568" t="s">
        <v>1733</v>
      </c>
      <c r="G299" s="568" t="s">
        <v>2111</v>
      </c>
      <c r="H299" s="568" t="s">
        <v>586</v>
      </c>
      <c r="I299" s="568" t="s">
        <v>2248</v>
      </c>
      <c r="J299" s="568" t="s">
        <v>2129</v>
      </c>
      <c r="K299" s="568" t="s">
        <v>2127</v>
      </c>
      <c r="L299" s="569">
        <v>207.53</v>
      </c>
      <c r="M299" s="569">
        <v>415.06</v>
      </c>
      <c r="N299" s="568">
        <v>2</v>
      </c>
      <c r="O299" s="634">
        <v>1.5</v>
      </c>
      <c r="P299" s="569"/>
      <c r="Q299" s="585">
        <v>0</v>
      </c>
      <c r="R299" s="568"/>
      <c r="S299" s="585">
        <v>0</v>
      </c>
      <c r="T299" s="634"/>
      <c r="U299" s="616">
        <v>0</v>
      </c>
    </row>
    <row r="300" spans="1:21" ht="14.4" customHeight="1" x14ac:dyDescent="0.3">
      <c r="A300" s="567">
        <v>7</v>
      </c>
      <c r="B300" s="568" t="s">
        <v>517</v>
      </c>
      <c r="C300" s="568">
        <v>89301072</v>
      </c>
      <c r="D300" s="632" t="s">
        <v>2977</v>
      </c>
      <c r="E300" s="633" t="s">
        <v>1753</v>
      </c>
      <c r="F300" s="568" t="s">
        <v>1733</v>
      </c>
      <c r="G300" s="568" t="s">
        <v>2111</v>
      </c>
      <c r="H300" s="568" t="s">
        <v>586</v>
      </c>
      <c r="I300" s="568" t="s">
        <v>2249</v>
      </c>
      <c r="J300" s="568" t="s">
        <v>2240</v>
      </c>
      <c r="K300" s="568" t="s">
        <v>2245</v>
      </c>
      <c r="L300" s="569">
        <v>314.35000000000002</v>
      </c>
      <c r="M300" s="569">
        <v>2514.8000000000002</v>
      </c>
      <c r="N300" s="568">
        <v>8</v>
      </c>
      <c r="O300" s="634">
        <v>4</v>
      </c>
      <c r="P300" s="569">
        <v>1257.4000000000001</v>
      </c>
      <c r="Q300" s="585">
        <v>0.5</v>
      </c>
      <c r="R300" s="568">
        <v>4</v>
      </c>
      <c r="S300" s="585">
        <v>0.5</v>
      </c>
      <c r="T300" s="634">
        <v>2.5</v>
      </c>
      <c r="U300" s="616">
        <v>0.625</v>
      </c>
    </row>
    <row r="301" spans="1:21" ht="14.4" customHeight="1" x14ac:dyDescent="0.3">
      <c r="A301" s="567">
        <v>7</v>
      </c>
      <c r="B301" s="568" t="s">
        <v>517</v>
      </c>
      <c r="C301" s="568">
        <v>89301072</v>
      </c>
      <c r="D301" s="632" t="s">
        <v>2977</v>
      </c>
      <c r="E301" s="633" t="s">
        <v>1753</v>
      </c>
      <c r="F301" s="568" t="s">
        <v>1733</v>
      </c>
      <c r="G301" s="568" t="s">
        <v>1889</v>
      </c>
      <c r="H301" s="568" t="s">
        <v>516</v>
      </c>
      <c r="I301" s="568" t="s">
        <v>2130</v>
      </c>
      <c r="J301" s="568" t="s">
        <v>2131</v>
      </c>
      <c r="K301" s="568" t="s">
        <v>1858</v>
      </c>
      <c r="L301" s="569">
        <v>154.33000000000001</v>
      </c>
      <c r="M301" s="569">
        <v>1080.3100000000002</v>
      </c>
      <c r="N301" s="568">
        <v>7</v>
      </c>
      <c r="O301" s="634">
        <v>3.5</v>
      </c>
      <c r="P301" s="569">
        <v>925.98000000000013</v>
      </c>
      <c r="Q301" s="585">
        <v>0.8571428571428571</v>
      </c>
      <c r="R301" s="568">
        <v>6</v>
      </c>
      <c r="S301" s="585">
        <v>0.8571428571428571</v>
      </c>
      <c r="T301" s="634">
        <v>2.5</v>
      </c>
      <c r="U301" s="616">
        <v>0.7142857142857143</v>
      </c>
    </row>
    <row r="302" spans="1:21" ht="14.4" customHeight="1" x14ac:dyDescent="0.3">
      <c r="A302" s="567">
        <v>7</v>
      </c>
      <c r="B302" s="568" t="s">
        <v>517</v>
      </c>
      <c r="C302" s="568">
        <v>89301072</v>
      </c>
      <c r="D302" s="632" t="s">
        <v>2977</v>
      </c>
      <c r="E302" s="633" t="s">
        <v>1753</v>
      </c>
      <c r="F302" s="568" t="s">
        <v>1733</v>
      </c>
      <c r="G302" s="568" t="s">
        <v>1889</v>
      </c>
      <c r="H302" s="568" t="s">
        <v>516</v>
      </c>
      <c r="I302" s="568" t="s">
        <v>2377</v>
      </c>
      <c r="J302" s="568" t="s">
        <v>1891</v>
      </c>
      <c r="K302" s="568" t="s">
        <v>2378</v>
      </c>
      <c r="L302" s="569">
        <v>0</v>
      </c>
      <c r="M302" s="569">
        <v>0</v>
      </c>
      <c r="N302" s="568">
        <v>3</v>
      </c>
      <c r="O302" s="634">
        <v>1</v>
      </c>
      <c r="P302" s="569">
        <v>0</v>
      </c>
      <c r="Q302" s="585"/>
      <c r="R302" s="568">
        <v>3</v>
      </c>
      <c r="S302" s="585">
        <v>1</v>
      </c>
      <c r="T302" s="634">
        <v>1</v>
      </c>
      <c r="U302" s="616">
        <v>1</v>
      </c>
    </row>
    <row r="303" spans="1:21" ht="14.4" customHeight="1" x14ac:dyDescent="0.3">
      <c r="A303" s="567">
        <v>7</v>
      </c>
      <c r="B303" s="568" t="s">
        <v>517</v>
      </c>
      <c r="C303" s="568">
        <v>89301072</v>
      </c>
      <c r="D303" s="632" t="s">
        <v>2977</v>
      </c>
      <c r="E303" s="633" t="s">
        <v>1753</v>
      </c>
      <c r="F303" s="568" t="s">
        <v>1733</v>
      </c>
      <c r="G303" s="568" t="s">
        <v>1889</v>
      </c>
      <c r="H303" s="568" t="s">
        <v>516</v>
      </c>
      <c r="I303" s="568" t="s">
        <v>2250</v>
      </c>
      <c r="J303" s="568" t="s">
        <v>1891</v>
      </c>
      <c r="K303" s="568" t="s">
        <v>2251</v>
      </c>
      <c r="L303" s="569">
        <v>0</v>
      </c>
      <c r="M303" s="569">
        <v>0</v>
      </c>
      <c r="N303" s="568">
        <v>1</v>
      </c>
      <c r="O303" s="634">
        <v>0.5</v>
      </c>
      <c r="P303" s="569"/>
      <c r="Q303" s="585"/>
      <c r="R303" s="568"/>
      <c r="S303" s="585">
        <v>0</v>
      </c>
      <c r="T303" s="634"/>
      <c r="U303" s="616">
        <v>0</v>
      </c>
    </row>
    <row r="304" spans="1:21" ht="14.4" customHeight="1" x14ac:dyDescent="0.3">
      <c r="A304" s="567">
        <v>7</v>
      </c>
      <c r="B304" s="568" t="s">
        <v>517</v>
      </c>
      <c r="C304" s="568">
        <v>89301072</v>
      </c>
      <c r="D304" s="632" t="s">
        <v>2977</v>
      </c>
      <c r="E304" s="633" t="s">
        <v>1753</v>
      </c>
      <c r="F304" s="568" t="s">
        <v>1733</v>
      </c>
      <c r="G304" s="568" t="s">
        <v>1889</v>
      </c>
      <c r="H304" s="568" t="s">
        <v>516</v>
      </c>
      <c r="I304" s="568" t="s">
        <v>1890</v>
      </c>
      <c r="J304" s="568" t="s">
        <v>1891</v>
      </c>
      <c r="K304" s="568" t="s">
        <v>1858</v>
      </c>
      <c r="L304" s="569">
        <v>60.97</v>
      </c>
      <c r="M304" s="569">
        <v>1768.1300000000003</v>
      </c>
      <c r="N304" s="568">
        <v>29</v>
      </c>
      <c r="O304" s="634">
        <v>11.5</v>
      </c>
      <c r="P304" s="569">
        <v>1280.3700000000003</v>
      </c>
      <c r="Q304" s="585">
        <v>0.72413793103448276</v>
      </c>
      <c r="R304" s="568">
        <v>21</v>
      </c>
      <c r="S304" s="585">
        <v>0.72413793103448276</v>
      </c>
      <c r="T304" s="634">
        <v>9</v>
      </c>
      <c r="U304" s="616">
        <v>0.78260869565217395</v>
      </c>
    </row>
    <row r="305" spans="1:21" ht="14.4" customHeight="1" x14ac:dyDescent="0.3">
      <c r="A305" s="567">
        <v>7</v>
      </c>
      <c r="B305" s="568" t="s">
        <v>517</v>
      </c>
      <c r="C305" s="568">
        <v>89301072</v>
      </c>
      <c r="D305" s="632" t="s">
        <v>2977</v>
      </c>
      <c r="E305" s="633" t="s">
        <v>1753</v>
      </c>
      <c r="F305" s="568" t="s">
        <v>1733</v>
      </c>
      <c r="G305" s="568" t="s">
        <v>1889</v>
      </c>
      <c r="H305" s="568" t="s">
        <v>516</v>
      </c>
      <c r="I305" s="568" t="s">
        <v>2254</v>
      </c>
      <c r="J305" s="568" t="s">
        <v>1891</v>
      </c>
      <c r="K305" s="568" t="s">
        <v>2255</v>
      </c>
      <c r="L305" s="569">
        <v>0</v>
      </c>
      <c r="M305" s="569">
        <v>0</v>
      </c>
      <c r="N305" s="568">
        <v>1</v>
      </c>
      <c r="O305" s="634">
        <v>0.5</v>
      </c>
      <c r="P305" s="569">
        <v>0</v>
      </c>
      <c r="Q305" s="585"/>
      <c r="R305" s="568">
        <v>1</v>
      </c>
      <c r="S305" s="585">
        <v>1</v>
      </c>
      <c r="T305" s="634">
        <v>0.5</v>
      </c>
      <c r="U305" s="616">
        <v>1</v>
      </c>
    </row>
    <row r="306" spans="1:21" ht="14.4" customHeight="1" x14ac:dyDescent="0.3">
      <c r="A306" s="567">
        <v>7</v>
      </c>
      <c r="B306" s="568" t="s">
        <v>517</v>
      </c>
      <c r="C306" s="568">
        <v>89301072</v>
      </c>
      <c r="D306" s="632" t="s">
        <v>2977</v>
      </c>
      <c r="E306" s="633" t="s">
        <v>1753</v>
      </c>
      <c r="F306" s="568" t="s">
        <v>1733</v>
      </c>
      <c r="G306" s="568" t="s">
        <v>1889</v>
      </c>
      <c r="H306" s="568" t="s">
        <v>516</v>
      </c>
      <c r="I306" s="568" t="s">
        <v>2379</v>
      </c>
      <c r="J306" s="568" t="s">
        <v>1891</v>
      </c>
      <c r="K306" s="568" t="s">
        <v>2380</v>
      </c>
      <c r="L306" s="569">
        <v>0</v>
      </c>
      <c r="M306" s="569">
        <v>0</v>
      </c>
      <c r="N306" s="568">
        <v>1</v>
      </c>
      <c r="O306" s="634">
        <v>1</v>
      </c>
      <c r="P306" s="569">
        <v>0</v>
      </c>
      <c r="Q306" s="585"/>
      <c r="R306" s="568">
        <v>1</v>
      </c>
      <c r="S306" s="585">
        <v>1</v>
      </c>
      <c r="T306" s="634">
        <v>1</v>
      </c>
      <c r="U306" s="616">
        <v>1</v>
      </c>
    </row>
    <row r="307" spans="1:21" ht="14.4" customHeight="1" x14ac:dyDescent="0.3">
      <c r="A307" s="567">
        <v>7</v>
      </c>
      <c r="B307" s="568" t="s">
        <v>517</v>
      </c>
      <c r="C307" s="568">
        <v>89301072</v>
      </c>
      <c r="D307" s="632" t="s">
        <v>2977</v>
      </c>
      <c r="E307" s="633" t="s">
        <v>1753</v>
      </c>
      <c r="F307" s="568" t="s">
        <v>1733</v>
      </c>
      <c r="G307" s="568" t="s">
        <v>2136</v>
      </c>
      <c r="H307" s="568" t="s">
        <v>586</v>
      </c>
      <c r="I307" s="568" t="s">
        <v>2137</v>
      </c>
      <c r="J307" s="568" t="s">
        <v>2138</v>
      </c>
      <c r="K307" s="568" t="s">
        <v>2139</v>
      </c>
      <c r="L307" s="569">
        <v>139.46</v>
      </c>
      <c r="M307" s="569">
        <v>2649.74</v>
      </c>
      <c r="N307" s="568">
        <v>19</v>
      </c>
      <c r="O307" s="634">
        <v>6</v>
      </c>
      <c r="P307" s="569">
        <v>1255.1399999999999</v>
      </c>
      <c r="Q307" s="585">
        <v>0.47368421052631576</v>
      </c>
      <c r="R307" s="568">
        <v>9</v>
      </c>
      <c r="S307" s="585">
        <v>0.47368421052631576</v>
      </c>
      <c r="T307" s="634">
        <v>3</v>
      </c>
      <c r="U307" s="616">
        <v>0.5</v>
      </c>
    </row>
    <row r="308" spans="1:21" ht="14.4" customHeight="1" x14ac:dyDescent="0.3">
      <c r="A308" s="567">
        <v>7</v>
      </c>
      <c r="B308" s="568" t="s">
        <v>517</v>
      </c>
      <c r="C308" s="568">
        <v>89301072</v>
      </c>
      <c r="D308" s="632" t="s">
        <v>2977</v>
      </c>
      <c r="E308" s="633" t="s">
        <v>1753</v>
      </c>
      <c r="F308" s="568" t="s">
        <v>1733</v>
      </c>
      <c r="G308" s="568" t="s">
        <v>2136</v>
      </c>
      <c r="H308" s="568" t="s">
        <v>516</v>
      </c>
      <c r="I308" s="568" t="s">
        <v>2381</v>
      </c>
      <c r="J308" s="568" t="s">
        <v>2382</v>
      </c>
      <c r="K308" s="568" t="s">
        <v>2139</v>
      </c>
      <c r="L308" s="569">
        <v>0</v>
      </c>
      <c r="M308" s="569">
        <v>0</v>
      </c>
      <c r="N308" s="568">
        <v>1</v>
      </c>
      <c r="O308" s="634">
        <v>0.5</v>
      </c>
      <c r="P308" s="569"/>
      <c r="Q308" s="585"/>
      <c r="R308" s="568"/>
      <c r="S308" s="585">
        <v>0</v>
      </c>
      <c r="T308" s="634"/>
      <c r="U308" s="616">
        <v>0</v>
      </c>
    </row>
    <row r="309" spans="1:21" ht="14.4" customHeight="1" x14ac:dyDescent="0.3">
      <c r="A309" s="567">
        <v>7</v>
      </c>
      <c r="B309" s="568" t="s">
        <v>517</v>
      </c>
      <c r="C309" s="568">
        <v>89301072</v>
      </c>
      <c r="D309" s="632" t="s">
        <v>2977</v>
      </c>
      <c r="E309" s="633" t="s">
        <v>1753</v>
      </c>
      <c r="F309" s="568" t="s">
        <v>1733</v>
      </c>
      <c r="G309" s="568" t="s">
        <v>1892</v>
      </c>
      <c r="H309" s="568" t="s">
        <v>516</v>
      </c>
      <c r="I309" s="568" t="s">
        <v>2383</v>
      </c>
      <c r="J309" s="568" t="s">
        <v>1894</v>
      </c>
      <c r="K309" s="568" t="s">
        <v>936</v>
      </c>
      <c r="L309" s="569">
        <v>0</v>
      </c>
      <c r="M309" s="569">
        <v>0</v>
      </c>
      <c r="N309" s="568">
        <v>2</v>
      </c>
      <c r="O309" s="634">
        <v>1</v>
      </c>
      <c r="P309" s="569"/>
      <c r="Q309" s="585"/>
      <c r="R309" s="568"/>
      <c r="S309" s="585">
        <v>0</v>
      </c>
      <c r="T309" s="634"/>
      <c r="U309" s="616">
        <v>0</v>
      </c>
    </row>
    <row r="310" spans="1:21" ht="14.4" customHeight="1" x14ac:dyDescent="0.3">
      <c r="A310" s="567">
        <v>7</v>
      </c>
      <c r="B310" s="568" t="s">
        <v>517</v>
      </c>
      <c r="C310" s="568">
        <v>89301072</v>
      </c>
      <c r="D310" s="632" t="s">
        <v>2977</v>
      </c>
      <c r="E310" s="633" t="s">
        <v>1753</v>
      </c>
      <c r="F310" s="568" t="s">
        <v>1733</v>
      </c>
      <c r="G310" s="568" t="s">
        <v>1892</v>
      </c>
      <c r="H310" s="568" t="s">
        <v>516</v>
      </c>
      <c r="I310" s="568" t="s">
        <v>1895</v>
      </c>
      <c r="J310" s="568" t="s">
        <v>1896</v>
      </c>
      <c r="K310" s="568" t="s">
        <v>936</v>
      </c>
      <c r="L310" s="569">
        <v>0</v>
      </c>
      <c r="M310" s="569">
        <v>0</v>
      </c>
      <c r="N310" s="568">
        <v>6</v>
      </c>
      <c r="O310" s="634">
        <v>1</v>
      </c>
      <c r="P310" s="569">
        <v>0</v>
      </c>
      <c r="Q310" s="585"/>
      <c r="R310" s="568">
        <v>3</v>
      </c>
      <c r="S310" s="585">
        <v>0.5</v>
      </c>
      <c r="T310" s="634">
        <v>0.5</v>
      </c>
      <c r="U310" s="616">
        <v>0.5</v>
      </c>
    </row>
    <row r="311" spans="1:21" ht="14.4" customHeight="1" x14ac:dyDescent="0.3">
      <c r="A311" s="567">
        <v>7</v>
      </c>
      <c r="B311" s="568" t="s">
        <v>517</v>
      </c>
      <c r="C311" s="568">
        <v>89301072</v>
      </c>
      <c r="D311" s="632" t="s">
        <v>2977</v>
      </c>
      <c r="E311" s="633" t="s">
        <v>1753</v>
      </c>
      <c r="F311" s="568" t="s">
        <v>1733</v>
      </c>
      <c r="G311" s="568" t="s">
        <v>1892</v>
      </c>
      <c r="H311" s="568" t="s">
        <v>516</v>
      </c>
      <c r="I311" s="568" t="s">
        <v>2384</v>
      </c>
      <c r="J311" s="568" t="s">
        <v>2385</v>
      </c>
      <c r="K311" s="568" t="s">
        <v>936</v>
      </c>
      <c r="L311" s="569">
        <v>0</v>
      </c>
      <c r="M311" s="569">
        <v>0</v>
      </c>
      <c r="N311" s="568">
        <v>2</v>
      </c>
      <c r="O311" s="634">
        <v>1</v>
      </c>
      <c r="P311" s="569">
        <v>0</v>
      </c>
      <c r="Q311" s="585"/>
      <c r="R311" s="568">
        <v>2</v>
      </c>
      <c r="S311" s="585">
        <v>1</v>
      </c>
      <c r="T311" s="634">
        <v>1</v>
      </c>
      <c r="U311" s="616">
        <v>1</v>
      </c>
    </row>
    <row r="312" spans="1:21" ht="14.4" customHeight="1" x14ac:dyDescent="0.3">
      <c r="A312" s="567">
        <v>7</v>
      </c>
      <c r="B312" s="568" t="s">
        <v>517</v>
      </c>
      <c r="C312" s="568">
        <v>89301072</v>
      </c>
      <c r="D312" s="632" t="s">
        <v>2977</v>
      </c>
      <c r="E312" s="633" t="s">
        <v>1753</v>
      </c>
      <c r="F312" s="568" t="s">
        <v>1733</v>
      </c>
      <c r="G312" s="568" t="s">
        <v>1892</v>
      </c>
      <c r="H312" s="568" t="s">
        <v>516</v>
      </c>
      <c r="I312" s="568" t="s">
        <v>2386</v>
      </c>
      <c r="J312" s="568" t="s">
        <v>935</v>
      </c>
      <c r="K312" s="568" t="s">
        <v>1169</v>
      </c>
      <c r="L312" s="569">
        <v>0</v>
      </c>
      <c r="M312" s="569">
        <v>0</v>
      </c>
      <c r="N312" s="568">
        <v>3</v>
      </c>
      <c r="O312" s="634">
        <v>1</v>
      </c>
      <c r="P312" s="569">
        <v>0</v>
      </c>
      <c r="Q312" s="585"/>
      <c r="R312" s="568">
        <v>3</v>
      </c>
      <c r="S312" s="585">
        <v>1</v>
      </c>
      <c r="T312" s="634">
        <v>1</v>
      </c>
      <c r="U312" s="616">
        <v>1</v>
      </c>
    </row>
    <row r="313" spans="1:21" ht="14.4" customHeight="1" x14ac:dyDescent="0.3">
      <c r="A313" s="567">
        <v>7</v>
      </c>
      <c r="B313" s="568" t="s">
        <v>517</v>
      </c>
      <c r="C313" s="568">
        <v>89301072</v>
      </c>
      <c r="D313" s="632" t="s">
        <v>2977</v>
      </c>
      <c r="E313" s="633" t="s">
        <v>1753</v>
      </c>
      <c r="F313" s="568" t="s">
        <v>1733</v>
      </c>
      <c r="G313" s="568" t="s">
        <v>1892</v>
      </c>
      <c r="H313" s="568" t="s">
        <v>516</v>
      </c>
      <c r="I313" s="568" t="s">
        <v>2387</v>
      </c>
      <c r="J313" s="568" t="s">
        <v>2388</v>
      </c>
      <c r="K313" s="568" t="s">
        <v>936</v>
      </c>
      <c r="L313" s="569">
        <v>0</v>
      </c>
      <c r="M313" s="569">
        <v>0</v>
      </c>
      <c r="N313" s="568">
        <v>2</v>
      </c>
      <c r="O313" s="634">
        <v>0.5</v>
      </c>
      <c r="P313" s="569"/>
      <c r="Q313" s="585"/>
      <c r="R313" s="568"/>
      <c r="S313" s="585">
        <v>0</v>
      </c>
      <c r="T313" s="634"/>
      <c r="U313" s="616">
        <v>0</v>
      </c>
    </row>
    <row r="314" spans="1:21" ht="14.4" customHeight="1" x14ac:dyDescent="0.3">
      <c r="A314" s="567">
        <v>7</v>
      </c>
      <c r="B314" s="568" t="s">
        <v>517</v>
      </c>
      <c r="C314" s="568">
        <v>89301072</v>
      </c>
      <c r="D314" s="632" t="s">
        <v>2977</v>
      </c>
      <c r="E314" s="633" t="s">
        <v>1754</v>
      </c>
      <c r="F314" s="568" t="s">
        <v>1733</v>
      </c>
      <c r="G314" s="568" t="s">
        <v>2296</v>
      </c>
      <c r="H314" s="568" t="s">
        <v>586</v>
      </c>
      <c r="I314" s="568" t="s">
        <v>2297</v>
      </c>
      <c r="J314" s="568" t="s">
        <v>2298</v>
      </c>
      <c r="K314" s="568" t="s">
        <v>2299</v>
      </c>
      <c r="L314" s="569">
        <v>543.04</v>
      </c>
      <c r="M314" s="569">
        <v>543.04</v>
      </c>
      <c r="N314" s="568">
        <v>1</v>
      </c>
      <c r="O314" s="634">
        <v>0.5</v>
      </c>
      <c r="P314" s="569"/>
      <c r="Q314" s="585">
        <v>0</v>
      </c>
      <c r="R314" s="568"/>
      <c r="S314" s="585">
        <v>0</v>
      </c>
      <c r="T314" s="634"/>
      <c r="U314" s="616">
        <v>0</v>
      </c>
    </row>
    <row r="315" spans="1:21" ht="14.4" customHeight="1" x14ac:dyDescent="0.3">
      <c r="A315" s="567">
        <v>7</v>
      </c>
      <c r="B315" s="568" t="s">
        <v>517</v>
      </c>
      <c r="C315" s="568">
        <v>89301072</v>
      </c>
      <c r="D315" s="632" t="s">
        <v>2977</v>
      </c>
      <c r="E315" s="633" t="s">
        <v>1754</v>
      </c>
      <c r="F315" s="568" t="s">
        <v>1733</v>
      </c>
      <c r="G315" s="568" t="s">
        <v>2389</v>
      </c>
      <c r="H315" s="568" t="s">
        <v>516</v>
      </c>
      <c r="I315" s="568" t="s">
        <v>2390</v>
      </c>
      <c r="J315" s="568" t="s">
        <v>887</v>
      </c>
      <c r="K315" s="568" t="s">
        <v>888</v>
      </c>
      <c r="L315" s="569">
        <v>132.34</v>
      </c>
      <c r="M315" s="569">
        <v>132.34</v>
      </c>
      <c r="N315" s="568">
        <v>1</v>
      </c>
      <c r="O315" s="634">
        <v>0.5</v>
      </c>
      <c r="P315" s="569"/>
      <c r="Q315" s="585">
        <v>0</v>
      </c>
      <c r="R315" s="568"/>
      <c r="S315" s="585">
        <v>0</v>
      </c>
      <c r="T315" s="634"/>
      <c r="U315" s="616">
        <v>0</v>
      </c>
    </row>
    <row r="316" spans="1:21" ht="14.4" customHeight="1" x14ac:dyDescent="0.3">
      <c r="A316" s="567">
        <v>7</v>
      </c>
      <c r="B316" s="568" t="s">
        <v>517</v>
      </c>
      <c r="C316" s="568">
        <v>89301072</v>
      </c>
      <c r="D316" s="632" t="s">
        <v>2977</v>
      </c>
      <c r="E316" s="633" t="s">
        <v>1754</v>
      </c>
      <c r="F316" s="568" t="s">
        <v>1733</v>
      </c>
      <c r="G316" s="568" t="s">
        <v>1815</v>
      </c>
      <c r="H316" s="568" t="s">
        <v>516</v>
      </c>
      <c r="I316" s="568" t="s">
        <v>2391</v>
      </c>
      <c r="J316" s="568" t="s">
        <v>1234</v>
      </c>
      <c r="K316" s="568" t="s">
        <v>1817</v>
      </c>
      <c r="L316" s="569">
        <v>38.99</v>
      </c>
      <c r="M316" s="569">
        <v>38.99</v>
      </c>
      <c r="N316" s="568">
        <v>1</v>
      </c>
      <c r="O316" s="634">
        <v>1</v>
      </c>
      <c r="P316" s="569">
        <v>38.99</v>
      </c>
      <c r="Q316" s="585">
        <v>1</v>
      </c>
      <c r="R316" s="568">
        <v>1</v>
      </c>
      <c r="S316" s="585">
        <v>1</v>
      </c>
      <c r="T316" s="634">
        <v>1</v>
      </c>
      <c r="U316" s="616">
        <v>1</v>
      </c>
    </row>
    <row r="317" spans="1:21" ht="14.4" customHeight="1" x14ac:dyDescent="0.3">
      <c r="A317" s="567">
        <v>7</v>
      </c>
      <c r="B317" s="568" t="s">
        <v>517</v>
      </c>
      <c r="C317" s="568">
        <v>89301072</v>
      </c>
      <c r="D317" s="632" t="s">
        <v>2977</v>
      </c>
      <c r="E317" s="633" t="s">
        <v>1755</v>
      </c>
      <c r="F317" s="568" t="s">
        <v>1733</v>
      </c>
      <c r="G317" s="568" t="s">
        <v>2392</v>
      </c>
      <c r="H317" s="568" t="s">
        <v>516</v>
      </c>
      <c r="I317" s="568" t="s">
        <v>2393</v>
      </c>
      <c r="J317" s="568" t="s">
        <v>2394</v>
      </c>
      <c r="K317" s="568" t="s">
        <v>2395</v>
      </c>
      <c r="L317" s="569">
        <v>25.4</v>
      </c>
      <c r="M317" s="569">
        <v>25.4</v>
      </c>
      <c r="N317" s="568">
        <v>1</v>
      </c>
      <c r="O317" s="634">
        <v>1</v>
      </c>
      <c r="P317" s="569"/>
      <c r="Q317" s="585">
        <v>0</v>
      </c>
      <c r="R317" s="568"/>
      <c r="S317" s="585">
        <v>0</v>
      </c>
      <c r="T317" s="634"/>
      <c r="U317" s="616">
        <v>0</v>
      </c>
    </row>
    <row r="318" spans="1:21" ht="14.4" customHeight="1" x14ac:dyDescent="0.3">
      <c r="A318" s="567">
        <v>7</v>
      </c>
      <c r="B318" s="568" t="s">
        <v>517</v>
      </c>
      <c r="C318" s="568">
        <v>89301072</v>
      </c>
      <c r="D318" s="632" t="s">
        <v>2977</v>
      </c>
      <c r="E318" s="633" t="s">
        <v>1756</v>
      </c>
      <c r="F318" s="568" t="s">
        <v>1733</v>
      </c>
      <c r="G318" s="568" t="s">
        <v>1832</v>
      </c>
      <c r="H318" s="568" t="s">
        <v>516</v>
      </c>
      <c r="I318" s="568" t="s">
        <v>2396</v>
      </c>
      <c r="J318" s="568" t="s">
        <v>2397</v>
      </c>
      <c r="K318" s="568" t="s">
        <v>2398</v>
      </c>
      <c r="L318" s="569">
        <v>483.76</v>
      </c>
      <c r="M318" s="569">
        <v>483.76</v>
      </c>
      <c r="N318" s="568">
        <v>1</v>
      </c>
      <c r="O318" s="634">
        <v>1</v>
      </c>
      <c r="P318" s="569">
        <v>483.76</v>
      </c>
      <c r="Q318" s="585">
        <v>1</v>
      </c>
      <c r="R318" s="568">
        <v>1</v>
      </c>
      <c r="S318" s="585">
        <v>1</v>
      </c>
      <c r="T318" s="634">
        <v>1</v>
      </c>
      <c r="U318" s="616">
        <v>1</v>
      </c>
    </row>
    <row r="319" spans="1:21" ht="14.4" customHeight="1" x14ac:dyDescent="0.3">
      <c r="A319" s="567">
        <v>7</v>
      </c>
      <c r="B319" s="568" t="s">
        <v>517</v>
      </c>
      <c r="C319" s="568">
        <v>89301072</v>
      </c>
      <c r="D319" s="632" t="s">
        <v>2977</v>
      </c>
      <c r="E319" s="633" t="s">
        <v>1756</v>
      </c>
      <c r="F319" s="568" t="s">
        <v>1733</v>
      </c>
      <c r="G319" s="568" t="s">
        <v>1899</v>
      </c>
      <c r="H319" s="568" t="s">
        <v>586</v>
      </c>
      <c r="I319" s="568" t="s">
        <v>1663</v>
      </c>
      <c r="J319" s="568" t="s">
        <v>1664</v>
      </c>
      <c r="K319" s="568" t="s">
        <v>1665</v>
      </c>
      <c r="L319" s="569">
        <v>10.73</v>
      </c>
      <c r="M319" s="569">
        <v>10.73</v>
      </c>
      <c r="N319" s="568">
        <v>1</v>
      </c>
      <c r="O319" s="634">
        <v>0.5</v>
      </c>
      <c r="P319" s="569"/>
      <c r="Q319" s="585">
        <v>0</v>
      </c>
      <c r="R319" s="568"/>
      <c r="S319" s="585">
        <v>0</v>
      </c>
      <c r="T319" s="634"/>
      <c r="U319" s="616">
        <v>0</v>
      </c>
    </row>
    <row r="320" spans="1:21" ht="14.4" customHeight="1" x14ac:dyDescent="0.3">
      <c r="A320" s="567">
        <v>7</v>
      </c>
      <c r="B320" s="568" t="s">
        <v>517</v>
      </c>
      <c r="C320" s="568">
        <v>89301072</v>
      </c>
      <c r="D320" s="632" t="s">
        <v>2977</v>
      </c>
      <c r="E320" s="633" t="s">
        <v>1756</v>
      </c>
      <c r="F320" s="568" t="s">
        <v>1733</v>
      </c>
      <c r="G320" s="568" t="s">
        <v>1899</v>
      </c>
      <c r="H320" s="568" t="s">
        <v>516</v>
      </c>
      <c r="I320" s="568" t="s">
        <v>2263</v>
      </c>
      <c r="J320" s="568" t="s">
        <v>2264</v>
      </c>
      <c r="K320" s="568" t="s">
        <v>2265</v>
      </c>
      <c r="L320" s="569">
        <v>6.98</v>
      </c>
      <c r="M320" s="569">
        <v>6.98</v>
      </c>
      <c r="N320" s="568">
        <v>1</v>
      </c>
      <c r="O320" s="634">
        <v>0.5</v>
      </c>
      <c r="P320" s="569"/>
      <c r="Q320" s="585">
        <v>0</v>
      </c>
      <c r="R320" s="568"/>
      <c r="S320" s="585">
        <v>0</v>
      </c>
      <c r="T320" s="634"/>
      <c r="U320" s="616">
        <v>0</v>
      </c>
    </row>
    <row r="321" spans="1:21" ht="14.4" customHeight="1" x14ac:dyDescent="0.3">
      <c r="A321" s="567">
        <v>7</v>
      </c>
      <c r="B321" s="568" t="s">
        <v>517</v>
      </c>
      <c r="C321" s="568">
        <v>89301072</v>
      </c>
      <c r="D321" s="632" t="s">
        <v>2977</v>
      </c>
      <c r="E321" s="633" t="s">
        <v>1756</v>
      </c>
      <c r="F321" s="568" t="s">
        <v>1733</v>
      </c>
      <c r="G321" s="568" t="s">
        <v>1903</v>
      </c>
      <c r="H321" s="568" t="s">
        <v>516</v>
      </c>
      <c r="I321" s="568" t="s">
        <v>1904</v>
      </c>
      <c r="J321" s="568" t="s">
        <v>1905</v>
      </c>
      <c r="K321" s="568" t="s">
        <v>1906</v>
      </c>
      <c r="L321" s="569">
        <v>51.87</v>
      </c>
      <c r="M321" s="569">
        <v>155.60999999999999</v>
      </c>
      <c r="N321" s="568">
        <v>3</v>
      </c>
      <c r="O321" s="634">
        <v>1.5</v>
      </c>
      <c r="P321" s="569">
        <v>103.74</v>
      </c>
      <c r="Q321" s="585">
        <v>0.66666666666666674</v>
      </c>
      <c r="R321" s="568">
        <v>2</v>
      </c>
      <c r="S321" s="585">
        <v>0.66666666666666663</v>
      </c>
      <c r="T321" s="634">
        <v>1</v>
      </c>
      <c r="U321" s="616">
        <v>0.66666666666666663</v>
      </c>
    </row>
    <row r="322" spans="1:21" ht="14.4" customHeight="1" x14ac:dyDescent="0.3">
      <c r="A322" s="567">
        <v>7</v>
      </c>
      <c r="B322" s="568" t="s">
        <v>517</v>
      </c>
      <c r="C322" s="568">
        <v>89301072</v>
      </c>
      <c r="D322" s="632" t="s">
        <v>2977</v>
      </c>
      <c r="E322" s="633" t="s">
        <v>1756</v>
      </c>
      <c r="F322" s="568" t="s">
        <v>1733</v>
      </c>
      <c r="G322" s="568" t="s">
        <v>1836</v>
      </c>
      <c r="H322" s="568" t="s">
        <v>586</v>
      </c>
      <c r="I322" s="568" t="s">
        <v>1837</v>
      </c>
      <c r="J322" s="568" t="s">
        <v>1838</v>
      </c>
      <c r="K322" s="568" t="s">
        <v>1839</v>
      </c>
      <c r="L322" s="569">
        <v>222.25</v>
      </c>
      <c r="M322" s="569">
        <v>444.5</v>
      </c>
      <c r="N322" s="568">
        <v>2</v>
      </c>
      <c r="O322" s="634">
        <v>1</v>
      </c>
      <c r="P322" s="569">
        <v>444.5</v>
      </c>
      <c r="Q322" s="585">
        <v>1</v>
      </c>
      <c r="R322" s="568">
        <v>2</v>
      </c>
      <c r="S322" s="585">
        <v>1</v>
      </c>
      <c r="T322" s="634">
        <v>1</v>
      </c>
      <c r="U322" s="616">
        <v>1</v>
      </c>
    </row>
    <row r="323" spans="1:21" ht="14.4" customHeight="1" x14ac:dyDescent="0.3">
      <c r="A323" s="567">
        <v>7</v>
      </c>
      <c r="B323" s="568" t="s">
        <v>517</v>
      </c>
      <c r="C323" s="568">
        <v>89301072</v>
      </c>
      <c r="D323" s="632" t="s">
        <v>2977</v>
      </c>
      <c r="E323" s="633" t="s">
        <v>1756</v>
      </c>
      <c r="F323" s="568" t="s">
        <v>1733</v>
      </c>
      <c r="G323" s="568" t="s">
        <v>1847</v>
      </c>
      <c r="H323" s="568" t="s">
        <v>516</v>
      </c>
      <c r="I323" s="568" t="s">
        <v>1848</v>
      </c>
      <c r="J323" s="568" t="s">
        <v>1849</v>
      </c>
      <c r="K323" s="568" t="s">
        <v>1850</v>
      </c>
      <c r="L323" s="569">
        <v>0</v>
      </c>
      <c r="M323" s="569">
        <v>0</v>
      </c>
      <c r="N323" s="568">
        <v>1</v>
      </c>
      <c r="O323" s="634">
        <v>0.5</v>
      </c>
      <c r="P323" s="569">
        <v>0</v>
      </c>
      <c r="Q323" s="585"/>
      <c r="R323" s="568">
        <v>1</v>
      </c>
      <c r="S323" s="585">
        <v>1</v>
      </c>
      <c r="T323" s="634">
        <v>0.5</v>
      </c>
      <c r="U323" s="616">
        <v>1</v>
      </c>
    </row>
    <row r="324" spans="1:21" ht="14.4" customHeight="1" x14ac:dyDescent="0.3">
      <c r="A324" s="567">
        <v>7</v>
      </c>
      <c r="B324" s="568" t="s">
        <v>517</v>
      </c>
      <c r="C324" s="568">
        <v>89301072</v>
      </c>
      <c r="D324" s="632" t="s">
        <v>2977</v>
      </c>
      <c r="E324" s="633" t="s">
        <v>1756</v>
      </c>
      <c r="F324" s="568" t="s">
        <v>1733</v>
      </c>
      <c r="G324" s="568" t="s">
        <v>1907</v>
      </c>
      <c r="H324" s="568" t="s">
        <v>516</v>
      </c>
      <c r="I324" s="568" t="s">
        <v>2399</v>
      </c>
      <c r="J324" s="568" t="s">
        <v>2400</v>
      </c>
      <c r="K324" s="568" t="s">
        <v>2401</v>
      </c>
      <c r="L324" s="569">
        <v>1130.2</v>
      </c>
      <c r="M324" s="569">
        <v>2260.4</v>
      </c>
      <c r="N324" s="568">
        <v>2</v>
      </c>
      <c r="O324" s="634">
        <v>1</v>
      </c>
      <c r="P324" s="569"/>
      <c r="Q324" s="585">
        <v>0</v>
      </c>
      <c r="R324" s="568"/>
      <c r="S324" s="585">
        <v>0</v>
      </c>
      <c r="T324" s="634"/>
      <c r="U324" s="616">
        <v>0</v>
      </c>
    </row>
    <row r="325" spans="1:21" ht="14.4" customHeight="1" x14ac:dyDescent="0.3">
      <c r="A325" s="567">
        <v>7</v>
      </c>
      <c r="B325" s="568" t="s">
        <v>517</v>
      </c>
      <c r="C325" s="568">
        <v>89301072</v>
      </c>
      <c r="D325" s="632" t="s">
        <v>2977</v>
      </c>
      <c r="E325" s="633" t="s">
        <v>1756</v>
      </c>
      <c r="F325" s="568" t="s">
        <v>1733</v>
      </c>
      <c r="G325" s="568" t="s">
        <v>1907</v>
      </c>
      <c r="H325" s="568" t="s">
        <v>586</v>
      </c>
      <c r="I325" s="568" t="s">
        <v>1908</v>
      </c>
      <c r="J325" s="568" t="s">
        <v>1909</v>
      </c>
      <c r="K325" s="568" t="s">
        <v>1910</v>
      </c>
      <c r="L325" s="569">
        <v>1027.5999999999999</v>
      </c>
      <c r="M325" s="569">
        <v>31855.599999999999</v>
      </c>
      <c r="N325" s="568">
        <v>31</v>
      </c>
      <c r="O325" s="634">
        <v>11</v>
      </c>
      <c r="P325" s="569">
        <v>22607.199999999997</v>
      </c>
      <c r="Q325" s="585">
        <v>0.70967741935483863</v>
      </c>
      <c r="R325" s="568">
        <v>22</v>
      </c>
      <c r="S325" s="585">
        <v>0.70967741935483875</v>
      </c>
      <c r="T325" s="634">
        <v>8</v>
      </c>
      <c r="U325" s="616">
        <v>0.72727272727272729</v>
      </c>
    </row>
    <row r="326" spans="1:21" ht="14.4" customHeight="1" x14ac:dyDescent="0.3">
      <c r="A326" s="567">
        <v>7</v>
      </c>
      <c r="B326" s="568" t="s">
        <v>517</v>
      </c>
      <c r="C326" s="568">
        <v>89301072</v>
      </c>
      <c r="D326" s="632" t="s">
        <v>2977</v>
      </c>
      <c r="E326" s="633" t="s">
        <v>1756</v>
      </c>
      <c r="F326" s="568" t="s">
        <v>1733</v>
      </c>
      <c r="G326" s="568" t="s">
        <v>1907</v>
      </c>
      <c r="H326" s="568" t="s">
        <v>586</v>
      </c>
      <c r="I326" s="568" t="s">
        <v>1911</v>
      </c>
      <c r="J326" s="568" t="s">
        <v>1912</v>
      </c>
      <c r="K326" s="568" t="s">
        <v>1913</v>
      </c>
      <c r="L326" s="569">
        <v>1509.4</v>
      </c>
      <c r="M326" s="569">
        <v>63394.80000000001</v>
      </c>
      <c r="N326" s="568">
        <v>42</v>
      </c>
      <c r="O326" s="634">
        <v>8</v>
      </c>
      <c r="P326" s="569">
        <v>45282.000000000007</v>
      </c>
      <c r="Q326" s="585">
        <v>0.7142857142857143</v>
      </c>
      <c r="R326" s="568">
        <v>30</v>
      </c>
      <c r="S326" s="585">
        <v>0.7142857142857143</v>
      </c>
      <c r="T326" s="634">
        <v>6</v>
      </c>
      <c r="U326" s="616">
        <v>0.75</v>
      </c>
    </row>
    <row r="327" spans="1:21" ht="14.4" customHeight="1" x14ac:dyDescent="0.3">
      <c r="A327" s="567">
        <v>7</v>
      </c>
      <c r="B327" s="568" t="s">
        <v>517</v>
      </c>
      <c r="C327" s="568">
        <v>89301072</v>
      </c>
      <c r="D327" s="632" t="s">
        <v>2977</v>
      </c>
      <c r="E327" s="633" t="s">
        <v>1756</v>
      </c>
      <c r="F327" s="568" t="s">
        <v>1733</v>
      </c>
      <c r="G327" s="568" t="s">
        <v>1907</v>
      </c>
      <c r="H327" s="568" t="s">
        <v>586</v>
      </c>
      <c r="I327" s="568" t="s">
        <v>2146</v>
      </c>
      <c r="J327" s="568" t="s">
        <v>2147</v>
      </c>
      <c r="K327" s="568" t="s">
        <v>2148</v>
      </c>
      <c r="L327" s="569">
        <v>1896.14</v>
      </c>
      <c r="M327" s="569">
        <v>11376.84</v>
      </c>
      <c r="N327" s="568">
        <v>6</v>
      </c>
      <c r="O327" s="634">
        <v>2</v>
      </c>
      <c r="P327" s="569">
        <v>11376.84</v>
      </c>
      <c r="Q327" s="585">
        <v>1</v>
      </c>
      <c r="R327" s="568">
        <v>6</v>
      </c>
      <c r="S327" s="585">
        <v>1</v>
      </c>
      <c r="T327" s="634">
        <v>2</v>
      </c>
      <c r="U327" s="616">
        <v>1</v>
      </c>
    </row>
    <row r="328" spans="1:21" ht="14.4" customHeight="1" x14ac:dyDescent="0.3">
      <c r="A328" s="567">
        <v>7</v>
      </c>
      <c r="B328" s="568" t="s">
        <v>517</v>
      </c>
      <c r="C328" s="568">
        <v>89301072</v>
      </c>
      <c r="D328" s="632" t="s">
        <v>2977</v>
      </c>
      <c r="E328" s="633" t="s">
        <v>1756</v>
      </c>
      <c r="F328" s="568" t="s">
        <v>1733</v>
      </c>
      <c r="G328" s="568" t="s">
        <v>1914</v>
      </c>
      <c r="H328" s="568" t="s">
        <v>586</v>
      </c>
      <c r="I328" s="568" t="s">
        <v>2149</v>
      </c>
      <c r="J328" s="568" t="s">
        <v>2150</v>
      </c>
      <c r="K328" s="568" t="s">
        <v>2151</v>
      </c>
      <c r="L328" s="569">
        <v>162.13</v>
      </c>
      <c r="M328" s="569">
        <v>162.13</v>
      </c>
      <c r="N328" s="568">
        <v>1</v>
      </c>
      <c r="O328" s="634">
        <v>0.5</v>
      </c>
      <c r="P328" s="569">
        <v>162.13</v>
      </c>
      <c r="Q328" s="585">
        <v>1</v>
      </c>
      <c r="R328" s="568">
        <v>1</v>
      </c>
      <c r="S328" s="585">
        <v>1</v>
      </c>
      <c r="T328" s="634">
        <v>0.5</v>
      </c>
      <c r="U328" s="616">
        <v>1</v>
      </c>
    </row>
    <row r="329" spans="1:21" ht="14.4" customHeight="1" x14ac:dyDescent="0.3">
      <c r="A329" s="567">
        <v>7</v>
      </c>
      <c r="B329" s="568" t="s">
        <v>517</v>
      </c>
      <c r="C329" s="568">
        <v>89301072</v>
      </c>
      <c r="D329" s="632" t="s">
        <v>2977</v>
      </c>
      <c r="E329" s="633" t="s">
        <v>1756</v>
      </c>
      <c r="F329" s="568" t="s">
        <v>1733</v>
      </c>
      <c r="G329" s="568" t="s">
        <v>1914</v>
      </c>
      <c r="H329" s="568" t="s">
        <v>586</v>
      </c>
      <c r="I329" s="568" t="s">
        <v>1915</v>
      </c>
      <c r="J329" s="568" t="s">
        <v>1916</v>
      </c>
      <c r="K329" s="568" t="s">
        <v>1917</v>
      </c>
      <c r="L329" s="569">
        <v>216.16</v>
      </c>
      <c r="M329" s="569">
        <v>648.48</v>
      </c>
      <c r="N329" s="568">
        <v>3</v>
      </c>
      <c r="O329" s="634">
        <v>0.5</v>
      </c>
      <c r="P329" s="569"/>
      <c r="Q329" s="585">
        <v>0</v>
      </c>
      <c r="R329" s="568"/>
      <c r="S329" s="585">
        <v>0</v>
      </c>
      <c r="T329" s="634"/>
      <c r="U329" s="616">
        <v>0</v>
      </c>
    </row>
    <row r="330" spans="1:21" ht="14.4" customHeight="1" x14ac:dyDescent="0.3">
      <c r="A330" s="567">
        <v>7</v>
      </c>
      <c r="B330" s="568" t="s">
        <v>517</v>
      </c>
      <c r="C330" s="568">
        <v>89301072</v>
      </c>
      <c r="D330" s="632" t="s">
        <v>2977</v>
      </c>
      <c r="E330" s="633" t="s">
        <v>1756</v>
      </c>
      <c r="F330" s="568" t="s">
        <v>1733</v>
      </c>
      <c r="G330" s="568" t="s">
        <v>1914</v>
      </c>
      <c r="H330" s="568" t="s">
        <v>586</v>
      </c>
      <c r="I330" s="568" t="s">
        <v>2402</v>
      </c>
      <c r="J330" s="568" t="s">
        <v>1916</v>
      </c>
      <c r="K330" s="568" t="s">
        <v>2403</v>
      </c>
      <c r="L330" s="569">
        <v>432.32</v>
      </c>
      <c r="M330" s="569">
        <v>432.32</v>
      </c>
      <c r="N330" s="568">
        <v>1</v>
      </c>
      <c r="O330" s="634">
        <v>0.5</v>
      </c>
      <c r="P330" s="569"/>
      <c r="Q330" s="585">
        <v>0</v>
      </c>
      <c r="R330" s="568"/>
      <c r="S330" s="585">
        <v>0</v>
      </c>
      <c r="T330" s="634"/>
      <c r="U330" s="616">
        <v>0</v>
      </c>
    </row>
    <row r="331" spans="1:21" ht="14.4" customHeight="1" x14ac:dyDescent="0.3">
      <c r="A331" s="567">
        <v>7</v>
      </c>
      <c r="B331" s="568" t="s">
        <v>517</v>
      </c>
      <c r="C331" s="568">
        <v>89301072</v>
      </c>
      <c r="D331" s="632" t="s">
        <v>2977</v>
      </c>
      <c r="E331" s="633" t="s">
        <v>1756</v>
      </c>
      <c r="F331" s="568" t="s">
        <v>1733</v>
      </c>
      <c r="G331" s="568" t="s">
        <v>1918</v>
      </c>
      <c r="H331" s="568" t="s">
        <v>516</v>
      </c>
      <c r="I331" s="568" t="s">
        <v>1919</v>
      </c>
      <c r="J331" s="568" t="s">
        <v>1920</v>
      </c>
      <c r="K331" s="568" t="s">
        <v>1921</v>
      </c>
      <c r="L331" s="569">
        <v>294.70999999999998</v>
      </c>
      <c r="M331" s="569">
        <v>294.70999999999998</v>
      </c>
      <c r="N331" s="568">
        <v>1</v>
      </c>
      <c r="O331" s="634">
        <v>0.5</v>
      </c>
      <c r="P331" s="569">
        <v>294.70999999999998</v>
      </c>
      <c r="Q331" s="585">
        <v>1</v>
      </c>
      <c r="R331" s="568">
        <v>1</v>
      </c>
      <c r="S331" s="585">
        <v>1</v>
      </c>
      <c r="T331" s="634">
        <v>0.5</v>
      </c>
      <c r="U331" s="616">
        <v>1</v>
      </c>
    </row>
    <row r="332" spans="1:21" ht="14.4" customHeight="1" x14ac:dyDescent="0.3">
      <c r="A332" s="567">
        <v>7</v>
      </c>
      <c r="B332" s="568" t="s">
        <v>517</v>
      </c>
      <c r="C332" s="568">
        <v>89301072</v>
      </c>
      <c r="D332" s="632" t="s">
        <v>2977</v>
      </c>
      <c r="E332" s="633" t="s">
        <v>1756</v>
      </c>
      <c r="F332" s="568" t="s">
        <v>1733</v>
      </c>
      <c r="G332" s="568" t="s">
        <v>1925</v>
      </c>
      <c r="H332" s="568" t="s">
        <v>516</v>
      </c>
      <c r="I332" s="568" t="s">
        <v>1926</v>
      </c>
      <c r="J332" s="568" t="s">
        <v>1927</v>
      </c>
      <c r="K332" s="568" t="s">
        <v>1928</v>
      </c>
      <c r="L332" s="569">
        <v>53.67</v>
      </c>
      <c r="M332" s="569">
        <v>1341.75</v>
      </c>
      <c r="N332" s="568">
        <v>25</v>
      </c>
      <c r="O332" s="634">
        <v>14.5</v>
      </c>
      <c r="P332" s="569">
        <v>858.72</v>
      </c>
      <c r="Q332" s="585">
        <v>0.64</v>
      </c>
      <c r="R332" s="568">
        <v>16</v>
      </c>
      <c r="S332" s="585">
        <v>0.64</v>
      </c>
      <c r="T332" s="634">
        <v>9</v>
      </c>
      <c r="U332" s="616">
        <v>0.62068965517241381</v>
      </c>
    </row>
    <row r="333" spans="1:21" ht="14.4" customHeight="1" x14ac:dyDescent="0.3">
      <c r="A333" s="567">
        <v>7</v>
      </c>
      <c r="B333" s="568" t="s">
        <v>517</v>
      </c>
      <c r="C333" s="568">
        <v>89301072</v>
      </c>
      <c r="D333" s="632" t="s">
        <v>2977</v>
      </c>
      <c r="E333" s="633" t="s">
        <v>1756</v>
      </c>
      <c r="F333" s="568" t="s">
        <v>1733</v>
      </c>
      <c r="G333" s="568" t="s">
        <v>1925</v>
      </c>
      <c r="H333" s="568" t="s">
        <v>516</v>
      </c>
      <c r="I333" s="568" t="s">
        <v>1929</v>
      </c>
      <c r="J333" s="568" t="s">
        <v>1930</v>
      </c>
      <c r="K333" s="568" t="s">
        <v>1173</v>
      </c>
      <c r="L333" s="569">
        <v>165.67</v>
      </c>
      <c r="M333" s="569">
        <v>4638.7599999999993</v>
      </c>
      <c r="N333" s="568">
        <v>28</v>
      </c>
      <c r="O333" s="634">
        <v>7</v>
      </c>
      <c r="P333" s="569">
        <v>994.01999999999987</v>
      </c>
      <c r="Q333" s="585">
        <v>0.2142857142857143</v>
      </c>
      <c r="R333" s="568">
        <v>6</v>
      </c>
      <c r="S333" s="585">
        <v>0.21428571428571427</v>
      </c>
      <c r="T333" s="634">
        <v>2</v>
      </c>
      <c r="U333" s="616">
        <v>0.2857142857142857</v>
      </c>
    </row>
    <row r="334" spans="1:21" ht="14.4" customHeight="1" x14ac:dyDescent="0.3">
      <c r="A334" s="567">
        <v>7</v>
      </c>
      <c r="B334" s="568" t="s">
        <v>517</v>
      </c>
      <c r="C334" s="568">
        <v>89301072</v>
      </c>
      <c r="D334" s="632" t="s">
        <v>2977</v>
      </c>
      <c r="E334" s="633" t="s">
        <v>1756</v>
      </c>
      <c r="F334" s="568" t="s">
        <v>1733</v>
      </c>
      <c r="G334" s="568" t="s">
        <v>2404</v>
      </c>
      <c r="H334" s="568" t="s">
        <v>516</v>
      </c>
      <c r="I334" s="568" t="s">
        <v>2405</v>
      </c>
      <c r="J334" s="568" t="s">
        <v>2406</v>
      </c>
      <c r="K334" s="568" t="s">
        <v>2407</v>
      </c>
      <c r="L334" s="569">
        <v>0</v>
      </c>
      <c r="M334" s="569">
        <v>0</v>
      </c>
      <c r="N334" s="568">
        <v>1</v>
      </c>
      <c r="O334" s="634">
        <v>1</v>
      </c>
      <c r="P334" s="569">
        <v>0</v>
      </c>
      <c r="Q334" s="585"/>
      <c r="R334" s="568">
        <v>1</v>
      </c>
      <c r="S334" s="585">
        <v>1</v>
      </c>
      <c r="T334" s="634">
        <v>1</v>
      </c>
      <c r="U334" s="616">
        <v>1</v>
      </c>
    </row>
    <row r="335" spans="1:21" ht="14.4" customHeight="1" x14ac:dyDescent="0.3">
      <c r="A335" s="567">
        <v>7</v>
      </c>
      <c r="B335" s="568" t="s">
        <v>517</v>
      </c>
      <c r="C335" s="568">
        <v>89301072</v>
      </c>
      <c r="D335" s="632" t="s">
        <v>2977</v>
      </c>
      <c r="E335" s="633" t="s">
        <v>1756</v>
      </c>
      <c r="F335" s="568" t="s">
        <v>1733</v>
      </c>
      <c r="G335" s="568" t="s">
        <v>1851</v>
      </c>
      <c r="H335" s="568" t="s">
        <v>516</v>
      </c>
      <c r="I335" s="568" t="s">
        <v>2405</v>
      </c>
      <c r="J335" s="568" t="s">
        <v>2406</v>
      </c>
      <c r="K335" s="568" t="s">
        <v>2407</v>
      </c>
      <c r="L335" s="569">
        <v>0</v>
      </c>
      <c r="M335" s="569">
        <v>0</v>
      </c>
      <c r="N335" s="568">
        <v>1</v>
      </c>
      <c r="O335" s="634">
        <v>1</v>
      </c>
      <c r="P335" s="569">
        <v>0</v>
      </c>
      <c r="Q335" s="585"/>
      <c r="R335" s="568">
        <v>1</v>
      </c>
      <c r="S335" s="585">
        <v>1</v>
      </c>
      <c r="T335" s="634">
        <v>1</v>
      </c>
      <c r="U335" s="616">
        <v>1</v>
      </c>
    </row>
    <row r="336" spans="1:21" ht="14.4" customHeight="1" x14ac:dyDescent="0.3">
      <c r="A336" s="567">
        <v>7</v>
      </c>
      <c r="B336" s="568" t="s">
        <v>517</v>
      </c>
      <c r="C336" s="568">
        <v>89301072</v>
      </c>
      <c r="D336" s="632" t="s">
        <v>2977</v>
      </c>
      <c r="E336" s="633" t="s">
        <v>1756</v>
      </c>
      <c r="F336" s="568" t="s">
        <v>1733</v>
      </c>
      <c r="G336" s="568" t="s">
        <v>2408</v>
      </c>
      <c r="H336" s="568" t="s">
        <v>516</v>
      </c>
      <c r="I336" s="568" t="s">
        <v>2409</v>
      </c>
      <c r="J336" s="568" t="s">
        <v>2410</v>
      </c>
      <c r="K336" s="568" t="s">
        <v>2411</v>
      </c>
      <c r="L336" s="569">
        <v>41.17</v>
      </c>
      <c r="M336" s="569">
        <v>123.51</v>
      </c>
      <c r="N336" s="568">
        <v>3</v>
      </c>
      <c r="O336" s="634">
        <v>1</v>
      </c>
      <c r="P336" s="569"/>
      <c r="Q336" s="585">
        <v>0</v>
      </c>
      <c r="R336" s="568"/>
      <c r="S336" s="585">
        <v>0</v>
      </c>
      <c r="T336" s="634"/>
      <c r="U336" s="616">
        <v>0</v>
      </c>
    </row>
    <row r="337" spans="1:21" ht="14.4" customHeight="1" x14ac:dyDescent="0.3">
      <c r="A337" s="567">
        <v>7</v>
      </c>
      <c r="B337" s="568" t="s">
        <v>517</v>
      </c>
      <c r="C337" s="568">
        <v>89301072</v>
      </c>
      <c r="D337" s="632" t="s">
        <v>2977</v>
      </c>
      <c r="E337" s="633" t="s">
        <v>1756</v>
      </c>
      <c r="F337" s="568" t="s">
        <v>1733</v>
      </c>
      <c r="G337" s="568" t="s">
        <v>1935</v>
      </c>
      <c r="H337" s="568" t="s">
        <v>516</v>
      </c>
      <c r="I337" s="568" t="s">
        <v>1936</v>
      </c>
      <c r="J337" s="568" t="s">
        <v>1937</v>
      </c>
      <c r="K337" s="568" t="s">
        <v>1938</v>
      </c>
      <c r="L337" s="569">
        <v>629.07000000000005</v>
      </c>
      <c r="M337" s="569">
        <v>5661.63</v>
      </c>
      <c r="N337" s="568">
        <v>9</v>
      </c>
      <c r="O337" s="634">
        <v>3</v>
      </c>
      <c r="P337" s="569">
        <v>5661.63</v>
      </c>
      <c r="Q337" s="585">
        <v>1</v>
      </c>
      <c r="R337" s="568">
        <v>9</v>
      </c>
      <c r="S337" s="585">
        <v>1</v>
      </c>
      <c r="T337" s="634">
        <v>3</v>
      </c>
      <c r="U337" s="616">
        <v>1</v>
      </c>
    </row>
    <row r="338" spans="1:21" ht="14.4" customHeight="1" x14ac:dyDescent="0.3">
      <c r="A338" s="567">
        <v>7</v>
      </c>
      <c r="B338" s="568" t="s">
        <v>517</v>
      </c>
      <c r="C338" s="568">
        <v>89301072</v>
      </c>
      <c r="D338" s="632" t="s">
        <v>2977</v>
      </c>
      <c r="E338" s="633" t="s">
        <v>1756</v>
      </c>
      <c r="F338" s="568" t="s">
        <v>1733</v>
      </c>
      <c r="G338" s="568" t="s">
        <v>1935</v>
      </c>
      <c r="H338" s="568" t="s">
        <v>516</v>
      </c>
      <c r="I338" s="568" t="s">
        <v>2412</v>
      </c>
      <c r="J338" s="568" t="s">
        <v>1961</v>
      </c>
      <c r="K338" s="568" t="s">
        <v>2413</v>
      </c>
      <c r="L338" s="569">
        <v>0</v>
      </c>
      <c r="M338" s="569">
        <v>0</v>
      </c>
      <c r="N338" s="568">
        <v>1</v>
      </c>
      <c r="O338" s="634">
        <v>1</v>
      </c>
      <c r="P338" s="569"/>
      <c r="Q338" s="585"/>
      <c r="R338" s="568"/>
      <c r="S338" s="585">
        <v>0</v>
      </c>
      <c r="T338" s="634"/>
      <c r="U338" s="616">
        <v>0</v>
      </c>
    </row>
    <row r="339" spans="1:21" ht="14.4" customHeight="1" x14ac:dyDescent="0.3">
      <c r="A339" s="567">
        <v>7</v>
      </c>
      <c r="B339" s="568" t="s">
        <v>517</v>
      </c>
      <c r="C339" s="568">
        <v>89301072</v>
      </c>
      <c r="D339" s="632" t="s">
        <v>2977</v>
      </c>
      <c r="E339" s="633" t="s">
        <v>1756</v>
      </c>
      <c r="F339" s="568" t="s">
        <v>1733</v>
      </c>
      <c r="G339" s="568" t="s">
        <v>1935</v>
      </c>
      <c r="H339" s="568" t="s">
        <v>516</v>
      </c>
      <c r="I339" s="568" t="s">
        <v>1960</v>
      </c>
      <c r="J339" s="568" t="s">
        <v>1961</v>
      </c>
      <c r="K339" s="568" t="s">
        <v>1962</v>
      </c>
      <c r="L339" s="569">
        <v>4358.63</v>
      </c>
      <c r="M339" s="569">
        <v>4358.63</v>
      </c>
      <c r="N339" s="568">
        <v>1</v>
      </c>
      <c r="O339" s="634">
        <v>1</v>
      </c>
      <c r="P339" s="569"/>
      <c r="Q339" s="585">
        <v>0</v>
      </c>
      <c r="R339" s="568"/>
      <c r="S339" s="585">
        <v>0</v>
      </c>
      <c r="T339" s="634"/>
      <c r="U339" s="616">
        <v>0</v>
      </c>
    </row>
    <row r="340" spans="1:21" ht="14.4" customHeight="1" x14ac:dyDescent="0.3">
      <c r="A340" s="567">
        <v>7</v>
      </c>
      <c r="B340" s="568" t="s">
        <v>517</v>
      </c>
      <c r="C340" s="568">
        <v>89301072</v>
      </c>
      <c r="D340" s="632" t="s">
        <v>2977</v>
      </c>
      <c r="E340" s="633" t="s">
        <v>1756</v>
      </c>
      <c r="F340" s="568" t="s">
        <v>1733</v>
      </c>
      <c r="G340" s="568" t="s">
        <v>1935</v>
      </c>
      <c r="H340" s="568" t="s">
        <v>516</v>
      </c>
      <c r="I340" s="568" t="s">
        <v>2414</v>
      </c>
      <c r="J340" s="568" t="s">
        <v>2415</v>
      </c>
      <c r="K340" s="568" t="s">
        <v>2416</v>
      </c>
      <c r="L340" s="569">
        <v>1416.77</v>
      </c>
      <c r="M340" s="569">
        <v>8500.619999999999</v>
      </c>
      <c r="N340" s="568">
        <v>6</v>
      </c>
      <c r="O340" s="634">
        <v>1</v>
      </c>
      <c r="P340" s="569">
        <v>8500.619999999999</v>
      </c>
      <c r="Q340" s="585">
        <v>1</v>
      </c>
      <c r="R340" s="568">
        <v>6</v>
      </c>
      <c r="S340" s="585">
        <v>1</v>
      </c>
      <c r="T340" s="634">
        <v>1</v>
      </c>
      <c r="U340" s="616">
        <v>1</v>
      </c>
    </row>
    <row r="341" spans="1:21" ht="14.4" customHeight="1" x14ac:dyDescent="0.3">
      <c r="A341" s="567">
        <v>7</v>
      </c>
      <c r="B341" s="568" t="s">
        <v>517</v>
      </c>
      <c r="C341" s="568">
        <v>89301072</v>
      </c>
      <c r="D341" s="632" t="s">
        <v>2977</v>
      </c>
      <c r="E341" s="633" t="s">
        <v>1756</v>
      </c>
      <c r="F341" s="568" t="s">
        <v>1733</v>
      </c>
      <c r="G341" s="568" t="s">
        <v>1935</v>
      </c>
      <c r="H341" s="568" t="s">
        <v>516</v>
      </c>
      <c r="I341" s="568" t="s">
        <v>2417</v>
      </c>
      <c r="J341" s="568" t="s">
        <v>2418</v>
      </c>
      <c r="K341" s="568" t="s">
        <v>2419</v>
      </c>
      <c r="L341" s="569">
        <v>1063.33</v>
      </c>
      <c r="M341" s="569">
        <v>4253.32</v>
      </c>
      <c r="N341" s="568">
        <v>4</v>
      </c>
      <c r="O341" s="634">
        <v>1</v>
      </c>
      <c r="P341" s="569"/>
      <c r="Q341" s="585">
        <v>0</v>
      </c>
      <c r="R341" s="568"/>
      <c r="S341" s="585">
        <v>0</v>
      </c>
      <c r="T341" s="634"/>
      <c r="U341" s="616">
        <v>0</v>
      </c>
    </row>
    <row r="342" spans="1:21" ht="14.4" customHeight="1" x14ac:dyDescent="0.3">
      <c r="A342" s="567">
        <v>7</v>
      </c>
      <c r="B342" s="568" t="s">
        <v>517</v>
      </c>
      <c r="C342" s="568">
        <v>89301072</v>
      </c>
      <c r="D342" s="632" t="s">
        <v>2977</v>
      </c>
      <c r="E342" s="633" t="s">
        <v>1756</v>
      </c>
      <c r="F342" s="568" t="s">
        <v>1733</v>
      </c>
      <c r="G342" s="568" t="s">
        <v>1935</v>
      </c>
      <c r="H342" s="568" t="s">
        <v>516</v>
      </c>
      <c r="I342" s="568" t="s">
        <v>1966</v>
      </c>
      <c r="J342" s="568" t="s">
        <v>1967</v>
      </c>
      <c r="K342" s="568" t="s">
        <v>1968</v>
      </c>
      <c r="L342" s="569">
        <v>1629.03</v>
      </c>
      <c r="M342" s="569">
        <v>16290.3</v>
      </c>
      <c r="N342" s="568">
        <v>10</v>
      </c>
      <c r="O342" s="634">
        <v>2</v>
      </c>
      <c r="P342" s="569">
        <v>16290.3</v>
      </c>
      <c r="Q342" s="585">
        <v>1</v>
      </c>
      <c r="R342" s="568">
        <v>10</v>
      </c>
      <c r="S342" s="585">
        <v>1</v>
      </c>
      <c r="T342" s="634">
        <v>2</v>
      </c>
      <c r="U342" s="616">
        <v>1</v>
      </c>
    </row>
    <row r="343" spans="1:21" ht="14.4" customHeight="1" x14ac:dyDescent="0.3">
      <c r="A343" s="567">
        <v>7</v>
      </c>
      <c r="B343" s="568" t="s">
        <v>517</v>
      </c>
      <c r="C343" s="568">
        <v>89301072</v>
      </c>
      <c r="D343" s="632" t="s">
        <v>2977</v>
      </c>
      <c r="E343" s="633" t="s">
        <v>1756</v>
      </c>
      <c r="F343" s="568" t="s">
        <v>1733</v>
      </c>
      <c r="G343" s="568" t="s">
        <v>1935</v>
      </c>
      <c r="H343" s="568" t="s">
        <v>516</v>
      </c>
      <c r="I343" s="568" t="s">
        <v>2420</v>
      </c>
      <c r="J343" s="568" t="s">
        <v>2421</v>
      </c>
      <c r="K343" s="568" t="s">
        <v>2422</v>
      </c>
      <c r="L343" s="569">
        <v>2332.38</v>
      </c>
      <c r="M343" s="569">
        <v>13994.28</v>
      </c>
      <c r="N343" s="568">
        <v>6</v>
      </c>
      <c r="O343" s="634">
        <v>1</v>
      </c>
      <c r="P343" s="569"/>
      <c r="Q343" s="585">
        <v>0</v>
      </c>
      <c r="R343" s="568"/>
      <c r="S343" s="585">
        <v>0</v>
      </c>
      <c r="T343" s="634"/>
      <c r="U343" s="616">
        <v>0</v>
      </c>
    </row>
    <row r="344" spans="1:21" ht="14.4" customHeight="1" x14ac:dyDescent="0.3">
      <c r="A344" s="567">
        <v>7</v>
      </c>
      <c r="B344" s="568" t="s">
        <v>517</v>
      </c>
      <c r="C344" s="568">
        <v>89301072</v>
      </c>
      <c r="D344" s="632" t="s">
        <v>2977</v>
      </c>
      <c r="E344" s="633" t="s">
        <v>1756</v>
      </c>
      <c r="F344" s="568" t="s">
        <v>1733</v>
      </c>
      <c r="G344" s="568" t="s">
        <v>1935</v>
      </c>
      <c r="H344" s="568" t="s">
        <v>516</v>
      </c>
      <c r="I344" s="568" t="s">
        <v>1969</v>
      </c>
      <c r="J344" s="568" t="s">
        <v>1970</v>
      </c>
      <c r="K344" s="568" t="s">
        <v>1971</v>
      </c>
      <c r="L344" s="569">
        <v>2787.72</v>
      </c>
      <c r="M344" s="569">
        <v>13938.599999999999</v>
      </c>
      <c r="N344" s="568">
        <v>5</v>
      </c>
      <c r="O344" s="634">
        <v>2</v>
      </c>
      <c r="P344" s="569">
        <v>13938.599999999999</v>
      </c>
      <c r="Q344" s="585">
        <v>1</v>
      </c>
      <c r="R344" s="568">
        <v>5</v>
      </c>
      <c r="S344" s="585">
        <v>1</v>
      </c>
      <c r="T344" s="634">
        <v>2</v>
      </c>
      <c r="U344" s="616">
        <v>1</v>
      </c>
    </row>
    <row r="345" spans="1:21" ht="14.4" customHeight="1" x14ac:dyDescent="0.3">
      <c r="A345" s="567">
        <v>7</v>
      </c>
      <c r="B345" s="568" t="s">
        <v>517</v>
      </c>
      <c r="C345" s="568">
        <v>89301072</v>
      </c>
      <c r="D345" s="632" t="s">
        <v>2977</v>
      </c>
      <c r="E345" s="633" t="s">
        <v>1756</v>
      </c>
      <c r="F345" s="568" t="s">
        <v>1733</v>
      </c>
      <c r="G345" s="568" t="s">
        <v>1935</v>
      </c>
      <c r="H345" s="568" t="s">
        <v>516</v>
      </c>
      <c r="I345" s="568" t="s">
        <v>1972</v>
      </c>
      <c r="J345" s="568" t="s">
        <v>1973</v>
      </c>
      <c r="K345" s="568" t="s">
        <v>1974</v>
      </c>
      <c r="L345" s="569">
        <v>2787.72</v>
      </c>
      <c r="M345" s="569">
        <v>47391.24</v>
      </c>
      <c r="N345" s="568">
        <v>17</v>
      </c>
      <c r="O345" s="634">
        <v>4</v>
      </c>
      <c r="P345" s="569">
        <v>33452.639999999999</v>
      </c>
      <c r="Q345" s="585">
        <v>0.70588235294117652</v>
      </c>
      <c r="R345" s="568">
        <v>12</v>
      </c>
      <c r="S345" s="585">
        <v>0.70588235294117652</v>
      </c>
      <c r="T345" s="634">
        <v>2</v>
      </c>
      <c r="U345" s="616">
        <v>0.5</v>
      </c>
    </row>
    <row r="346" spans="1:21" ht="14.4" customHeight="1" x14ac:dyDescent="0.3">
      <c r="A346" s="567">
        <v>7</v>
      </c>
      <c r="B346" s="568" t="s">
        <v>517</v>
      </c>
      <c r="C346" s="568">
        <v>89301072</v>
      </c>
      <c r="D346" s="632" t="s">
        <v>2977</v>
      </c>
      <c r="E346" s="633" t="s">
        <v>1756</v>
      </c>
      <c r="F346" s="568" t="s">
        <v>1733</v>
      </c>
      <c r="G346" s="568" t="s">
        <v>1935</v>
      </c>
      <c r="H346" s="568" t="s">
        <v>516</v>
      </c>
      <c r="I346" s="568" t="s">
        <v>1975</v>
      </c>
      <c r="J346" s="568" t="s">
        <v>1976</v>
      </c>
      <c r="K346" s="568" t="s">
        <v>1977</v>
      </c>
      <c r="L346" s="569">
        <v>2332.38</v>
      </c>
      <c r="M346" s="569">
        <v>121283.76000000001</v>
      </c>
      <c r="N346" s="568">
        <v>52</v>
      </c>
      <c r="O346" s="634">
        <v>10</v>
      </c>
      <c r="P346" s="569">
        <v>46647.6</v>
      </c>
      <c r="Q346" s="585">
        <v>0.38461538461538458</v>
      </c>
      <c r="R346" s="568">
        <v>20</v>
      </c>
      <c r="S346" s="585">
        <v>0.38461538461538464</v>
      </c>
      <c r="T346" s="634">
        <v>4</v>
      </c>
      <c r="U346" s="616">
        <v>0.4</v>
      </c>
    </row>
    <row r="347" spans="1:21" ht="14.4" customHeight="1" x14ac:dyDescent="0.3">
      <c r="A347" s="567">
        <v>7</v>
      </c>
      <c r="B347" s="568" t="s">
        <v>517</v>
      </c>
      <c r="C347" s="568">
        <v>89301072</v>
      </c>
      <c r="D347" s="632" t="s">
        <v>2977</v>
      </c>
      <c r="E347" s="633" t="s">
        <v>1756</v>
      </c>
      <c r="F347" s="568" t="s">
        <v>1733</v>
      </c>
      <c r="G347" s="568" t="s">
        <v>1935</v>
      </c>
      <c r="H347" s="568" t="s">
        <v>516</v>
      </c>
      <c r="I347" s="568" t="s">
        <v>1978</v>
      </c>
      <c r="J347" s="568" t="s">
        <v>1979</v>
      </c>
      <c r="K347" s="568" t="s">
        <v>1980</v>
      </c>
      <c r="L347" s="569">
        <v>880.88</v>
      </c>
      <c r="M347" s="569">
        <v>20260.239999999998</v>
      </c>
      <c r="N347" s="568">
        <v>23</v>
      </c>
      <c r="O347" s="634">
        <v>6</v>
      </c>
      <c r="P347" s="569">
        <v>14974.96</v>
      </c>
      <c r="Q347" s="585">
        <v>0.73913043478260876</v>
      </c>
      <c r="R347" s="568">
        <v>17</v>
      </c>
      <c r="S347" s="585">
        <v>0.73913043478260865</v>
      </c>
      <c r="T347" s="634">
        <v>5</v>
      </c>
      <c r="U347" s="616">
        <v>0.83333333333333337</v>
      </c>
    </row>
    <row r="348" spans="1:21" ht="14.4" customHeight="1" x14ac:dyDescent="0.3">
      <c r="A348" s="567">
        <v>7</v>
      </c>
      <c r="B348" s="568" t="s">
        <v>517</v>
      </c>
      <c r="C348" s="568">
        <v>89301072</v>
      </c>
      <c r="D348" s="632" t="s">
        <v>2977</v>
      </c>
      <c r="E348" s="633" t="s">
        <v>1756</v>
      </c>
      <c r="F348" s="568" t="s">
        <v>1733</v>
      </c>
      <c r="G348" s="568" t="s">
        <v>1935</v>
      </c>
      <c r="H348" s="568" t="s">
        <v>516</v>
      </c>
      <c r="I348" s="568" t="s">
        <v>1981</v>
      </c>
      <c r="J348" s="568" t="s">
        <v>1982</v>
      </c>
      <c r="K348" s="568" t="s">
        <v>1983</v>
      </c>
      <c r="L348" s="569">
        <v>1629.03</v>
      </c>
      <c r="M348" s="569">
        <v>11403.21</v>
      </c>
      <c r="N348" s="568">
        <v>7</v>
      </c>
      <c r="O348" s="634">
        <v>5</v>
      </c>
      <c r="P348" s="569">
        <v>11403.21</v>
      </c>
      <c r="Q348" s="585">
        <v>1</v>
      </c>
      <c r="R348" s="568">
        <v>7</v>
      </c>
      <c r="S348" s="585">
        <v>1</v>
      </c>
      <c r="T348" s="634">
        <v>5</v>
      </c>
      <c r="U348" s="616">
        <v>1</v>
      </c>
    </row>
    <row r="349" spans="1:21" ht="14.4" customHeight="1" x14ac:dyDescent="0.3">
      <c r="A349" s="567">
        <v>7</v>
      </c>
      <c r="B349" s="568" t="s">
        <v>517</v>
      </c>
      <c r="C349" s="568">
        <v>89301072</v>
      </c>
      <c r="D349" s="632" t="s">
        <v>2977</v>
      </c>
      <c r="E349" s="633" t="s">
        <v>1756</v>
      </c>
      <c r="F349" s="568" t="s">
        <v>1733</v>
      </c>
      <c r="G349" s="568" t="s">
        <v>1984</v>
      </c>
      <c r="H349" s="568" t="s">
        <v>586</v>
      </c>
      <c r="I349" s="568" t="s">
        <v>2423</v>
      </c>
      <c r="J349" s="568" t="s">
        <v>1986</v>
      </c>
      <c r="K349" s="568" t="s">
        <v>1152</v>
      </c>
      <c r="L349" s="569">
        <v>887.05</v>
      </c>
      <c r="M349" s="569">
        <v>2661.1499999999996</v>
      </c>
      <c r="N349" s="568">
        <v>3</v>
      </c>
      <c r="O349" s="634">
        <v>1</v>
      </c>
      <c r="P349" s="569"/>
      <c r="Q349" s="585">
        <v>0</v>
      </c>
      <c r="R349" s="568"/>
      <c r="S349" s="585">
        <v>0</v>
      </c>
      <c r="T349" s="634"/>
      <c r="U349" s="616">
        <v>0</v>
      </c>
    </row>
    <row r="350" spans="1:21" ht="14.4" customHeight="1" x14ac:dyDescent="0.3">
      <c r="A350" s="567">
        <v>7</v>
      </c>
      <c r="B350" s="568" t="s">
        <v>517</v>
      </c>
      <c r="C350" s="568">
        <v>89301072</v>
      </c>
      <c r="D350" s="632" t="s">
        <v>2977</v>
      </c>
      <c r="E350" s="633" t="s">
        <v>1756</v>
      </c>
      <c r="F350" s="568" t="s">
        <v>1733</v>
      </c>
      <c r="G350" s="568" t="s">
        <v>1984</v>
      </c>
      <c r="H350" s="568" t="s">
        <v>586</v>
      </c>
      <c r="I350" s="568" t="s">
        <v>1661</v>
      </c>
      <c r="J350" s="568" t="s">
        <v>1151</v>
      </c>
      <c r="K350" s="568" t="s">
        <v>1152</v>
      </c>
      <c r="L350" s="569">
        <v>887.05</v>
      </c>
      <c r="M350" s="569">
        <v>4435.25</v>
      </c>
      <c r="N350" s="568">
        <v>5</v>
      </c>
      <c r="O350" s="634">
        <v>3</v>
      </c>
      <c r="P350" s="569">
        <v>1774.1</v>
      </c>
      <c r="Q350" s="585">
        <v>0.39999999999999997</v>
      </c>
      <c r="R350" s="568">
        <v>2</v>
      </c>
      <c r="S350" s="585">
        <v>0.4</v>
      </c>
      <c r="T350" s="634">
        <v>1.5</v>
      </c>
      <c r="U350" s="616">
        <v>0.5</v>
      </c>
    </row>
    <row r="351" spans="1:21" ht="14.4" customHeight="1" x14ac:dyDescent="0.3">
      <c r="A351" s="567">
        <v>7</v>
      </c>
      <c r="B351" s="568" t="s">
        <v>517</v>
      </c>
      <c r="C351" s="568">
        <v>89301072</v>
      </c>
      <c r="D351" s="632" t="s">
        <v>2977</v>
      </c>
      <c r="E351" s="633" t="s">
        <v>1756</v>
      </c>
      <c r="F351" s="568" t="s">
        <v>1733</v>
      </c>
      <c r="G351" s="568" t="s">
        <v>2177</v>
      </c>
      <c r="H351" s="568" t="s">
        <v>516</v>
      </c>
      <c r="I351" s="568" t="s">
        <v>2178</v>
      </c>
      <c r="J351" s="568" t="s">
        <v>2179</v>
      </c>
      <c r="K351" s="568" t="s">
        <v>816</v>
      </c>
      <c r="L351" s="569">
        <v>33.36</v>
      </c>
      <c r="M351" s="569">
        <v>233.52000000000004</v>
      </c>
      <c r="N351" s="568">
        <v>7</v>
      </c>
      <c r="O351" s="634">
        <v>4.5</v>
      </c>
      <c r="P351" s="569">
        <v>33.36</v>
      </c>
      <c r="Q351" s="585">
        <v>0.14285714285714282</v>
      </c>
      <c r="R351" s="568">
        <v>1</v>
      </c>
      <c r="S351" s="585">
        <v>0.14285714285714285</v>
      </c>
      <c r="T351" s="634">
        <v>0.5</v>
      </c>
      <c r="U351" s="616">
        <v>0.1111111111111111</v>
      </c>
    </row>
    <row r="352" spans="1:21" ht="14.4" customHeight="1" x14ac:dyDescent="0.3">
      <c r="A352" s="567">
        <v>7</v>
      </c>
      <c r="B352" s="568" t="s">
        <v>517</v>
      </c>
      <c r="C352" s="568">
        <v>89301072</v>
      </c>
      <c r="D352" s="632" t="s">
        <v>2977</v>
      </c>
      <c r="E352" s="633" t="s">
        <v>1756</v>
      </c>
      <c r="F352" s="568" t="s">
        <v>1733</v>
      </c>
      <c r="G352" s="568" t="s">
        <v>2424</v>
      </c>
      <c r="H352" s="568" t="s">
        <v>516</v>
      </c>
      <c r="I352" s="568" t="s">
        <v>2425</v>
      </c>
      <c r="J352" s="568" t="s">
        <v>2426</v>
      </c>
      <c r="K352" s="568" t="s">
        <v>2427</v>
      </c>
      <c r="L352" s="569">
        <v>86.16</v>
      </c>
      <c r="M352" s="569">
        <v>86.16</v>
      </c>
      <c r="N352" s="568">
        <v>1</v>
      </c>
      <c r="O352" s="634">
        <v>0.5</v>
      </c>
      <c r="P352" s="569">
        <v>86.16</v>
      </c>
      <c r="Q352" s="585">
        <v>1</v>
      </c>
      <c r="R352" s="568">
        <v>1</v>
      </c>
      <c r="S352" s="585">
        <v>1</v>
      </c>
      <c r="T352" s="634">
        <v>0.5</v>
      </c>
      <c r="U352" s="616">
        <v>1</v>
      </c>
    </row>
    <row r="353" spans="1:21" ht="14.4" customHeight="1" x14ac:dyDescent="0.3">
      <c r="A353" s="567">
        <v>7</v>
      </c>
      <c r="B353" s="568" t="s">
        <v>517</v>
      </c>
      <c r="C353" s="568">
        <v>89301072</v>
      </c>
      <c r="D353" s="632" t="s">
        <v>2977</v>
      </c>
      <c r="E353" s="633" t="s">
        <v>1756</v>
      </c>
      <c r="F353" s="568" t="s">
        <v>1733</v>
      </c>
      <c r="G353" s="568" t="s">
        <v>1997</v>
      </c>
      <c r="H353" s="568" t="s">
        <v>516</v>
      </c>
      <c r="I353" s="568" t="s">
        <v>2308</v>
      </c>
      <c r="J353" s="568" t="s">
        <v>2309</v>
      </c>
      <c r="K353" s="568" t="s">
        <v>2310</v>
      </c>
      <c r="L353" s="569">
        <v>1520.3</v>
      </c>
      <c r="M353" s="569">
        <v>3040.6</v>
      </c>
      <c r="N353" s="568">
        <v>2</v>
      </c>
      <c r="O353" s="634">
        <v>1</v>
      </c>
      <c r="P353" s="569">
        <v>3040.6</v>
      </c>
      <c r="Q353" s="585">
        <v>1</v>
      </c>
      <c r="R353" s="568">
        <v>2</v>
      </c>
      <c r="S353" s="585">
        <v>1</v>
      </c>
      <c r="T353" s="634">
        <v>1</v>
      </c>
      <c r="U353" s="616">
        <v>1</v>
      </c>
    </row>
    <row r="354" spans="1:21" ht="14.4" customHeight="1" x14ac:dyDescent="0.3">
      <c r="A354" s="567">
        <v>7</v>
      </c>
      <c r="B354" s="568" t="s">
        <v>517</v>
      </c>
      <c r="C354" s="568">
        <v>89301072</v>
      </c>
      <c r="D354" s="632" t="s">
        <v>2977</v>
      </c>
      <c r="E354" s="633" t="s">
        <v>1756</v>
      </c>
      <c r="F354" s="568" t="s">
        <v>1733</v>
      </c>
      <c r="G354" s="568" t="s">
        <v>1997</v>
      </c>
      <c r="H354" s="568" t="s">
        <v>516</v>
      </c>
      <c r="I354" s="568" t="s">
        <v>2428</v>
      </c>
      <c r="J354" s="568" t="s">
        <v>2309</v>
      </c>
      <c r="K354" s="568" t="s">
        <v>2429</v>
      </c>
      <c r="L354" s="569">
        <v>3040.6</v>
      </c>
      <c r="M354" s="569">
        <v>9121.7999999999993</v>
      </c>
      <c r="N354" s="568">
        <v>3</v>
      </c>
      <c r="O354" s="634">
        <v>1</v>
      </c>
      <c r="P354" s="569"/>
      <c r="Q354" s="585">
        <v>0</v>
      </c>
      <c r="R354" s="568"/>
      <c r="S354" s="585">
        <v>0</v>
      </c>
      <c r="T354" s="634"/>
      <c r="U354" s="616">
        <v>0</v>
      </c>
    </row>
    <row r="355" spans="1:21" ht="14.4" customHeight="1" x14ac:dyDescent="0.3">
      <c r="A355" s="567">
        <v>7</v>
      </c>
      <c r="B355" s="568" t="s">
        <v>517</v>
      </c>
      <c r="C355" s="568">
        <v>89301072</v>
      </c>
      <c r="D355" s="632" t="s">
        <v>2977</v>
      </c>
      <c r="E355" s="633" t="s">
        <v>1756</v>
      </c>
      <c r="F355" s="568" t="s">
        <v>1733</v>
      </c>
      <c r="G355" s="568" t="s">
        <v>2180</v>
      </c>
      <c r="H355" s="568" t="s">
        <v>516</v>
      </c>
      <c r="I355" s="568" t="s">
        <v>2181</v>
      </c>
      <c r="J355" s="568" t="s">
        <v>2182</v>
      </c>
      <c r="K355" s="568" t="s">
        <v>2183</v>
      </c>
      <c r="L355" s="569">
        <v>1021.9</v>
      </c>
      <c r="M355" s="569">
        <v>2043.8</v>
      </c>
      <c r="N355" s="568">
        <v>2</v>
      </c>
      <c r="O355" s="634">
        <v>2</v>
      </c>
      <c r="P355" s="569">
        <v>2043.8</v>
      </c>
      <c r="Q355" s="585">
        <v>1</v>
      </c>
      <c r="R355" s="568">
        <v>2</v>
      </c>
      <c r="S355" s="585">
        <v>1</v>
      </c>
      <c r="T355" s="634">
        <v>2</v>
      </c>
      <c r="U355" s="616">
        <v>1</v>
      </c>
    </row>
    <row r="356" spans="1:21" ht="14.4" customHeight="1" x14ac:dyDescent="0.3">
      <c r="A356" s="567">
        <v>7</v>
      </c>
      <c r="B356" s="568" t="s">
        <v>517</v>
      </c>
      <c r="C356" s="568">
        <v>89301072</v>
      </c>
      <c r="D356" s="632" t="s">
        <v>2977</v>
      </c>
      <c r="E356" s="633" t="s">
        <v>1756</v>
      </c>
      <c r="F356" s="568" t="s">
        <v>1733</v>
      </c>
      <c r="G356" s="568" t="s">
        <v>2004</v>
      </c>
      <c r="H356" s="568" t="s">
        <v>516</v>
      </c>
      <c r="I356" s="568" t="s">
        <v>2005</v>
      </c>
      <c r="J356" s="568" t="s">
        <v>2006</v>
      </c>
      <c r="K356" s="568" t="s">
        <v>2007</v>
      </c>
      <c r="L356" s="569">
        <v>144.01</v>
      </c>
      <c r="M356" s="569">
        <v>288.02</v>
      </c>
      <c r="N356" s="568">
        <v>2</v>
      </c>
      <c r="O356" s="634">
        <v>1</v>
      </c>
      <c r="P356" s="569">
        <v>288.02</v>
      </c>
      <c r="Q356" s="585">
        <v>1</v>
      </c>
      <c r="R356" s="568">
        <v>2</v>
      </c>
      <c r="S356" s="585">
        <v>1</v>
      </c>
      <c r="T356" s="634">
        <v>1</v>
      </c>
      <c r="U356" s="616">
        <v>1</v>
      </c>
    </row>
    <row r="357" spans="1:21" ht="14.4" customHeight="1" x14ac:dyDescent="0.3">
      <c r="A357" s="567">
        <v>7</v>
      </c>
      <c r="B357" s="568" t="s">
        <v>517</v>
      </c>
      <c r="C357" s="568">
        <v>89301072</v>
      </c>
      <c r="D357" s="632" t="s">
        <v>2977</v>
      </c>
      <c r="E357" s="633" t="s">
        <v>1756</v>
      </c>
      <c r="F357" s="568" t="s">
        <v>1733</v>
      </c>
      <c r="G357" s="568" t="s">
        <v>2004</v>
      </c>
      <c r="H357" s="568" t="s">
        <v>516</v>
      </c>
      <c r="I357" s="568" t="s">
        <v>2008</v>
      </c>
      <c r="J357" s="568" t="s">
        <v>2006</v>
      </c>
      <c r="K357" s="568" t="s">
        <v>2007</v>
      </c>
      <c r="L357" s="569">
        <v>144.01</v>
      </c>
      <c r="M357" s="569">
        <v>288.02</v>
      </c>
      <c r="N357" s="568">
        <v>2</v>
      </c>
      <c r="O357" s="634">
        <v>1</v>
      </c>
      <c r="P357" s="569"/>
      <c r="Q357" s="585">
        <v>0</v>
      </c>
      <c r="R357" s="568"/>
      <c r="S357" s="585">
        <v>0</v>
      </c>
      <c r="T357" s="634"/>
      <c r="U357" s="616">
        <v>0</v>
      </c>
    </row>
    <row r="358" spans="1:21" ht="14.4" customHeight="1" x14ac:dyDescent="0.3">
      <c r="A358" s="567">
        <v>7</v>
      </c>
      <c r="B358" s="568" t="s">
        <v>517</v>
      </c>
      <c r="C358" s="568">
        <v>89301072</v>
      </c>
      <c r="D358" s="632" t="s">
        <v>2977</v>
      </c>
      <c r="E358" s="633" t="s">
        <v>1756</v>
      </c>
      <c r="F358" s="568" t="s">
        <v>1733</v>
      </c>
      <c r="G358" s="568" t="s">
        <v>2004</v>
      </c>
      <c r="H358" s="568" t="s">
        <v>516</v>
      </c>
      <c r="I358" s="568" t="s">
        <v>2317</v>
      </c>
      <c r="J358" s="568" t="s">
        <v>2318</v>
      </c>
      <c r="K358" s="568" t="s">
        <v>1519</v>
      </c>
      <c r="L358" s="569">
        <v>71.2</v>
      </c>
      <c r="M358" s="569">
        <v>71.2</v>
      </c>
      <c r="N358" s="568">
        <v>1</v>
      </c>
      <c r="O358" s="634">
        <v>0.5</v>
      </c>
      <c r="P358" s="569">
        <v>71.2</v>
      </c>
      <c r="Q358" s="585">
        <v>1</v>
      </c>
      <c r="R358" s="568">
        <v>1</v>
      </c>
      <c r="S358" s="585">
        <v>1</v>
      </c>
      <c r="T358" s="634">
        <v>0.5</v>
      </c>
      <c r="U358" s="616">
        <v>1</v>
      </c>
    </row>
    <row r="359" spans="1:21" ht="14.4" customHeight="1" x14ac:dyDescent="0.3">
      <c r="A359" s="567">
        <v>7</v>
      </c>
      <c r="B359" s="568" t="s">
        <v>517</v>
      </c>
      <c r="C359" s="568">
        <v>89301072</v>
      </c>
      <c r="D359" s="632" t="s">
        <v>2977</v>
      </c>
      <c r="E359" s="633" t="s">
        <v>1756</v>
      </c>
      <c r="F359" s="568" t="s">
        <v>1733</v>
      </c>
      <c r="G359" s="568" t="s">
        <v>2009</v>
      </c>
      <c r="H359" s="568" t="s">
        <v>516</v>
      </c>
      <c r="I359" s="568" t="s">
        <v>2013</v>
      </c>
      <c r="J359" s="568" t="s">
        <v>2014</v>
      </c>
      <c r="K359" s="568" t="s">
        <v>2015</v>
      </c>
      <c r="L359" s="569">
        <v>59.43</v>
      </c>
      <c r="M359" s="569">
        <v>297.14999999999998</v>
      </c>
      <c r="N359" s="568">
        <v>5</v>
      </c>
      <c r="O359" s="634">
        <v>1.5</v>
      </c>
      <c r="P359" s="569">
        <v>297.14999999999998</v>
      </c>
      <c r="Q359" s="585">
        <v>1</v>
      </c>
      <c r="R359" s="568">
        <v>5</v>
      </c>
      <c r="S359" s="585">
        <v>1</v>
      </c>
      <c r="T359" s="634">
        <v>1.5</v>
      </c>
      <c r="U359" s="616">
        <v>1</v>
      </c>
    </row>
    <row r="360" spans="1:21" ht="14.4" customHeight="1" x14ac:dyDescent="0.3">
      <c r="A360" s="567">
        <v>7</v>
      </c>
      <c r="B360" s="568" t="s">
        <v>517</v>
      </c>
      <c r="C360" s="568">
        <v>89301072</v>
      </c>
      <c r="D360" s="632" t="s">
        <v>2977</v>
      </c>
      <c r="E360" s="633" t="s">
        <v>1756</v>
      </c>
      <c r="F360" s="568" t="s">
        <v>1733</v>
      </c>
      <c r="G360" s="568" t="s">
        <v>2430</v>
      </c>
      <c r="H360" s="568" t="s">
        <v>586</v>
      </c>
      <c r="I360" s="568" t="s">
        <v>2431</v>
      </c>
      <c r="J360" s="568" t="s">
        <v>1170</v>
      </c>
      <c r="K360" s="568" t="s">
        <v>2432</v>
      </c>
      <c r="L360" s="569">
        <v>913.5</v>
      </c>
      <c r="M360" s="569">
        <v>913.5</v>
      </c>
      <c r="N360" s="568">
        <v>1</v>
      </c>
      <c r="O360" s="634">
        <v>0.5</v>
      </c>
      <c r="P360" s="569">
        <v>913.5</v>
      </c>
      <c r="Q360" s="585">
        <v>1</v>
      </c>
      <c r="R360" s="568">
        <v>1</v>
      </c>
      <c r="S360" s="585">
        <v>1</v>
      </c>
      <c r="T360" s="634">
        <v>0.5</v>
      </c>
      <c r="U360" s="616">
        <v>1</v>
      </c>
    </row>
    <row r="361" spans="1:21" ht="14.4" customHeight="1" x14ac:dyDescent="0.3">
      <c r="A361" s="567">
        <v>7</v>
      </c>
      <c r="B361" s="568" t="s">
        <v>517</v>
      </c>
      <c r="C361" s="568">
        <v>89301072</v>
      </c>
      <c r="D361" s="632" t="s">
        <v>2977</v>
      </c>
      <c r="E361" s="633" t="s">
        <v>1756</v>
      </c>
      <c r="F361" s="568" t="s">
        <v>1733</v>
      </c>
      <c r="G361" s="568" t="s">
        <v>2433</v>
      </c>
      <c r="H361" s="568" t="s">
        <v>586</v>
      </c>
      <c r="I361" s="568" t="s">
        <v>2434</v>
      </c>
      <c r="J361" s="568" t="s">
        <v>2435</v>
      </c>
      <c r="K361" s="568" t="s">
        <v>2436</v>
      </c>
      <c r="L361" s="569">
        <v>420.3</v>
      </c>
      <c r="M361" s="569">
        <v>420.3</v>
      </c>
      <c r="N361" s="568">
        <v>1</v>
      </c>
      <c r="O361" s="634">
        <v>0.5</v>
      </c>
      <c r="P361" s="569"/>
      <c r="Q361" s="585">
        <v>0</v>
      </c>
      <c r="R361" s="568"/>
      <c r="S361" s="585">
        <v>0</v>
      </c>
      <c r="T361" s="634"/>
      <c r="U361" s="616">
        <v>0</v>
      </c>
    </row>
    <row r="362" spans="1:21" ht="14.4" customHeight="1" x14ac:dyDescent="0.3">
      <c r="A362" s="567">
        <v>7</v>
      </c>
      <c r="B362" s="568" t="s">
        <v>517</v>
      </c>
      <c r="C362" s="568">
        <v>89301072</v>
      </c>
      <c r="D362" s="632" t="s">
        <v>2977</v>
      </c>
      <c r="E362" s="633" t="s">
        <v>1756</v>
      </c>
      <c r="F362" s="568" t="s">
        <v>1733</v>
      </c>
      <c r="G362" s="568" t="s">
        <v>2190</v>
      </c>
      <c r="H362" s="568" t="s">
        <v>516</v>
      </c>
      <c r="I362" s="568" t="s">
        <v>2437</v>
      </c>
      <c r="J362" s="568" t="s">
        <v>2192</v>
      </c>
      <c r="K362" s="568" t="s">
        <v>2438</v>
      </c>
      <c r="L362" s="569">
        <v>0</v>
      </c>
      <c r="M362" s="569">
        <v>0</v>
      </c>
      <c r="N362" s="568">
        <v>1</v>
      </c>
      <c r="O362" s="634">
        <v>1</v>
      </c>
      <c r="P362" s="569"/>
      <c r="Q362" s="585"/>
      <c r="R362" s="568"/>
      <c r="S362" s="585">
        <v>0</v>
      </c>
      <c r="T362" s="634"/>
      <c r="U362" s="616">
        <v>0</v>
      </c>
    </row>
    <row r="363" spans="1:21" ht="14.4" customHeight="1" x14ac:dyDescent="0.3">
      <c r="A363" s="567">
        <v>7</v>
      </c>
      <c r="B363" s="568" t="s">
        <v>517</v>
      </c>
      <c r="C363" s="568">
        <v>89301072</v>
      </c>
      <c r="D363" s="632" t="s">
        <v>2977</v>
      </c>
      <c r="E363" s="633" t="s">
        <v>1756</v>
      </c>
      <c r="F363" s="568" t="s">
        <v>1733</v>
      </c>
      <c r="G363" s="568" t="s">
        <v>2190</v>
      </c>
      <c r="H363" s="568" t="s">
        <v>516</v>
      </c>
      <c r="I363" s="568" t="s">
        <v>2191</v>
      </c>
      <c r="J363" s="568" t="s">
        <v>2192</v>
      </c>
      <c r="K363" s="568" t="s">
        <v>2193</v>
      </c>
      <c r="L363" s="569">
        <v>0</v>
      </c>
      <c r="M363" s="569">
        <v>0</v>
      </c>
      <c r="N363" s="568">
        <v>13</v>
      </c>
      <c r="O363" s="634">
        <v>6</v>
      </c>
      <c r="P363" s="569">
        <v>0</v>
      </c>
      <c r="Q363" s="585"/>
      <c r="R363" s="568">
        <v>5</v>
      </c>
      <c r="S363" s="585">
        <v>0.38461538461538464</v>
      </c>
      <c r="T363" s="634">
        <v>3</v>
      </c>
      <c r="U363" s="616">
        <v>0.5</v>
      </c>
    </row>
    <row r="364" spans="1:21" ht="14.4" customHeight="1" x14ac:dyDescent="0.3">
      <c r="A364" s="567">
        <v>7</v>
      </c>
      <c r="B364" s="568" t="s">
        <v>517</v>
      </c>
      <c r="C364" s="568">
        <v>89301072</v>
      </c>
      <c r="D364" s="632" t="s">
        <v>2977</v>
      </c>
      <c r="E364" s="633" t="s">
        <v>1756</v>
      </c>
      <c r="F364" s="568" t="s">
        <v>1733</v>
      </c>
      <c r="G364" s="568" t="s">
        <v>2439</v>
      </c>
      <c r="H364" s="568" t="s">
        <v>516</v>
      </c>
      <c r="I364" s="568" t="s">
        <v>2440</v>
      </c>
      <c r="J364" s="568" t="s">
        <v>2441</v>
      </c>
      <c r="K364" s="568" t="s">
        <v>1515</v>
      </c>
      <c r="L364" s="569">
        <v>64.13</v>
      </c>
      <c r="M364" s="569">
        <v>192.39</v>
      </c>
      <c r="N364" s="568">
        <v>3</v>
      </c>
      <c r="O364" s="634">
        <v>1</v>
      </c>
      <c r="P364" s="569">
        <v>192.39</v>
      </c>
      <c r="Q364" s="585">
        <v>1</v>
      </c>
      <c r="R364" s="568">
        <v>3</v>
      </c>
      <c r="S364" s="585">
        <v>1</v>
      </c>
      <c r="T364" s="634">
        <v>1</v>
      </c>
      <c r="U364" s="616">
        <v>1</v>
      </c>
    </row>
    <row r="365" spans="1:21" ht="14.4" customHeight="1" x14ac:dyDescent="0.3">
      <c r="A365" s="567">
        <v>7</v>
      </c>
      <c r="B365" s="568" t="s">
        <v>517</v>
      </c>
      <c r="C365" s="568">
        <v>89301072</v>
      </c>
      <c r="D365" s="632" t="s">
        <v>2977</v>
      </c>
      <c r="E365" s="633" t="s">
        <v>1756</v>
      </c>
      <c r="F365" s="568" t="s">
        <v>1733</v>
      </c>
      <c r="G365" s="568" t="s">
        <v>2023</v>
      </c>
      <c r="H365" s="568" t="s">
        <v>516</v>
      </c>
      <c r="I365" s="568" t="s">
        <v>2024</v>
      </c>
      <c r="J365" s="568" t="s">
        <v>1346</v>
      </c>
      <c r="K365" s="568" t="s">
        <v>2025</v>
      </c>
      <c r="L365" s="569">
        <v>70.02</v>
      </c>
      <c r="M365" s="569">
        <v>140.04</v>
      </c>
      <c r="N365" s="568">
        <v>2</v>
      </c>
      <c r="O365" s="634">
        <v>1</v>
      </c>
      <c r="P365" s="569">
        <v>140.04</v>
      </c>
      <c r="Q365" s="585">
        <v>1</v>
      </c>
      <c r="R365" s="568">
        <v>2</v>
      </c>
      <c r="S365" s="585">
        <v>1</v>
      </c>
      <c r="T365" s="634">
        <v>1</v>
      </c>
      <c r="U365" s="616">
        <v>1</v>
      </c>
    </row>
    <row r="366" spans="1:21" ht="14.4" customHeight="1" x14ac:dyDescent="0.3">
      <c r="A366" s="567">
        <v>7</v>
      </c>
      <c r="B366" s="568" t="s">
        <v>517</v>
      </c>
      <c r="C366" s="568">
        <v>89301072</v>
      </c>
      <c r="D366" s="632" t="s">
        <v>2977</v>
      </c>
      <c r="E366" s="633" t="s">
        <v>1756</v>
      </c>
      <c r="F366" s="568" t="s">
        <v>1733</v>
      </c>
      <c r="G366" s="568" t="s">
        <v>2026</v>
      </c>
      <c r="H366" s="568" t="s">
        <v>516</v>
      </c>
      <c r="I366" s="568" t="s">
        <v>2206</v>
      </c>
      <c r="J366" s="568" t="s">
        <v>2038</v>
      </c>
      <c r="K366" s="568" t="s">
        <v>2039</v>
      </c>
      <c r="L366" s="569">
        <v>237.72</v>
      </c>
      <c r="M366" s="569">
        <v>475.44</v>
      </c>
      <c r="N366" s="568">
        <v>2</v>
      </c>
      <c r="O366" s="634">
        <v>1</v>
      </c>
      <c r="P366" s="569">
        <v>475.44</v>
      </c>
      <c r="Q366" s="585">
        <v>1</v>
      </c>
      <c r="R366" s="568">
        <v>2</v>
      </c>
      <c r="S366" s="585">
        <v>1</v>
      </c>
      <c r="T366" s="634">
        <v>1</v>
      </c>
      <c r="U366" s="616">
        <v>1</v>
      </c>
    </row>
    <row r="367" spans="1:21" ht="14.4" customHeight="1" x14ac:dyDescent="0.3">
      <c r="A367" s="567">
        <v>7</v>
      </c>
      <c r="B367" s="568" t="s">
        <v>517</v>
      </c>
      <c r="C367" s="568">
        <v>89301072</v>
      </c>
      <c r="D367" s="632" t="s">
        <v>2977</v>
      </c>
      <c r="E367" s="633" t="s">
        <v>1756</v>
      </c>
      <c r="F367" s="568" t="s">
        <v>1733</v>
      </c>
      <c r="G367" s="568" t="s">
        <v>2026</v>
      </c>
      <c r="H367" s="568" t="s">
        <v>516</v>
      </c>
      <c r="I367" s="568" t="s">
        <v>2027</v>
      </c>
      <c r="J367" s="568" t="s">
        <v>2028</v>
      </c>
      <c r="K367" s="568" t="s">
        <v>2029</v>
      </c>
      <c r="L367" s="569">
        <v>238.97</v>
      </c>
      <c r="M367" s="569">
        <v>238.97</v>
      </c>
      <c r="N367" s="568">
        <v>1</v>
      </c>
      <c r="O367" s="634">
        <v>1</v>
      </c>
      <c r="P367" s="569">
        <v>238.97</v>
      </c>
      <c r="Q367" s="585">
        <v>1</v>
      </c>
      <c r="R367" s="568">
        <v>1</v>
      </c>
      <c r="S367" s="585">
        <v>1</v>
      </c>
      <c r="T367" s="634">
        <v>1</v>
      </c>
      <c r="U367" s="616">
        <v>1</v>
      </c>
    </row>
    <row r="368" spans="1:21" ht="14.4" customHeight="1" x14ac:dyDescent="0.3">
      <c r="A368" s="567">
        <v>7</v>
      </c>
      <c r="B368" s="568" t="s">
        <v>517</v>
      </c>
      <c r="C368" s="568">
        <v>89301072</v>
      </c>
      <c r="D368" s="632" t="s">
        <v>2977</v>
      </c>
      <c r="E368" s="633" t="s">
        <v>1756</v>
      </c>
      <c r="F368" s="568" t="s">
        <v>1733</v>
      </c>
      <c r="G368" s="568" t="s">
        <v>2026</v>
      </c>
      <c r="H368" s="568" t="s">
        <v>516</v>
      </c>
      <c r="I368" s="568" t="s">
        <v>2030</v>
      </c>
      <c r="J368" s="568" t="s">
        <v>2031</v>
      </c>
      <c r="K368" s="568" t="s">
        <v>2032</v>
      </c>
      <c r="L368" s="569">
        <v>503.26</v>
      </c>
      <c r="M368" s="569">
        <v>4026.08</v>
      </c>
      <c r="N368" s="568">
        <v>8</v>
      </c>
      <c r="O368" s="634">
        <v>2</v>
      </c>
      <c r="P368" s="569">
        <v>1006.52</v>
      </c>
      <c r="Q368" s="585">
        <v>0.25</v>
      </c>
      <c r="R368" s="568">
        <v>2</v>
      </c>
      <c r="S368" s="585">
        <v>0.25</v>
      </c>
      <c r="T368" s="634">
        <v>1</v>
      </c>
      <c r="U368" s="616">
        <v>0.5</v>
      </c>
    </row>
    <row r="369" spans="1:21" ht="14.4" customHeight="1" x14ac:dyDescent="0.3">
      <c r="A369" s="567">
        <v>7</v>
      </c>
      <c r="B369" s="568" t="s">
        <v>517</v>
      </c>
      <c r="C369" s="568">
        <v>89301072</v>
      </c>
      <c r="D369" s="632" t="s">
        <v>2977</v>
      </c>
      <c r="E369" s="633" t="s">
        <v>1756</v>
      </c>
      <c r="F369" s="568" t="s">
        <v>1733</v>
      </c>
      <c r="G369" s="568" t="s">
        <v>2026</v>
      </c>
      <c r="H369" s="568" t="s">
        <v>516</v>
      </c>
      <c r="I369" s="568" t="s">
        <v>2207</v>
      </c>
      <c r="J369" s="568" t="s">
        <v>2043</v>
      </c>
      <c r="K369" s="568" t="s">
        <v>836</v>
      </c>
      <c r="L369" s="569">
        <v>707.38</v>
      </c>
      <c r="M369" s="569">
        <v>4244.28</v>
      </c>
      <c r="N369" s="568">
        <v>6</v>
      </c>
      <c r="O369" s="634">
        <v>1</v>
      </c>
      <c r="P369" s="569">
        <v>4244.28</v>
      </c>
      <c r="Q369" s="585">
        <v>1</v>
      </c>
      <c r="R369" s="568">
        <v>6</v>
      </c>
      <c r="S369" s="585">
        <v>1</v>
      </c>
      <c r="T369" s="634">
        <v>1</v>
      </c>
      <c r="U369" s="616">
        <v>1</v>
      </c>
    </row>
    <row r="370" spans="1:21" ht="14.4" customHeight="1" x14ac:dyDescent="0.3">
      <c r="A370" s="567">
        <v>7</v>
      </c>
      <c r="B370" s="568" t="s">
        <v>517</v>
      </c>
      <c r="C370" s="568">
        <v>89301072</v>
      </c>
      <c r="D370" s="632" t="s">
        <v>2977</v>
      </c>
      <c r="E370" s="633" t="s">
        <v>1756</v>
      </c>
      <c r="F370" s="568" t="s">
        <v>1733</v>
      </c>
      <c r="G370" s="568" t="s">
        <v>2026</v>
      </c>
      <c r="H370" s="568" t="s">
        <v>516</v>
      </c>
      <c r="I370" s="568" t="s">
        <v>2033</v>
      </c>
      <c r="J370" s="568" t="s">
        <v>2034</v>
      </c>
      <c r="K370" s="568" t="s">
        <v>1169</v>
      </c>
      <c r="L370" s="569">
        <v>52.93</v>
      </c>
      <c r="M370" s="569">
        <v>370.51</v>
      </c>
      <c r="N370" s="568">
        <v>7</v>
      </c>
      <c r="O370" s="634">
        <v>2</v>
      </c>
      <c r="P370" s="569">
        <v>105.86</v>
      </c>
      <c r="Q370" s="585">
        <v>0.2857142857142857</v>
      </c>
      <c r="R370" s="568">
        <v>2</v>
      </c>
      <c r="S370" s="585">
        <v>0.2857142857142857</v>
      </c>
      <c r="T370" s="634">
        <v>1</v>
      </c>
      <c r="U370" s="616">
        <v>0.5</v>
      </c>
    </row>
    <row r="371" spans="1:21" ht="14.4" customHeight="1" x14ac:dyDescent="0.3">
      <c r="A371" s="567">
        <v>7</v>
      </c>
      <c r="B371" s="568" t="s">
        <v>517</v>
      </c>
      <c r="C371" s="568">
        <v>89301072</v>
      </c>
      <c r="D371" s="632" t="s">
        <v>2977</v>
      </c>
      <c r="E371" s="633" t="s">
        <v>1756</v>
      </c>
      <c r="F371" s="568" t="s">
        <v>1733</v>
      </c>
      <c r="G371" s="568" t="s">
        <v>2026</v>
      </c>
      <c r="H371" s="568" t="s">
        <v>516</v>
      </c>
      <c r="I371" s="568" t="s">
        <v>2033</v>
      </c>
      <c r="J371" s="568" t="s">
        <v>2034</v>
      </c>
      <c r="K371" s="568" t="s">
        <v>1169</v>
      </c>
      <c r="L371" s="569">
        <v>57.48</v>
      </c>
      <c r="M371" s="569">
        <v>57.48</v>
      </c>
      <c r="N371" s="568">
        <v>1</v>
      </c>
      <c r="O371" s="634">
        <v>1</v>
      </c>
      <c r="P371" s="569"/>
      <c r="Q371" s="585">
        <v>0</v>
      </c>
      <c r="R371" s="568"/>
      <c r="S371" s="585">
        <v>0</v>
      </c>
      <c r="T371" s="634"/>
      <c r="U371" s="616">
        <v>0</v>
      </c>
    </row>
    <row r="372" spans="1:21" ht="14.4" customHeight="1" x14ac:dyDescent="0.3">
      <c r="A372" s="567">
        <v>7</v>
      </c>
      <c r="B372" s="568" t="s">
        <v>517</v>
      </c>
      <c r="C372" s="568">
        <v>89301072</v>
      </c>
      <c r="D372" s="632" t="s">
        <v>2977</v>
      </c>
      <c r="E372" s="633" t="s">
        <v>1756</v>
      </c>
      <c r="F372" s="568" t="s">
        <v>1733</v>
      </c>
      <c r="G372" s="568" t="s">
        <v>2026</v>
      </c>
      <c r="H372" s="568" t="s">
        <v>516</v>
      </c>
      <c r="I372" s="568" t="s">
        <v>2035</v>
      </c>
      <c r="J372" s="568" t="s">
        <v>2036</v>
      </c>
      <c r="K372" s="568" t="s">
        <v>1030</v>
      </c>
      <c r="L372" s="569">
        <v>105.85</v>
      </c>
      <c r="M372" s="569">
        <v>317.54999999999995</v>
      </c>
      <c r="N372" s="568">
        <v>3</v>
      </c>
      <c r="O372" s="634">
        <v>2</v>
      </c>
      <c r="P372" s="569">
        <v>317.54999999999995</v>
      </c>
      <c r="Q372" s="585">
        <v>1</v>
      </c>
      <c r="R372" s="568">
        <v>3</v>
      </c>
      <c r="S372" s="585">
        <v>1</v>
      </c>
      <c r="T372" s="634">
        <v>2</v>
      </c>
      <c r="U372" s="616">
        <v>1</v>
      </c>
    </row>
    <row r="373" spans="1:21" ht="14.4" customHeight="1" x14ac:dyDescent="0.3">
      <c r="A373" s="567">
        <v>7</v>
      </c>
      <c r="B373" s="568" t="s">
        <v>517</v>
      </c>
      <c r="C373" s="568">
        <v>89301072</v>
      </c>
      <c r="D373" s="632" t="s">
        <v>2977</v>
      </c>
      <c r="E373" s="633" t="s">
        <v>1756</v>
      </c>
      <c r="F373" s="568" t="s">
        <v>1733</v>
      </c>
      <c r="G373" s="568" t="s">
        <v>2026</v>
      </c>
      <c r="H373" s="568" t="s">
        <v>516</v>
      </c>
      <c r="I373" s="568" t="s">
        <v>2040</v>
      </c>
      <c r="J373" s="568" t="s">
        <v>2028</v>
      </c>
      <c r="K373" s="568" t="s">
        <v>2029</v>
      </c>
      <c r="L373" s="569">
        <v>238.97</v>
      </c>
      <c r="M373" s="569">
        <v>2628.67</v>
      </c>
      <c r="N373" s="568">
        <v>11</v>
      </c>
      <c r="O373" s="634">
        <v>2</v>
      </c>
      <c r="P373" s="569">
        <v>2150.73</v>
      </c>
      <c r="Q373" s="585">
        <v>0.81818181818181812</v>
      </c>
      <c r="R373" s="568">
        <v>9</v>
      </c>
      <c r="S373" s="585">
        <v>0.81818181818181823</v>
      </c>
      <c r="T373" s="634">
        <v>1</v>
      </c>
      <c r="U373" s="616">
        <v>0.5</v>
      </c>
    </row>
    <row r="374" spans="1:21" ht="14.4" customHeight="1" x14ac:dyDescent="0.3">
      <c r="A374" s="567">
        <v>7</v>
      </c>
      <c r="B374" s="568" t="s">
        <v>517</v>
      </c>
      <c r="C374" s="568">
        <v>89301072</v>
      </c>
      <c r="D374" s="632" t="s">
        <v>2977</v>
      </c>
      <c r="E374" s="633" t="s">
        <v>1756</v>
      </c>
      <c r="F374" s="568" t="s">
        <v>1733</v>
      </c>
      <c r="G374" s="568" t="s">
        <v>2026</v>
      </c>
      <c r="H374" s="568" t="s">
        <v>516</v>
      </c>
      <c r="I374" s="568" t="s">
        <v>2041</v>
      </c>
      <c r="J374" s="568" t="s">
        <v>2031</v>
      </c>
      <c r="K374" s="568" t="s">
        <v>2032</v>
      </c>
      <c r="L374" s="569">
        <v>503.26</v>
      </c>
      <c r="M374" s="569">
        <v>9058.68</v>
      </c>
      <c r="N374" s="568">
        <v>18</v>
      </c>
      <c r="O374" s="634">
        <v>2</v>
      </c>
      <c r="P374" s="569">
        <v>4529.34</v>
      </c>
      <c r="Q374" s="585">
        <v>0.5</v>
      </c>
      <c r="R374" s="568">
        <v>9</v>
      </c>
      <c r="S374" s="585">
        <v>0.5</v>
      </c>
      <c r="T374" s="634">
        <v>1</v>
      </c>
      <c r="U374" s="616">
        <v>0.5</v>
      </c>
    </row>
    <row r="375" spans="1:21" ht="14.4" customHeight="1" x14ac:dyDescent="0.3">
      <c r="A375" s="567">
        <v>7</v>
      </c>
      <c r="B375" s="568" t="s">
        <v>517</v>
      </c>
      <c r="C375" s="568">
        <v>89301072</v>
      </c>
      <c r="D375" s="632" t="s">
        <v>2977</v>
      </c>
      <c r="E375" s="633" t="s">
        <v>1756</v>
      </c>
      <c r="F375" s="568" t="s">
        <v>1733</v>
      </c>
      <c r="G375" s="568" t="s">
        <v>2208</v>
      </c>
      <c r="H375" s="568" t="s">
        <v>516</v>
      </c>
      <c r="I375" s="568" t="s">
        <v>2209</v>
      </c>
      <c r="J375" s="568" t="s">
        <v>2210</v>
      </c>
      <c r="K375" s="568" t="s">
        <v>2211</v>
      </c>
      <c r="L375" s="569">
        <v>151.18</v>
      </c>
      <c r="M375" s="569">
        <v>907.08</v>
      </c>
      <c r="N375" s="568">
        <v>6</v>
      </c>
      <c r="O375" s="634">
        <v>3.5</v>
      </c>
      <c r="P375" s="569">
        <v>302.36</v>
      </c>
      <c r="Q375" s="585">
        <v>0.33333333333333331</v>
      </c>
      <c r="R375" s="568">
        <v>2</v>
      </c>
      <c r="S375" s="585">
        <v>0.33333333333333331</v>
      </c>
      <c r="T375" s="634">
        <v>1.5</v>
      </c>
      <c r="U375" s="616">
        <v>0.42857142857142855</v>
      </c>
    </row>
    <row r="376" spans="1:21" ht="14.4" customHeight="1" x14ac:dyDescent="0.3">
      <c r="A376" s="567">
        <v>7</v>
      </c>
      <c r="B376" s="568" t="s">
        <v>517</v>
      </c>
      <c r="C376" s="568">
        <v>89301072</v>
      </c>
      <c r="D376" s="632" t="s">
        <v>2977</v>
      </c>
      <c r="E376" s="633" t="s">
        <v>1756</v>
      </c>
      <c r="F376" s="568" t="s">
        <v>1733</v>
      </c>
      <c r="G376" s="568" t="s">
        <v>1876</v>
      </c>
      <c r="H376" s="568" t="s">
        <v>516</v>
      </c>
      <c r="I376" s="568" t="s">
        <v>2442</v>
      </c>
      <c r="J376" s="568" t="s">
        <v>1878</v>
      </c>
      <c r="K376" s="568" t="s">
        <v>2443</v>
      </c>
      <c r="L376" s="569">
        <v>0</v>
      </c>
      <c r="M376" s="569">
        <v>0</v>
      </c>
      <c r="N376" s="568">
        <v>1</v>
      </c>
      <c r="O376" s="634">
        <v>1</v>
      </c>
      <c r="P376" s="569">
        <v>0</v>
      </c>
      <c r="Q376" s="585"/>
      <c r="R376" s="568">
        <v>1</v>
      </c>
      <c r="S376" s="585">
        <v>1</v>
      </c>
      <c r="T376" s="634">
        <v>1</v>
      </c>
      <c r="U376" s="616">
        <v>1</v>
      </c>
    </row>
    <row r="377" spans="1:21" ht="14.4" customHeight="1" x14ac:dyDescent="0.3">
      <c r="A377" s="567">
        <v>7</v>
      </c>
      <c r="B377" s="568" t="s">
        <v>517</v>
      </c>
      <c r="C377" s="568">
        <v>89301072</v>
      </c>
      <c r="D377" s="632" t="s">
        <v>2977</v>
      </c>
      <c r="E377" s="633" t="s">
        <v>1756</v>
      </c>
      <c r="F377" s="568" t="s">
        <v>1733</v>
      </c>
      <c r="G377" s="568" t="s">
        <v>2444</v>
      </c>
      <c r="H377" s="568" t="s">
        <v>516</v>
      </c>
      <c r="I377" s="568" t="s">
        <v>2445</v>
      </c>
      <c r="J377" s="568" t="s">
        <v>2446</v>
      </c>
      <c r="K377" s="568" t="s">
        <v>2447</v>
      </c>
      <c r="L377" s="569">
        <v>153.52000000000001</v>
      </c>
      <c r="M377" s="569">
        <v>153.52000000000001</v>
      </c>
      <c r="N377" s="568">
        <v>1</v>
      </c>
      <c r="O377" s="634">
        <v>0.5</v>
      </c>
      <c r="P377" s="569">
        <v>153.52000000000001</v>
      </c>
      <c r="Q377" s="585">
        <v>1</v>
      </c>
      <c r="R377" s="568">
        <v>1</v>
      </c>
      <c r="S377" s="585">
        <v>1</v>
      </c>
      <c r="T377" s="634">
        <v>0.5</v>
      </c>
      <c r="U377" s="616">
        <v>1</v>
      </c>
    </row>
    <row r="378" spans="1:21" ht="14.4" customHeight="1" x14ac:dyDescent="0.3">
      <c r="A378" s="567">
        <v>7</v>
      </c>
      <c r="B378" s="568" t="s">
        <v>517</v>
      </c>
      <c r="C378" s="568">
        <v>89301072</v>
      </c>
      <c r="D378" s="632" t="s">
        <v>2977</v>
      </c>
      <c r="E378" s="633" t="s">
        <v>1756</v>
      </c>
      <c r="F378" s="568" t="s">
        <v>1733</v>
      </c>
      <c r="G378" s="568" t="s">
        <v>1880</v>
      </c>
      <c r="H378" s="568" t="s">
        <v>516</v>
      </c>
      <c r="I378" s="568" t="s">
        <v>1881</v>
      </c>
      <c r="J378" s="568" t="s">
        <v>775</v>
      </c>
      <c r="K378" s="568" t="s">
        <v>1882</v>
      </c>
      <c r="L378" s="569">
        <v>612.26</v>
      </c>
      <c r="M378" s="569">
        <v>612.26</v>
      </c>
      <c r="N378" s="568">
        <v>1</v>
      </c>
      <c r="O378" s="634">
        <v>0.5</v>
      </c>
      <c r="P378" s="569">
        <v>612.26</v>
      </c>
      <c r="Q378" s="585">
        <v>1</v>
      </c>
      <c r="R378" s="568">
        <v>1</v>
      </c>
      <c r="S378" s="585">
        <v>1</v>
      </c>
      <c r="T378" s="634">
        <v>0.5</v>
      </c>
      <c r="U378" s="616">
        <v>1</v>
      </c>
    </row>
    <row r="379" spans="1:21" ht="14.4" customHeight="1" x14ac:dyDescent="0.3">
      <c r="A379" s="567">
        <v>7</v>
      </c>
      <c r="B379" s="568" t="s">
        <v>517</v>
      </c>
      <c r="C379" s="568">
        <v>89301072</v>
      </c>
      <c r="D379" s="632" t="s">
        <v>2977</v>
      </c>
      <c r="E379" s="633" t="s">
        <v>1756</v>
      </c>
      <c r="F379" s="568" t="s">
        <v>1733</v>
      </c>
      <c r="G379" s="568" t="s">
        <v>2048</v>
      </c>
      <c r="H379" s="568" t="s">
        <v>516</v>
      </c>
      <c r="I379" s="568" t="s">
        <v>2052</v>
      </c>
      <c r="J379" s="568" t="s">
        <v>2050</v>
      </c>
      <c r="K379" s="568" t="s">
        <v>2053</v>
      </c>
      <c r="L379" s="569">
        <v>3040.6</v>
      </c>
      <c r="M379" s="569">
        <v>57771.4</v>
      </c>
      <c r="N379" s="568">
        <v>19</v>
      </c>
      <c r="O379" s="634">
        <v>7</v>
      </c>
      <c r="P379" s="569">
        <v>39527.800000000003</v>
      </c>
      <c r="Q379" s="585">
        <v>0.68421052631578949</v>
      </c>
      <c r="R379" s="568">
        <v>13</v>
      </c>
      <c r="S379" s="585">
        <v>0.68421052631578949</v>
      </c>
      <c r="T379" s="634">
        <v>5</v>
      </c>
      <c r="U379" s="616">
        <v>0.7142857142857143</v>
      </c>
    </row>
    <row r="380" spans="1:21" ht="14.4" customHeight="1" x14ac:dyDescent="0.3">
      <c r="A380" s="567">
        <v>7</v>
      </c>
      <c r="B380" s="568" t="s">
        <v>517</v>
      </c>
      <c r="C380" s="568">
        <v>89301072</v>
      </c>
      <c r="D380" s="632" t="s">
        <v>2977</v>
      </c>
      <c r="E380" s="633" t="s">
        <v>1756</v>
      </c>
      <c r="F380" s="568" t="s">
        <v>1733</v>
      </c>
      <c r="G380" s="568" t="s">
        <v>2048</v>
      </c>
      <c r="H380" s="568" t="s">
        <v>516</v>
      </c>
      <c r="I380" s="568" t="s">
        <v>2054</v>
      </c>
      <c r="J380" s="568" t="s">
        <v>2055</v>
      </c>
      <c r="K380" s="568" t="s">
        <v>2056</v>
      </c>
      <c r="L380" s="569">
        <v>569.97</v>
      </c>
      <c r="M380" s="569">
        <v>2279.88</v>
      </c>
      <c r="N380" s="568">
        <v>4</v>
      </c>
      <c r="O380" s="634">
        <v>2</v>
      </c>
      <c r="P380" s="569">
        <v>2279.88</v>
      </c>
      <c r="Q380" s="585">
        <v>1</v>
      </c>
      <c r="R380" s="568">
        <v>4</v>
      </c>
      <c r="S380" s="585">
        <v>1</v>
      </c>
      <c r="T380" s="634">
        <v>2</v>
      </c>
      <c r="U380" s="616">
        <v>1</v>
      </c>
    </row>
    <row r="381" spans="1:21" ht="14.4" customHeight="1" x14ac:dyDescent="0.3">
      <c r="A381" s="567">
        <v>7</v>
      </c>
      <c r="B381" s="568" t="s">
        <v>517</v>
      </c>
      <c r="C381" s="568">
        <v>89301072</v>
      </c>
      <c r="D381" s="632" t="s">
        <v>2977</v>
      </c>
      <c r="E381" s="633" t="s">
        <v>1756</v>
      </c>
      <c r="F381" s="568" t="s">
        <v>1733</v>
      </c>
      <c r="G381" s="568" t="s">
        <v>2048</v>
      </c>
      <c r="H381" s="568" t="s">
        <v>516</v>
      </c>
      <c r="I381" s="568" t="s">
        <v>2212</v>
      </c>
      <c r="J381" s="568" t="s">
        <v>2055</v>
      </c>
      <c r="K381" s="568" t="s">
        <v>2213</v>
      </c>
      <c r="L381" s="569">
        <v>1139.93</v>
      </c>
      <c r="M381" s="569">
        <v>23938.53</v>
      </c>
      <c r="N381" s="568">
        <v>21</v>
      </c>
      <c r="O381" s="634">
        <v>8</v>
      </c>
      <c r="P381" s="569">
        <v>15959.02</v>
      </c>
      <c r="Q381" s="585">
        <v>0.66666666666666674</v>
      </c>
      <c r="R381" s="568">
        <v>14</v>
      </c>
      <c r="S381" s="585">
        <v>0.66666666666666663</v>
      </c>
      <c r="T381" s="634">
        <v>5</v>
      </c>
      <c r="U381" s="616">
        <v>0.625</v>
      </c>
    </row>
    <row r="382" spans="1:21" ht="14.4" customHeight="1" x14ac:dyDescent="0.3">
      <c r="A382" s="567">
        <v>7</v>
      </c>
      <c r="B382" s="568" t="s">
        <v>517</v>
      </c>
      <c r="C382" s="568">
        <v>89301072</v>
      </c>
      <c r="D382" s="632" t="s">
        <v>2977</v>
      </c>
      <c r="E382" s="633" t="s">
        <v>1756</v>
      </c>
      <c r="F382" s="568" t="s">
        <v>1733</v>
      </c>
      <c r="G382" s="568" t="s">
        <v>2048</v>
      </c>
      <c r="H382" s="568" t="s">
        <v>516</v>
      </c>
      <c r="I382" s="568" t="s">
        <v>2057</v>
      </c>
      <c r="J382" s="568" t="s">
        <v>2058</v>
      </c>
      <c r="K382" s="568" t="s">
        <v>2059</v>
      </c>
      <c r="L382" s="569">
        <v>760.15</v>
      </c>
      <c r="M382" s="569">
        <v>9121.7999999999993</v>
      </c>
      <c r="N382" s="568">
        <v>12</v>
      </c>
      <c r="O382" s="634">
        <v>4</v>
      </c>
      <c r="P382" s="569">
        <v>7601.4999999999991</v>
      </c>
      <c r="Q382" s="585">
        <v>0.83333333333333326</v>
      </c>
      <c r="R382" s="568">
        <v>10</v>
      </c>
      <c r="S382" s="585">
        <v>0.83333333333333337</v>
      </c>
      <c r="T382" s="634">
        <v>3</v>
      </c>
      <c r="U382" s="616">
        <v>0.75</v>
      </c>
    </row>
    <row r="383" spans="1:21" ht="14.4" customHeight="1" x14ac:dyDescent="0.3">
      <c r="A383" s="567">
        <v>7</v>
      </c>
      <c r="B383" s="568" t="s">
        <v>517</v>
      </c>
      <c r="C383" s="568">
        <v>89301072</v>
      </c>
      <c r="D383" s="632" t="s">
        <v>2977</v>
      </c>
      <c r="E383" s="633" t="s">
        <v>1756</v>
      </c>
      <c r="F383" s="568" t="s">
        <v>1733</v>
      </c>
      <c r="G383" s="568" t="s">
        <v>2048</v>
      </c>
      <c r="H383" s="568" t="s">
        <v>516</v>
      </c>
      <c r="I383" s="568" t="s">
        <v>2214</v>
      </c>
      <c r="J383" s="568" t="s">
        <v>2058</v>
      </c>
      <c r="K383" s="568" t="s">
        <v>2062</v>
      </c>
      <c r="L383" s="569">
        <v>1520.3</v>
      </c>
      <c r="M383" s="569">
        <v>48649.599999999991</v>
      </c>
      <c r="N383" s="568">
        <v>32</v>
      </c>
      <c r="O383" s="634">
        <v>12</v>
      </c>
      <c r="P383" s="569">
        <v>31926.299999999996</v>
      </c>
      <c r="Q383" s="585">
        <v>0.65625</v>
      </c>
      <c r="R383" s="568">
        <v>21</v>
      </c>
      <c r="S383" s="585">
        <v>0.65625</v>
      </c>
      <c r="T383" s="634">
        <v>7</v>
      </c>
      <c r="U383" s="616">
        <v>0.58333333333333337</v>
      </c>
    </row>
    <row r="384" spans="1:21" ht="14.4" customHeight="1" x14ac:dyDescent="0.3">
      <c r="A384" s="567">
        <v>7</v>
      </c>
      <c r="B384" s="568" t="s">
        <v>517</v>
      </c>
      <c r="C384" s="568">
        <v>89301072</v>
      </c>
      <c r="D384" s="632" t="s">
        <v>2977</v>
      </c>
      <c r="E384" s="633" t="s">
        <v>1756</v>
      </c>
      <c r="F384" s="568" t="s">
        <v>1733</v>
      </c>
      <c r="G384" s="568" t="s">
        <v>2048</v>
      </c>
      <c r="H384" s="568" t="s">
        <v>516</v>
      </c>
      <c r="I384" s="568" t="s">
        <v>2448</v>
      </c>
      <c r="J384" s="568" t="s">
        <v>2066</v>
      </c>
      <c r="K384" s="568" t="s">
        <v>2067</v>
      </c>
      <c r="L384" s="569">
        <v>427.79</v>
      </c>
      <c r="M384" s="569">
        <v>427.79</v>
      </c>
      <c r="N384" s="568">
        <v>1</v>
      </c>
      <c r="O384" s="634">
        <v>1</v>
      </c>
      <c r="P384" s="569">
        <v>427.79</v>
      </c>
      <c r="Q384" s="585">
        <v>1</v>
      </c>
      <c r="R384" s="568">
        <v>1</v>
      </c>
      <c r="S384" s="585">
        <v>1</v>
      </c>
      <c r="T384" s="634">
        <v>1</v>
      </c>
      <c r="U384" s="616">
        <v>1</v>
      </c>
    </row>
    <row r="385" spans="1:21" ht="14.4" customHeight="1" x14ac:dyDescent="0.3">
      <c r="A385" s="567">
        <v>7</v>
      </c>
      <c r="B385" s="568" t="s">
        <v>517</v>
      </c>
      <c r="C385" s="568">
        <v>89301072</v>
      </c>
      <c r="D385" s="632" t="s">
        <v>2977</v>
      </c>
      <c r="E385" s="633" t="s">
        <v>1756</v>
      </c>
      <c r="F385" s="568" t="s">
        <v>1733</v>
      </c>
      <c r="G385" s="568" t="s">
        <v>2048</v>
      </c>
      <c r="H385" s="568" t="s">
        <v>516</v>
      </c>
      <c r="I385" s="568" t="s">
        <v>2068</v>
      </c>
      <c r="J385" s="568" t="s">
        <v>2069</v>
      </c>
      <c r="K385" s="568" t="s">
        <v>2056</v>
      </c>
      <c r="L385" s="569">
        <v>569.97</v>
      </c>
      <c r="M385" s="569">
        <v>569.97</v>
      </c>
      <c r="N385" s="568">
        <v>1</v>
      </c>
      <c r="O385" s="634">
        <v>1</v>
      </c>
      <c r="P385" s="569">
        <v>569.97</v>
      </c>
      <c r="Q385" s="585">
        <v>1</v>
      </c>
      <c r="R385" s="568">
        <v>1</v>
      </c>
      <c r="S385" s="585">
        <v>1</v>
      </c>
      <c r="T385" s="634">
        <v>1</v>
      </c>
      <c r="U385" s="616">
        <v>1</v>
      </c>
    </row>
    <row r="386" spans="1:21" ht="14.4" customHeight="1" x14ac:dyDescent="0.3">
      <c r="A386" s="567">
        <v>7</v>
      </c>
      <c r="B386" s="568" t="s">
        <v>517</v>
      </c>
      <c r="C386" s="568">
        <v>89301072</v>
      </c>
      <c r="D386" s="632" t="s">
        <v>2977</v>
      </c>
      <c r="E386" s="633" t="s">
        <v>1756</v>
      </c>
      <c r="F386" s="568" t="s">
        <v>1733</v>
      </c>
      <c r="G386" s="568" t="s">
        <v>2048</v>
      </c>
      <c r="H386" s="568" t="s">
        <v>516</v>
      </c>
      <c r="I386" s="568" t="s">
        <v>2449</v>
      </c>
      <c r="J386" s="568" t="s">
        <v>2069</v>
      </c>
      <c r="K386" s="568" t="s">
        <v>2213</v>
      </c>
      <c r="L386" s="569">
        <v>1139.93</v>
      </c>
      <c r="M386" s="569">
        <v>3419.79</v>
      </c>
      <c r="N386" s="568">
        <v>3</v>
      </c>
      <c r="O386" s="634">
        <v>3</v>
      </c>
      <c r="P386" s="569">
        <v>2279.86</v>
      </c>
      <c r="Q386" s="585">
        <v>0.66666666666666674</v>
      </c>
      <c r="R386" s="568">
        <v>2</v>
      </c>
      <c r="S386" s="585">
        <v>0.66666666666666663</v>
      </c>
      <c r="T386" s="634">
        <v>2</v>
      </c>
      <c r="U386" s="616">
        <v>0.66666666666666663</v>
      </c>
    </row>
    <row r="387" spans="1:21" ht="14.4" customHeight="1" x14ac:dyDescent="0.3">
      <c r="A387" s="567">
        <v>7</v>
      </c>
      <c r="B387" s="568" t="s">
        <v>517</v>
      </c>
      <c r="C387" s="568">
        <v>89301072</v>
      </c>
      <c r="D387" s="632" t="s">
        <v>2977</v>
      </c>
      <c r="E387" s="633" t="s">
        <v>1756</v>
      </c>
      <c r="F387" s="568" t="s">
        <v>1733</v>
      </c>
      <c r="G387" s="568" t="s">
        <v>2048</v>
      </c>
      <c r="H387" s="568" t="s">
        <v>516</v>
      </c>
      <c r="I387" s="568" t="s">
        <v>2450</v>
      </c>
      <c r="J387" s="568" t="s">
        <v>2069</v>
      </c>
      <c r="K387" s="568" t="s">
        <v>2213</v>
      </c>
      <c r="L387" s="569">
        <v>1139.93</v>
      </c>
      <c r="M387" s="569">
        <v>2279.86</v>
      </c>
      <c r="N387" s="568">
        <v>2</v>
      </c>
      <c r="O387" s="634">
        <v>2</v>
      </c>
      <c r="P387" s="569">
        <v>2279.86</v>
      </c>
      <c r="Q387" s="585">
        <v>1</v>
      </c>
      <c r="R387" s="568">
        <v>2</v>
      </c>
      <c r="S387" s="585">
        <v>1</v>
      </c>
      <c r="T387" s="634">
        <v>2</v>
      </c>
      <c r="U387" s="616">
        <v>1</v>
      </c>
    </row>
    <row r="388" spans="1:21" ht="14.4" customHeight="1" x14ac:dyDescent="0.3">
      <c r="A388" s="567">
        <v>7</v>
      </c>
      <c r="B388" s="568" t="s">
        <v>517</v>
      </c>
      <c r="C388" s="568">
        <v>89301072</v>
      </c>
      <c r="D388" s="632" t="s">
        <v>2977</v>
      </c>
      <c r="E388" s="633" t="s">
        <v>1756</v>
      </c>
      <c r="F388" s="568" t="s">
        <v>1733</v>
      </c>
      <c r="G388" s="568" t="s">
        <v>2048</v>
      </c>
      <c r="H388" s="568" t="s">
        <v>516</v>
      </c>
      <c r="I388" s="568" t="s">
        <v>2070</v>
      </c>
      <c r="J388" s="568" t="s">
        <v>2071</v>
      </c>
      <c r="K388" s="568" t="s">
        <v>2059</v>
      </c>
      <c r="L388" s="569">
        <v>760.15</v>
      </c>
      <c r="M388" s="569">
        <v>760.15</v>
      </c>
      <c r="N388" s="568">
        <v>1</v>
      </c>
      <c r="O388" s="634">
        <v>1</v>
      </c>
      <c r="P388" s="569">
        <v>760.15</v>
      </c>
      <c r="Q388" s="585">
        <v>1</v>
      </c>
      <c r="R388" s="568">
        <v>1</v>
      </c>
      <c r="S388" s="585">
        <v>1</v>
      </c>
      <c r="T388" s="634">
        <v>1</v>
      </c>
      <c r="U388" s="616">
        <v>1</v>
      </c>
    </row>
    <row r="389" spans="1:21" ht="14.4" customHeight="1" x14ac:dyDescent="0.3">
      <c r="A389" s="567">
        <v>7</v>
      </c>
      <c r="B389" s="568" t="s">
        <v>517</v>
      </c>
      <c r="C389" s="568">
        <v>89301072</v>
      </c>
      <c r="D389" s="632" t="s">
        <v>2977</v>
      </c>
      <c r="E389" s="633" t="s">
        <v>1756</v>
      </c>
      <c r="F389" s="568" t="s">
        <v>1733</v>
      </c>
      <c r="G389" s="568" t="s">
        <v>2048</v>
      </c>
      <c r="H389" s="568" t="s">
        <v>516</v>
      </c>
      <c r="I389" s="568" t="s">
        <v>2451</v>
      </c>
      <c r="J389" s="568" t="s">
        <v>2071</v>
      </c>
      <c r="K389" s="568" t="s">
        <v>2062</v>
      </c>
      <c r="L389" s="569">
        <v>1520.3</v>
      </c>
      <c r="M389" s="569">
        <v>3040.6</v>
      </c>
      <c r="N389" s="568">
        <v>2</v>
      </c>
      <c r="O389" s="634">
        <v>2</v>
      </c>
      <c r="P389" s="569">
        <v>1520.3</v>
      </c>
      <c r="Q389" s="585">
        <v>0.5</v>
      </c>
      <c r="R389" s="568">
        <v>1</v>
      </c>
      <c r="S389" s="585">
        <v>0.5</v>
      </c>
      <c r="T389" s="634">
        <v>1</v>
      </c>
      <c r="U389" s="616">
        <v>0.5</v>
      </c>
    </row>
    <row r="390" spans="1:21" ht="14.4" customHeight="1" x14ac:dyDescent="0.3">
      <c r="A390" s="567">
        <v>7</v>
      </c>
      <c r="B390" s="568" t="s">
        <v>517</v>
      </c>
      <c r="C390" s="568">
        <v>89301072</v>
      </c>
      <c r="D390" s="632" t="s">
        <v>2977</v>
      </c>
      <c r="E390" s="633" t="s">
        <v>1756</v>
      </c>
      <c r="F390" s="568" t="s">
        <v>1733</v>
      </c>
      <c r="G390" s="568" t="s">
        <v>2048</v>
      </c>
      <c r="H390" s="568" t="s">
        <v>516</v>
      </c>
      <c r="I390" s="568" t="s">
        <v>2452</v>
      </c>
      <c r="J390" s="568" t="s">
        <v>2071</v>
      </c>
      <c r="K390" s="568" t="s">
        <v>2062</v>
      </c>
      <c r="L390" s="569">
        <v>1520.3</v>
      </c>
      <c r="M390" s="569">
        <v>6081.2</v>
      </c>
      <c r="N390" s="568">
        <v>4</v>
      </c>
      <c r="O390" s="634">
        <v>2</v>
      </c>
      <c r="P390" s="569">
        <v>6081.2</v>
      </c>
      <c r="Q390" s="585">
        <v>1</v>
      </c>
      <c r="R390" s="568">
        <v>4</v>
      </c>
      <c r="S390" s="585">
        <v>1</v>
      </c>
      <c r="T390" s="634">
        <v>2</v>
      </c>
      <c r="U390" s="616">
        <v>1</v>
      </c>
    </row>
    <row r="391" spans="1:21" ht="14.4" customHeight="1" x14ac:dyDescent="0.3">
      <c r="A391" s="567">
        <v>7</v>
      </c>
      <c r="B391" s="568" t="s">
        <v>517</v>
      </c>
      <c r="C391" s="568">
        <v>89301072</v>
      </c>
      <c r="D391" s="632" t="s">
        <v>2977</v>
      </c>
      <c r="E391" s="633" t="s">
        <v>1756</v>
      </c>
      <c r="F391" s="568" t="s">
        <v>1733</v>
      </c>
      <c r="G391" s="568" t="s">
        <v>2348</v>
      </c>
      <c r="H391" s="568" t="s">
        <v>516</v>
      </c>
      <c r="I391" s="568" t="s">
        <v>2453</v>
      </c>
      <c r="J391" s="568" t="s">
        <v>2454</v>
      </c>
      <c r="K391" s="568" t="s">
        <v>2455</v>
      </c>
      <c r="L391" s="569">
        <v>0</v>
      </c>
      <c r="M391" s="569">
        <v>0</v>
      </c>
      <c r="N391" s="568">
        <v>1</v>
      </c>
      <c r="O391" s="634">
        <v>1</v>
      </c>
      <c r="P391" s="569"/>
      <c r="Q391" s="585"/>
      <c r="R391" s="568"/>
      <c r="S391" s="585">
        <v>0</v>
      </c>
      <c r="T391" s="634"/>
      <c r="U391" s="616">
        <v>0</v>
      </c>
    </row>
    <row r="392" spans="1:21" ht="14.4" customHeight="1" x14ac:dyDescent="0.3">
      <c r="A392" s="567">
        <v>7</v>
      </c>
      <c r="B392" s="568" t="s">
        <v>517</v>
      </c>
      <c r="C392" s="568">
        <v>89301072</v>
      </c>
      <c r="D392" s="632" t="s">
        <v>2977</v>
      </c>
      <c r="E392" s="633" t="s">
        <v>1756</v>
      </c>
      <c r="F392" s="568" t="s">
        <v>1733</v>
      </c>
      <c r="G392" s="568" t="s">
        <v>1883</v>
      </c>
      <c r="H392" s="568" t="s">
        <v>516</v>
      </c>
      <c r="I392" s="568" t="s">
        <v>1884</v>
      </c>
      <c r="J392" s="568" t="s">
        <v>815</v>
      </c>
      <c r="K392" s="568" t="s">
        <v>816</v>
      </c>
      <c r="L392" s="569">
        <v>56.69</v>
      </c>
      <c r="M392" s="569">
        <v>283.45</v>
      </c>
      <c r="N392" s="568">
        <v>5</v>
      </c>
      <c r="O392" s="634">
        <v>1.5</v>
      </c>
      <c r="P392" s="569">
        <v>113.38</v>
      </c>
      <c r="Q392" s="585">
        <v>0.4</v>
      </c>
      <c r="R392" s="568">
        <v>2</v>
      </c>
      <c r="S392" s="585">
        <v>0.4</v>
      </c>
      <c r="T392" s="634">
        <v>1</v>
      </c>
      <c r="U392" s="616">
        <v>0.66666666666666663</v>
      </c>
    </row>
    <row r="393" spans="1:21" ht="14.4" customHeight="1" x14ac:dyDescent="0.3">
      <c r="A393" s="567">
        <v>7</v>
      </c>
      <c r="B393" s="568" t="s">
        <v>517</v>
      </c>
      <c r="C393" s="568">
        <v>89301072</v>
      </c>
      <c r="D393" s="632" t="s">
        <v>2977</v>
      </c>
      <c r="E393" s="633" t="s">
        <v>1756</v>
      </c>
      <c r="F393" s="568" t="s">
        <v>1733</v>
      </c>
      <c r="G393" s="568" t="s">
        <v>2080</v>
      </c>
      <c r="H393" s="568" t="s">
        <v>516</v>
      </c>
      <c r="I393" s="568" t="s">
        <v>2224</v>
      </c>
      <c r="J393" s="568" t="s">
        <v>2225</v>
      </c>
      <c r="K393" s="568" t="s">
        <v>2226</v>
      </c>
      <c r="L393" s="569">
        <v>101.69</v>
      </c>
      <c r="M393" s="569">
        <v>406.76</v>
      </c>
      <c r="N393" s="568">
        <v>4</v>
      </c>
      <c r="O393" s="634">
        <v>2</v>
      </c>
      <c r="P393" s="569">
        <v>101.69</v>
      </c>
      <c r="Q393" s="585">
        <v>0.25</v>
      </c>
      <c r="R393" s="568">
        <v>1</v>
      </c>
      <c r="S393" s="585">
        <v>0.25</v>
      </c>
      <c r="T393" s="634">
        <v>1</v>
      </c>
      <c r="U393" s="616">
        <v>0.5</v>
      </c>
    </row>
    <row r="394" spans="1:21" ht="14.4" customHeight="1" x14ac:dyDescent="0.3">
      <c r="A394" s="567">
        <v>7</v>
      </c>
      <c r="B394" s="568" t="s">
        <v>517</v>
      </c>
      <c r="C394" s="568">
        <v>89301072</v>
      </c>
      <c r="D394" s="632" t="s">
        <v>2977</v>
      </c>
      <c r="E394" s="633" t="s">
        <v>1756</v>
      </c>
      <c r="F394" s="568" t="s">
        <v>1733</v>
      </c>
      <c r="G394" s="568" t="s">
        <v>2084</v>
      </c>
      <c r="H394" s="568" t="s">
        <v>586</v>
      </c>
      <c r="I394" s="568" t="s">
        <v>2352</v>
      </c>
      <c r="J394" s="568" t="s">
        <v>2353</v>
      </c>
      <c r="K394" s="568" t="s">
        <v>2354</v>
      </c>
      <c r="L394" s="569">
        <v>1344.66</v>
      </c>
      <c r="M394" s="569">
        <v>16135.920000000002</v>
      </c>
      <c r="N394" s="568">
        <v>12</v>
      </c>
      <c r="O394" s="634">
        <v>5</v>
      </c>
      <c r="P394" s="569">
        <v>12101.94</v>
      </c>
      <c r="Q394" s="585">
        <v>0.74999999999999989</v>
      </c>
      <c r="R394" s="568">
        <v>9</v>
      </c>
      <c r="S394" s="585">
        <v>0.75</v>
      </c>
      <c r="T394" s="634">
        <v>3.5</v>
      </c>
      <c r="U394" s="616">
        <v>0.7</v>
      </c>
    </row>
    <row r="395" spans="1:21" ht="14.4" customHeight="1" x14ac:dyDescent="0.3">
      <c r="A395" s="567">
        <v>7</v>
      </c>
      <c r="B395" s="568" t="s">
        <v>517</v>
      </c>
      <c r="C395" s="568">
        <v>89301072</v>
      </c>
      <c r="D395" s="632" t="s">
        <v>2977</v>
      </c>
      <c r="E395" s="633" t="s">
        <v>1756</v>
      </c>
      <c r="F395" s="568" t="s">
        <v>1733</v>
      </c>
      <c r="G395" s="568" t="s">
        <v>2084</v>
      </c>
      <c r="H395" s="568" t="s">
        <v>586</v>
      </c>
      <c r="I395" s="568" t="s">
        <v>2085</v>
      </c>
      <c r="J395" s="568" t="s">
        <v>2086</v>
      </c>
      <c r="K395" s="568" t="s">
        <v>2087</v>
      </c>
      <c r="L395" s="569">
        <v>1793.46</v>
      </c>
      <c r="M395" s="569">
        <v>28695.360000000001</v>
      </c>
      <c r="N395" s="568">
        <v>16</v>
      </c>
      <c r="O395" s="634">
        <v>2.5</v>
      </c>
      <c r="P395" s="569">
        <v>25108.440000000002</v>
      </c>
      <c r="Q395" s="585">
        <v>0.87500000000000011</v>
      </c>
      <c r="R395" s="568">
        <v>14</v>
      </c>
      <c r="S395" s="585">
        <v>0.875</v>
      </c>
      <c r="T395" s="634">
        <v>2</v>
      </c>
      <c r="U395" s="616">
        <v>0.8</v>
      </c>
    </row>
    <row r="396" spans="1:21" ht="14.4" customHeight="1" x14ac:dyDescent="0.3">
      <c r="A396" s="567">
        <v>7</v>
      </c>
      <c r="B396" s="568" t="s">
        <v>517</v>
      </c>
      <c r="C396" s="568">
        <v>89301072</v>
      </c>
      <c r="D396" s="632" t="s">
        <v>2977</v>
      </c>
      <c r="E396" s="633" t="s">
        <v>1756</v>
      </c>
      <c r="F396" s="568" t="s">
        <v>1733</v>
      </c>
      <c r="G396" s="568" t="s">
        <v>2092</v>
      </c>
      <c r="H396" s="568" t="s">
        <v>516</v>
      </c>
      <c r="I396" s="568" t="s">
        <v>2093</v>
      </c>
      <c r="J396" s="568" t="s">
        <v>2094</v>
      </c>
      <c r="K396" s="568" t="s">
        <v>2095</v>
      </c>
      <c r="L396" s="569">
        <v>0</v>
      </c>
      <c r="M396" s="569">
        <v>0</v>
      </c>
      <c r="N396" s="568">
        <v>9</v>
      </c>
      <c r="O396" s="634">
        <v>4</v>
      </c>
      <c r="P396" s="569">
        <v>0</v>
      </c>
      <c r="Q396" s="585"/>
      <c r="R396" s="568">
        <v>4</v>
      </c>
      <c r="S396" s="585">
        <v>0.44444444444444442</v>
      </c>
      <c r="T396" s="634">
        <v>1.5</v>
      </c>
      <c r="U396" s="616">
        <v>0.375</v>
      </c>
    </row>
    <row r="397" spans="1:21" ht="14.4" customHeight="1" x14ac:dyDescent="0.3">
      <c r="A397" s="567">
        <v>7</v>
      </c>
      <c r="B397" s="568" t="s">
        <v>517</v>
      </c>
      <c r="C397" s="568">
        <v>89301072</v>
      </c>
      <c r="D397" s="632" t="s">
        <v>2977</v>
      </c>
      <c r="E397" s="633" t="s">
        <v>1756</v>
      </c>
      <c r="F397" s="568" t="s">
        <v>1733</v>
      </c>
      <c r="G397" s="568" t="s">
        <v>1793</v>
      </c>
      <c r="H397" s="568" t="s">
        <v>516</v>
      </c>
      <c r="I397" s="568" t="s">
        <v>2456</v>
      </c>
      <c r="J397" s="568" t="s">
        <v>2364</v>
      </c>
      <c r="K397" s="568" t="s">
        <v>2365</v>
      </c>
      <c r="L397" s="569">
        <v>94.72</v>
      </c>
      <c r="M397" s="569">
        <v>284.15999999999997</v>
      </c>
      <c r="N397" s="568">
        <v>3</v>
      </c>
      <c r="O397" s="634">
        <v>0.5</v>
      </c>
      <c r="P397" s="569">
        <v>284.15999999999997</v>
      </c>
      <c r="Q397" s="585">
        <v>1</v>
      </c>
      <c r="R397" s="568">
        <v>3</v>
      </c>
      <c r="S397" s="585">
        <v>1</v>
      </c>
      <c r="T397" s="634">
        <v>0.5</v>
      </c>
      <c r="U397" s="616">
        <v>1</v>
      </c>
    </row>
    <row r="398" spans="1:21" ht="14.4" customHeight="1" x14ac:dyDescent="0.3">
      <c r="A398" s="567">
        <v>7</v>
      </c>
      <c r="B398" s="568" t="s">
        <v>517</v>
      </c>
      <c r="C398" s="568">
        <v>89301072</v>
      </c>
      <c r="D398" s="632" t="s">
        <v>2977</v>
      </c>
      <c r="E398" s="633" t="s">
        <v>1756</v>
      </c>
      <c r="F398" s="568" t="s">
        <v>1733</v>
      </c>
      <c r="G398" s="568" t="s">
        <v>1793</v>
      </c>
      <c r="H398" s="568" t="s">
        <v>586</v>
      </c>
      <c r="I398" s="568" t="s">
        <v>2457</v>
      </c>
      <c r="J398" s="568" t="s">
        <v>2458</v>
      </c>
      <c r="K398" s="568" t="s">
        <v>2459</v>
      </c>
      <c r="L398" s="569">
        <v>104.19</v>
      </c>
      <c r="M398" s="569">
        <v>104.19</v>
      </c>
      <c r="N398" s="568">
        <v>1</v>
      </c>
      <c r="O398" s="634">
        <v>1</v>
      </c>
      <c r="P398" s="569">
        <v>104.19</v>
      </c>
      <c r="Q398" s="585">
        <v>1</v>
      </c>
      <c r="R398" s="568">
        <v>1</v>
      </c>
      <c r="S398" s="585">
        <v>1</v>
      </c>
      <c r="T398" s="634">
        <v>1</v>
      </c>
      <c r="U398" s="616">
        <v>1</v>
      </c>
    </row>
    <row r="399" spans="1:21" ht="14.4" customHeight="1" x14ac:dyDescent="0.3">
      <c r="A399" s="567">
        <v>7</v>
      </c>
      <c r="B399" s="568" t="s">
        <v>517</v>
      </c>
      <c r="C399" s="568">
        <v>89301072</v>
      </c>
      <c r="D399" s="632" t="s">
        <v>2977</v>
      </c>
      <c r="E399" s="633" t="s">
        <v>1756</v>
      </c>
      <c r="F399" s="568" t="s">
        <v>1733</v>
      </c>
      <c r="G399" s="568" t="s">
        <v>2096</v>
      </c>
      <c r="H399" s="568" t="s">
        <v>516</v>
      </c>
      <c r="I399" s="568" t="s">
        <v>2460</v>
      </c>
      <c r="J399" s="568" t="s">
        <v>2098</v>
      </c>
      <c r="K399" s="568" t="s">
        <v>2228</v>
      </c>
      <c r="L399" s="569">
        <v>487.59</v>
      </c>
      <c r="M399" s="569">
        <v>487.59</v>
      </c>
      <c r="N399" s="568">
        <v>1</v>
      </c>
      <c r="O399" s="634">
        <v>1</v>
      </c>
      <c r="P399" s="569"/>
      <c r="Q399" s="585">
        <v>0</v>
      </c>
      <c r="R399" s="568"/>
      <c r="S399" s="585">
        <v>0</v>
      </c>
      <c r="T399" s="634"/>
      <c r="U399" s="616">
        <v>0</v>
      </c>
    </row>
    <row r="400" spans="1:21" ht="14.4" customHeight="1" x14ac:dyDescent="0.3">
      <c r="A400" s="567">
        <v>7</v>
      </c>
      <c r="B400" s="568" t="s">
        <v>517</v>
      </c>
      <c r="C400" s="568">
        <v>89301072</v>
      </c>
      <c r="D400" s="632" t="s">
        <v>2977</v>
      </c>
      <c r="E400" s="633" t="s">
        <v>1756</v>
      </c>
      <c r="F400" s="568" t="s">
        <v>1733</v>
      </c>
      <c r="G400" s="568" t="s">
        <v>2096</v>
      </c>
      <c r="H400" s="568" t="s">
        <v>516</v>
      </c>
      <c r="I400" s="568" t="s">
        <v>2461</v>
      </c>
      <c r="J400" s="568" t="s">
        <v>2462</v>
      </c>
      <c r="K400" s="568" t="s">
        <v>2238</v>
      </c>
      <c r="L400" s="569">
        <v>1540.49</v>
      </c>
      <c r="M400" s="569">
        <v>4621.47</v>
      </c>
      <c r="N400" s="568">
        <v>3</v>
      </c>
      <c r="O400" s="634">
        <v>2</v>
      </c>
      <c r="P400" s="569">
        <v>4621.47</v>
      </c>
      <c r="Q400" s="585">
        <v>1</v>
      </c>
      <c r="R400" s="568">
        <v>3</v>
      </c>
      <c r="S400" s="585">
        <v>1</v>
      </c>
      <c r="T400" s="634">
        <v>2</v>
      </c>
      <c r="U400" s="616">
        <v>1</v>
      </c>
    </row>
    <row r="401" spans="1:21" ht="14.4" customHeight="1" x14ac:dyDescent="0.3">
      <c r="A401" s="567">
        <v>7</v>
      </c>
      <c r="B401" s="568" t="s">
        <v>517</v>
      </c>
      <c r="C401" s="568">
        <v>89301072</v>
      </c>
      <c r="D401" s="632" t="s">
        <v>2977</v>
      </c>
      <c r="E401" s="633" t="s">
        <v>1756</v>
      </c>
      <c r="F401" s="568" t="s">
        <v>1733</v>
      </c>
      <c r="G401" s="568" t="s">
        <v>2096</v>
      </c>
      <c r="H401" s="568" t="s">
        <v>516</v>
      </c>
      <c r="I401" s="568" t="s">
        <v>2227</v>
      </c>
      <c r="J401" s="568" t="s">
        <v>2098</v>
      </c>
      <c r="K401" s="568" t="s">
        <v>2228</v>
      </c>
      <c r="L401" s="569">
        <v>487.59</v>
      </c>
      <c r="M401" s="569">
        <v>975.18</v>
      </c>
      <c r="N401" s="568">
        <v>2</v>
      </c>
      <c r="O401" s="634">
        <v>1</v>
      </c>
      <c r="P401" s="569">
        <v>975.18</v>
      </c>
      <c r="Q401" s="585">
        <v>1</v>
      </c>
      <c r="R401" s="568">
        <v>2</v>
      </c>
      <c r="S401" s="585">
        <v>1</v>
      </c>
      <c r="T401" s="634">
        <v>1</v>
      </c>
      <c r="U401" s="616">
        <v>1</v>
      </c>
    </row>
    <row r="402" spans="1:21" ht="14.4" customHeight="1" x14ac:dyDescent="0.3">
      <c r="A402" s="567">
        <v>7</v>
      </c>
      <c r="B402" s="568" t="s">
        <v>517</v>
      </c>
      <c r="C402" s="568">
        <v>89301072</v>
      </c>
      <c r="D402" s="632" t="s">
        <v>2977</v>
      </c>
      <c r="E402" s="633" t="s">
        <v>1756</v>
      </c>
      <c r="F402" s="568" t="s">
        <v>1733</v>
      </c>
      <c r="G402" s="568" t="s">
        <v>2096</v>
      </c>
      <c r="H402" s="568" t="s">
        <v>516</v>
      </c>
      <c r="I402" s="568" t="s">
        <v>2230</v>
      </c>
      <c r="J402" s="568" t="s">
        <v>2101</v>
      </c>
      <c r="K402" s="568" t="s">
        <v>2103</v>
      </c>
      <c r="L402" s="569">
        <v>1301.1500000000001</v>
      </c>
      <c r="M402" s="569">
        <v>3903.4500000000003</v>
      </c>
      <c r="N402" s="568">
        <v>3</v>
      </c>
      <c r="O402" s="634">
        <v>1</v>
      </c>
      <c r="P402" s="569">
        <v>3903.4500000000003</v>
      </c>
      <c r="Q402" s="585">
        <v>1</v>
      </c>
      <c r="R402" s="568">
        <v>3</v>
      </c>
      <c r="S402" s="585">
        <v>1</v>
      </c>
      <c r="T402" s="634">
        <v>1</v>
      </c>
      <c r="U402" s="616">
        <v>1</v>
      </c>
    </row>
    <row r="403" spans="1:21" ht="14.4" customHeight="1" x14ac:dyDescent="0.3">
      <c r="A403" s="567">
        <v>7</v>
      </c>
      <c r="B403" s="568" t="s">
        <v>517</v>
      </c>
      <c r="C403" s="568">
        <v>89301072</v>
      </c>
      <c r="D403" s="632" t="s">
        <v>2977</v>
      </c>
      <c r="E403" s="633" t="s">
        <v>1756</v>
      </c>
      <c r="F403" s="568" t="s">
        <v>1733</v>
      </c>
      <c r="G403" s="568" t="s">
        <v>2096</v>
      </c>
      <c r="H403" s="568" t="s">
        <v>516</v>
      </c>
      <c r="I403" s="568" t="s">
        <v>2463</v>
      </c>
      <c r="J403" s="568" t="s">
        <v>2464</v>
      </c>
      <c r="K403" s="568" t="s">
        <v>2465</v>
      </c>
      <c r="L403" s="569">
        <v>1736.73</v>
      </c>
      <c r="M403" s="569">
        <v>10420.380000000001</v>
      </c>
      <c r="N403" s="568">
        <v>6</v>
      </c>
      <c r="O403" s="634">
        <v>3</v>
      </c>
      <c r="P403" s="569">
        <v>6946.92</v>
      </c>
      <c r="Q403" s="585">
        <v>0.66666666666666663</v>
      </c>
      <c r="R403" s="568">
        <v>4</v>
      </c>
      <c r="S403" s="585">
        <v>0.66666666666666663</v>
      </c>
      <c r="T403" s="634">
        <v>2</v>
      </c>
      <c r="U403" s="616">
        <v>0.66666666666666663</v>
      </c>
    </row>
    <row r="404" spans="1:21" ht="14.4" customHeight="1" x14ac:dyDescent="0.3">
      <c r="A404" s="567">
        <v>7</v>
      </c>
      <c r="B404" s="568" t="s">
        <v>517</v>
      </c>
      <c r="C404" s="568">
        <v>89301072</v>
      </c>
      <c r="D404" s="632" t="s">
        <v>2977</v>
      </c>
      <c r="E404" s="633" t="s">
        <v>1756</v>
      </c>
      <c r="F404" s="568" t="s">
        <v>1733</v>
      </c>
      <c r="G404" s="568" t="s">
        <v>2466</v>
      </c>
      <c r="H404" s="568" t="s">
        <v>516</v>
      </c>
      <c r="I404" s="568" t="s">
        <v>2467</v>
      </c>
      <c r="J404" s="568" t="s">
        <v>2468</v>
      </c>
      <c r="K404" s="568" t="s">
        <v>2015</v>
      </c>
      <c r="L404" s="569">
        <v>64.13</v>
      </c>
      <c r="M404" s="569">
        <v>128.26</v>
      </c>
      <c r="N404" s="568">
        <v>2</v>
      </c>
      <c r="O404" s="634">
        <v>1</v>
      </c>
      <c r="P404" s="569"/>
      <c r="Q404" s="585">
        <v>0</v>
      </c>
      <c r="R404" s="568"/>
      <c r="S404" s="585">
        <v>0</v>
      </c>
      <c r="T404" s="634"/>
      <c r="U404" s="616">
        <v>0</v>
      </c>
    </row>
    <row r="405" spans="1:21" ht="14.4" customHeight="1" x14ac:dyDescent="0.3">
      <c r="A405" s="567">
        <v>7</v>
      </c>
      <c r="B405" s="568" t="s">
        <v>517</v>
      </c>
      <c r="C405" s="568">
        <v>89301072</v>
      </c>
      <c r="D405" s="632" t="s">
        <v>2977</v>
      </c>
      <c r="E405" s="633" t="s">
        <v>1756</v>
      </c>
      <c r="F405" s="568" t="s">
        <v>1733</v>
      </c>
      <c r="G405" s="568" t="s">
        <v>2111</v>
      </c>
      <c r="H405" s="568" t="s">
        <v>516</v>
      </c>
      <c r="I405" s="568" t="s">
        <v>2114</v>
      </c>
      <c r="J405" s="568" t="s">
        <v>2113</v>
      </c>
      <c r="K405" s="568" t="s">
        <v>2032</v>
      </c>
      <c r="L405" s="569">
        <v>0</v>
      </c>
      <c r="M405" s="569">
        <v>0</v>
      </c>
      <c r="N405" s="568">
        <v>3</v>
      </c>
      <c r="O405" s="634">
        <v>1</v>
      </c>
      <c r="P405" s="569"/>
      <c r="Q405" s="585"/>
      <c r="R405" s="568"/>
      <c r="S405" s="585">
        <v>0</v>
      </c>
      <c r="T405" s="634"/>
      <c r="U405" s="616">
        <v>0</v>
      </c>
    </row>
    <row r="406" spans="1:21" ht="14.4" customHeight="1" x14ac:dyDescent="0.3">
      <c r="A406" s="567">
        <v>7</v>
      </c>
      <c r="B406" s="568" t="s">
        <v>517</v>
      </c>
      <c r="C406" s="568">
        <v>89301072</v>
      </c>
      <c r="D406" s="632" t="s">
        <v>2977</v>
      </c>
      <c r="E406" s="633" t="s">
        <v>1756</v>
      </c>
      <c r="F406" s="568" t="s">
        <v>1733</v>
      </c>
      <c r="G406" s="568" t="s">
        <v>2111</v>
      </c>
      <c r="H406" s="568" t="s">
        <v>516</v>
      </c>
      <c r="I406" s="568" t="s">
        <v>2469</v>
      </c>
      <c r="J406" s="568" t="s">
        <v>2470</v>
      </c>
      <c r="K406" s="568" t="s">
        <v>836</v>
      </c>
      <c r="L406" s="569">
        <v>166.07</v>
      </c>
      <c r="M406" s="569">
        <v>166.07</v>
      </c>
      <c r="N406" s="568">
        <v>1</v>
      </c>
      <c r="O406" s="634">
        <v>1</v>
      </c>
      <c r="P406" s="569"/>
      <c r="Q406" s="585">
        <v>0</v>
      </c>
      <c r="R406" s="568"/>
      <c r="S406" s="585">
        <v>0</v>
      </c>
      <c r="T406" s="634"/>
      <c r="U406" s="616">
        <v>0</v>
      </c>
    </row>
    <row r="407" spans="1:21" ht="14.4" customHeight="1" x14ac:dyDescent="0.3">
      <c r="A407" s="567">
        <v>7</v>
      </c>
      <c r="B407" s="568" t="s">
        <v>517</v>
      </c>
      <c r="C407" s="568">
        <v>89301072</v>
      </c>
      <c r="D407" s="632" t="s">
        <v>2977</v>
      </c>
      <c r="E407" s="633" t="s">
        <v>1756</v>
      </c>
      <c r="F407" s="568" t="s">
        <v>1733</v>
      </c>
      <c r="G407" s="568" t="s">
        <v>2111</v>
      </c>
      <c r="H407" s="568" t="s">
        <v>586</v>
      </c>
      <c r="I407" s="568" t="s">
        <v>2123</v>
      </c>
      <c r="J407" s="568" t="s">
        <v>2124</v>
      </c>
      <c r="K407" s="568" t="s">
        <v>836</v>
      </c>
      <c r="L407" s="569">
        <v>166.07</v>
      </c>
      <c r="M407" s="569">
        <v>1660.6999999999998</v>
      </c>
      <c r="N407" s="568">
        <v>10</v>
      </c>
      <c r="O407" s="634">
        <v>1</v>
      </c>
      <c r="P407" s="569">
        <v>996.42</v>
      </c>
      <c r="Q407" s="585">
        <v>0.60000000000000009</v>
      </c>
      <c r="R407" s="568">
        <v>6</v>
      </c>
      <c r="S407" s="585">
        <v>0.6</v>
      </c>
      <c r="T407" s="634">
        <v>0.5</v>
      </c>
      <c r="U407" s="616">
        <v>0.5</v>
      </c>
    </row>
    <row r="408" spans="1:21" ht="14.4" customHeight="1" x14ac:dyDescent="0.3">
      <c r="A408" s="567">
        <v>7</v>
      </c>
      <c r="B408" s="568" t="s">
        <v>517</v>
      </c>
      <c r="C408" s="568">
        <v>89301072</v>
      </c>
      <c r="D408" s="632" t="s">
        <v>2977</v>
      </c>
      <c r="E408" s="633" t="s">
        <v>1756</v>
      </c>
      <c r="F408" s="568" t="s">
        <v>1733</v>
      </c>
      <c r="G408" s="568" t="s">
        <v>2111</v>
      </c>
      <c r="H408" s="568" t="s">
        <v>586</v>
      </c>
      <c r="I408" s="568" t="s">
        <v>2128</v>
      </c>
      <c r="J408" s="568" t="s">
        <v>2129</v>
      </c>
      <c r="K408" s="568" t="s">
        <v>2032</v>
      </c>
      <c r="L408" s="569">
        <v>124.51</v>
      </c>
      <c r="M408" s="569">
        <v>249.02</v>
      </c>
      <c r="N408" s="568">
        <v>2</v>
      </c>
      <c r="O408" s="634">
        <v>2</v>
      </c>
      <c r="P408" s="569"/>
      <c r="Q408" s="585">
        <v>0</v>
      </c>
      <c r="R408" s="568"/>
      <c r="S408" s="585">
        <v>0</v>
      </c>
      <c r="T408" s="634"/>
      <c r="U408" s="616">
        <v>0</v>
      </c>
    </row>
    <row r="409" spans="1:21" ht="14.4" customHeight="1" x14ac:dyDescent="0.3">
      <c r="A409" s="567">
        <v>7</v>
      </c>
      <c r="B409" s="568" t="s">
        <v>517</v>
      </c>
      <c r="C409" s="568">
        <v>89301072</v>
      </c>
      <c r="D409" s="632" t="s">
        <v>2977</v>
      </c>
      <c r="E409" s="633" t="s">
        <v>1756</v>
      </c>
      <c r="F409" s="568" t="s">
        <v>1733</v>
      </c>
      <c r="G409" s="568" t="s">
        <v>2111</v>
      </c>
      <c r="H409" s="568" t="s">
        <v>586</v>
      </c>
      <c r="I409" s="568" t="s">
        <v>2248</v>
      </c>
      <c r="J409" s="568" t="s">
        <v>2129</v>
      </c>
      <c r="K409" s="568" t="s">
        <v>2127</v>
      </c>
      <c r="L409" s="569">
        <v>207.53</v>
      </c>
      <c r="M409" s="569">
        <v>2282.83</v>
      </c>
      <c r="N409" s="568">
        <v>11</v>
      </c>
      <c r="O409" s="634">
        <v>6</v>
      </c>
      <c r="P409" s="569">
        <v>830.12</v>
      </c>
      <c r="Q409" s="585">
        <v>0.36363636363636365</v>
      </c>
      <c r="R409" s="568">
        <v>4</v>
      </c>
      <c r="S409" s="585">
        <v>0.36363636363636365</v>
      </c>
      <c r="T409" s="634">
        <v>3</v>
      </c>
      <c r="U409" s="616">
        <v>0.5</v>
      </c>
    </row>
    <row r="410" spans="1:21" ht="14.4" customHeight="1" x14ac:dyDescent="0.3">
      <c r="A410" s="567">
        <v>7</v>
      </c>
      <c r="B410" s="568" t="s">
        <v>517</v>
      </c>
      <c r="C410" s="568">
        <v>89301072</v>
      </c>
      <c r="D410" s="632" t="s">
        <v>2977</v>
      </c>
      <c r="E410" s="633" t="s">
        <v>1756</v>
      </c>
      <c r="F410" s="568" t="s">
        <v>1733</v>
      </c>
      <c r="G410" s="568" t="s">
        <v>2111</v>
      </c>
      <c r="H410" s="568" t="s">
        <v>586</v>
      </c>
      <c r="I410" s="568" t="s">
        <v>2249</v>
      </c>
      <c r="J410" s="568" t="s">
        <v>2240</v>
      </c>
      <c r="K410" s="568" t="s">
        <v>2245</v>
      </c>
      <c r="L410" s="569">
        <v>314.35000000000002</v>
      </c>
      <c r="M410" s="569">
        <v>1886.1000000000001</v>
      </c>
      <c r="N410" s="568">
        <v>6</v>
      </c>
      <c r="O410" s="634">
        <v>3.5</v>
      </c>
      <c r="P410" s="569">
        <v>1257.4000000000001</v>
      </c>
      <c r="Q410" s="585">
        <v>0.66666666666666663</v>
      </c>
      <c r="R410" s="568">
        <v>4</v>
      </c>
      <c r="S410" s="585">
        <v>0.66666666666666663</v>
      </c>
      <c r="T410" s="634">
        <v>2.5</v>
      </c>
      <c r="U410" s="616">
        <v>0.7142857142857143</v>
      </c>
    </row>
    <row r="411" spans="1:21" ht="14.4" customHeight="1" x14ac:dyDescent="0.3">
      <c r="A411" s="567">
        <v>7</v>
      </c>
      <c r="B411" s="568" t="s">
        <v>517</v>
      </c>
      <c r="C411" s="568">
        <v>89301072</v>
      </c>
      <c r="D411" s="632" t="s">
        <v>2977</v>
      </c>
      <c r="E411" s="633" t="s">
        <v>1756</v>
      </c>
      <c r="F411" s="568" t="s">
        <v>1733</v>
      </c>
      <c r="G411" s="568" t="s">
        <v>1889</v>
      </c>
      <c r="H411" s="568" t="s">
        <v>516</v>
      </c>
      <c r="I411" s="568" t="s">
        <v>2471</v>
      </c>
      <c r="J411" s="568" t="s">
        <v>2472</v>
      </c>
      <c r="K411" s="568" t="s">
        <v>2473</v>
      </c>
      <c r="L411" s="569">
        <v>0</v>
      </c>
      <c r="M411" s="569">
        <v>0</v>
      </c>
      <c r="N411" s="568">
        <v>1</v>
      </c>
      <c r="O411" s="634">
        <v>0.5</v>
      </c>
      <c r="P411" s="569">
        <v>0</v>
      </c>
      <c r="Q411" s="585"/>
      <c r="R411" s="568">
        <v>1</v>
      </c>
      <c r="S411" s="585">
        <v>1</v>
      </c>
      <c r="T411" s="634">
        <v>0.5</v>
      </c>
      <c r="U411" s="616">
        <v>1</v>
      </c>
    </row>
    <row r="412" spans="1:21" ht="14.4" customHeight="1" x14ac:dyDescent="0.3">
      <c r="A412" s="567">
        <v>7</v>
      </c>
      <c r="B412" s="568" t="s">
        <v>517</v>
      </c>
      <c r="C412" s="568">
        <v>89301072</v>
      </c>
      <c r="D412" s="632" t="s">
        <v>2977</v>
      </c>
      <c r="E412" s="633" t="s">
        <v>1756</v>
      </c>
      <c r="F412" s="568" t="s">
        <v>1733</v>
      </c>
      <c r="G412" s="568" t="s">
        <v>1889</v>
      </c>
      <c r="H412" s="568" t="s">
        <v>516</v>
      </c>
      <c r="I412" s="568" t="s">
        <v>2130</v>
      </c>
      <c r="J412" s="568" t="s">
        <v>2131</v>
      </c>
      <c r="K412" s="568" t="s">
        <v>1858</v>
      </c>
      <c r="L412" s="569">
        <v>154.33000000000001</v>
      </c>
      <c r="M412" s="569">
        <v>2469.2800000000002</v>
      </c>
      <c r="N412" s="568">
        <v>16</v>
      </c>
      <c r="O412" s="634">
        <v>9</v>
      </c>
      <c r="P412" s="569">
        <v>1543.3000000000002</v>
      </c>
      <c r="Q412" s="585">
        <v>0.625</v>
      </c>
      <c r="R412" s="568">
        <v>10</v>
      </c>
      <c r="S412" s="585">
        <v>0.625</v>
      </c>
      <c r="T412" s="634">
        <v>5.5</v>
      </c>
      <c r="U412" s="616">
        <v>0.61111111111111116</v>
      </c>
    </row>
    <row r="413" spans="1:21" ht="14.4" customHeight="1" x14ac:dyDescent="0.3">
      <c r="A413" s="567">
        <v>7</v>
      </c>
      <c r="B413" s="568" t="s">
        <v>517</v>
      </c>
      <c r="C413" s="568">
        <v>89301072</v>
      </c>
      <c r="D413" s="632" t="s">
        <v>2977</v>
      </c>
      <c r="E413" s="633" t="s">
        <v>1756</v>
      </c>
      <c r="F413" s="568" t="s">
        <v>1733</v>
      </c>
      <c r="G413" s="568" t="s">
        <v>1889</v>
      </c>
      <c r="H413" s="568" t="s">
        <v>516</v>
      </c>
      <c r="I413" s="568" t="s">
        <v>1890</v>
      </c>
      <c r="J413" s="568" t="s">
        <v>1891</v>
      </c>
      <c r="K413" s="568" t="s">
        <v>1858</v>
      </c>
      <c r="L413" s="569">
        <v>60.97</v>
      </c>
      <c r="M413" s="569">
        <v>3414.3200000000006</v>
      </c>
      <c r="N413" s="568">
        <v>56</v>
      </c>
      <c r="O413" s="634">
        <v>19</v>
      </c>
      <c r="P413" s="569">
        <v>1890.0700000000004</v>
      </c>
      <c r="Q413" s="585">
        <v>0.5535714285714286</v>
      </c>
      <c r="R413" s="568">
        <v>31</v>
      </c>
      <c r="S413" s="585">
        <v>0.5535714285714286</v>
      </c>
      <c r="T413" s="634">
        <v>12</v>
      </c>
      <c r="U413" s="616">
        <v>0.63157894736842102</v>
      </c>
    </row>
    <row r="414" spans="1:21" ht="14.4" customHeight="1" x14ac:dyDescent="0.3">
      <c r="A414" s="567">
        <v>7</v>
      </c>
      <c r="B414" s="568" t="s">
        <v>517</v>
      </c>
      <c r="C414" s="568">
        <v>89301072</v>
      </c>
      <c r="D414" s="632" t="s">
        <v>2977</v>
      </c>
      <c r="E414" s="633" t="s">
        <v>1756</v>
      </c>
      <c r="F414" s="568" t="s">
        <v>1733</v>
      </c>
      <c r="G414" s="568" t="s">
        <v>2136</v>
      </c>
      <c r="H414" s="568" t="s">
        <v>586</v>
      </c>
      <c r="I414" s="568" t="s">
        <v>2474</v>
      </c>
      <c r="J414" s="568" t="s">
        <v>2475</v>
      </c>
      <c r="K414" s="568" t="s">
        <v>2476</v>
      </c>
      <c r="L414" s="569">
        <v>619.66</v>
      </c>
      <c r="M414" s="569">
        <v>619.66</v>
      </c>
      <c r="N414" s="568">
        <v>1</v>
      </c>
      <c r="O414" s="634">
        <v>0.5</v>
      </c>
      <c r="P414" s="569">
        <v>619.66</v>
      </c>
      <c r="Q414" s="585">
        <v>1</v>
      </c>
      <c r="R414" s="568">
        <v>1</v>
      </c>
      <c r="S414" s="585">
        <v>1</v>
      </c>
      <c r="T414" s="634">
        <v>0.5</v>
      </c>
      <c r="U414" s="616">
        <v>1</v>
      </c>
    </row>
    <row r="415" spans="1:21" ht="14.4" customHeight="1" x14ac:dyDescent="0.3">
      <c r="A415" s="567">
        <v>7</v>
      </c>
      <c r="B415" s="568" t="s">
        <v>517</v>
      </c>
      <c r="C415" s="568">
        <v>89301072</v>
      </c>
      <c r="D415" s="632" t="s">
        <v>2977</v>
      </c>
      <c r="E415" s="633" t="s">
        <v>1757</v>
      </c>
      <c r="F415" s="568" t="s">
        <v>1733</v>
      </c>
      <c r="G415" s="568" t="s">
        <v>2282</v>
      </c>
      <c r="H415" s="568" t="s">
        <v>516</v>
      </c>
      <c r="I415" s="568" t="s">
        <v>2477</v>
      </c>
      <c r="J415" s="568" t="s">
        <v>2284</v>
      </c>
      <c r="K415" s="568" t="s">
        <v>2478</v>
      </c>
      <c r="L415" s="569">
        <v>57.65</v>
      </c>
      <c r="M415" s="569">
        <v>115.3</v>
      </c>
      <c r="N415" s="568">
        <v>2</v>
      </c>
      <c r="O415" s="634">
        <v>1</v>
      </c>
      <c r="P415" s="569">
        <v>115.3</v>
      </c>
      <c r="Q415" s="585">
        <v>1</v>
      </c>
      <c r="R415" s="568">
        <v>2</v>
      </c>
      <c r="S415" s="585">
        <v>1</v>
      </c>
      <c r="T415" s="634">
        <v>1</v>
      </c>
      <c r="U415" s="616">
        <v>1</v>
      </c>
    </row>
    <row r="416" spans="1:21" ht="14.4" customHeight="1" x14ac:dyDescent="0.3">
      <c r="A416" s="567">
        <v>7</v>
      </c>
      <c r="B416" s="568" t="s">
        <v>517</v>
      </c>
      <c r="C416" s="568">
        <v>89301072</v>
      </c>
      <c r="D416" s="632" t="s">
        <v>2977</v>
      </c>
      <c r="E416" s="633" t="s">
        <v>1757</v>
      </c>
      <c r="F416" s="568" t="s">
        <v>1733</v>
      </c>
      <c r="G416" s="568" t="s">
        <v>2479</v>
      </c>
      <c r="H416" s="568" t="s">
        <v>586</v>
      </c>
      <c r="I416" s="568" t="s">
        <v>2480</v>
      </c>
      <c r="J416" s="568" t="s">
        <v>2481</v>
      </c>
      <c r="K416" s="568" t="s">
        <v>2380</v>
      </c>
      <c r="L416" s="569">
        <v>250.62</v>
      </c>
      <c r="M416" s="569">
        <v>250.62</v>
      </c>
      <c r="N416" s="568">
        <v>1</v>
      </c>
      <c r="O416" s="634">
        <v>1</v>
      </c>
      <c r="P416" s="569">
        <v>250.62</v>
      </c>
      <c r="Q416" s="585">
        <v>1</v>
      </c>
      <c r="R416" s="568">
        <v>1</v>
      </c>
      <c r="S416" s="585">
        <v>1</v>
      </c>
      <c r="T416" s="634">
        <v>1</v>
      </c>
      <c r="U416" s="616">
        <v>1</v>
      </c>
    </row>
    <row r="417" spans="1:21" ht="14.4" customHeight="1" x14ac:dyDescent="0.3">
      <c r="A417" s="567">
        <v>7</v>
      </c>
      <c r="B417" s="568" t="s">
        <v>517</v>
      </c>
      <c r="C417" s="568">
        <v>89301072</v>
      </c>
      <c r="D417" s="632" t="s">
        <v>2977</v>
      </c>
      <c r="E417" s="633" t="s">
        <v>1758</v>
      </c>
      <c r="F417" s="568" t="s">
        <v>1733</v>
      </c>
      <c r="G417" s="568" t="s">
        <v>2482</v>
      </c>
      <c r="H417" s="568" t="s">
        <v>586</v>
      </c>
      <c r="I417" s="568" t="s">
        <v>2483</v>
      </c>
      <c r="J417" s="568" t="s">
        <v>2484</v>
      </c>
      <c r="K417" s="568" t="s">
        <v>2485</v>
      </c>
      <c r="L417" s="569">
        <v>138.16</v>
      </c>
      <c r="M417" s="569">
        <v>276.32</v>
      </c>
      <c r="N417" s="568">
        <v>2</v>
      </c>
      <c r="O417" s="634">
        <v>1</v>
      </c>
      <c r="P417" s="569">
        <v>276.32</v>
      </c>
      <c r="Q417" s="585">
        <v>1</v>
      </c>
      <c r="R417" s="568">
        <v>2</v>
      </c>
      <c r="S417" s="585">
        <v>1</v>
      </c>
      <c r="T417" s="634">
        <v>1</v>
      </c>
      <c r="U417" s="616">
        <v>1</v>
      </c>
    </row>
    <row r="418" spans="1:21" ht="14.4" customHeight="1" x14ac:dyDescent="0.3">
      <c r="A418" s="567">
        <v>7</v>
      </c>
      <c r="B418" s="568" t="s">
        <v>517</v>
      </c>
      <c r="C418" s="568">
        <v>89301072</v>
      </c>
      <c r="D418" s="632" t="s">
        <v>2977</v>
      </c>
      <c r="E418" s="633" t="s">
        <v>1759</v>
      </c>
      <c r="F418" s="568" t="s">
        <v>1733</v>
      </c>
      <c r="G418" s="568" t="s">
        <v>1899</v>
      </c>
      <c r="H418" s="568" t="s">
        <v>516</v>
      </c>
      <c r="I418" s="568" t="s">
        <v>2486</v>
      </c>
      <c r="J418" s="568" t="s">
        <v>1664</v>
      </c>
      <c r="K418" s="568" t="s">
        <v>2487</v>
      </c>
      <c r="L418" s="569">
        <v>0</v>
      </c>
      <c r="M418" s="569">
        <v>0</v>
      </c>
      <c r="N418" s="568">
        <v>1</v>
      </c>
      <c r="O418" s="634">
        <v>0.5</v>
      </c>
      <c r="P418" s="569">
        <v>0</v>
      </c>
      <c r="Q418" s="585"/>
      <c r="R418" s="568">
        <v>1</v>
      </c>
      <c r="S418" s="585">
        <v>1</v>
      </c>
      <c r="T418" s="634">
        <v>0.5</v>
      </c>
      <c r="U418" s="616">
        <v>1</v>
      </c>
    </row>
    <row r="419" spans="1:21" ht="14.4" customHeight="1" x14ac:dyDescent="0.3">
      <c r="A419" s="567">
        <v>7</v>
      </c>
      <c r="B419" s="568" t="s">
        <v>517</v>
      </c>
      <c r="C419" s="568">
        <v>89301072</v>
      </c>
      <c r="D419" s="632" t="s">
        <v>2977</v>
      </c>
      <c r="E419" s="633" t="s">
        <v>1759</v>
      </c>
      <c r="F419" s="568" t="s">
        <v>1733</v>
      </c>
      <c r="G419" s="568" t="s">
        <v>1899</v>
      </c>
      <c r="H419" s="568" t="s">
        <v>586</v>
      </c>
      <c r="I419" s="568" t="s">
        <v>1663</v>
      </c>
      <c r="J419" s="568" t="s">
        <v>1664</v>
      </c>
      <c r="K419" s="568" t="s">
        <v>1665</v>
      </c>
      <c r="L419" s="569">
        <v>10.73</v>
      </c>
      <c r="M419" s="569">
        <v>21.46</v>
      </c>
      <c r="N419" s="568">
        <v>2</v>
      </c>
      <c r="O419" s="634">
        <v>0.5</v>
      </c>
      <c r="P419" s="569"/>
      <c r="Q419" s="585">
        <v>0</v>
      </c>
      <c r="R419" s="568"/>
      <c r="S419" s="585">
        <v>0</v>
      </c>
      <c r="T419" s="634"/>
      <c r="U419" s="616">
        <v>0</v>
      </c>
    </row>
    <row r="420" spans="1:21" ht="14.4" customHeight="1" x14ac:dyDescent="0.3">
      <c r="A420" s="567">
        <v>7</v>
      </c>
      <c r="B420" s="568" t="s">
        <v>517</v>
      </c>
      <c r="C420" s="568">
        <v>89301072</v>
      </c>
      <c r="D420" s="632" t="s">
        <v>2977</v>
      </c>
      <c r="E420" s="633" t="s">
        <v>1759</v>
      </c>
      <c r="F420" s="568" t="s">
        <v>1733</v>
      </c>
      <c r="G420" s="568" t="s">
        <v>1899</v>
      </c>
      <c r="H420" s="568" t="s">
        <v>516</v>
      </c>
      <c r="I420" s="568" t="s">
        <v>2263</v>
      </c>
      <c r="J420" s="568" t="s">
        <v>2264</v>
      </c>
      <c r="K420" s="568" t="s">
        <v>2265</v>
      </c>
      <c r="L420" s="569">
        <v>6.98</v>
      </c>
      <c r="M420" s="569">
        <v>6.98</v>
      </c>
      <c r="N420" s="568">
        <v>1</v>
      </c>
      <c r="O420" s="634">
        <v>1</v>
      </c>
      <c r="P420" s="569">
        <v>6.98</v>
      </c>
      <c r="Q420" s="585">
        <v>1</v>
      </c>
      <c r="R420" s="568">
        <v>1</v>
      </c>
      <c r="S420" s="585">
        <v>1</v>
      </c>
      <c r="T420" s="634">
        <v>1</v>
      </c>
      <c r="U420" s="616">
        <v>1</v>
      </c>
    </row>
    <row r="421" spans="1:21" ht="14.4" customHeight="1" x14ac:dyDescent="0.3">
      <c r="A421" s="567">
        <v>7</v>
      </c>
      <c r="B421" s="568" t="s">
        <v>517</v>
      </c>
      <c r="C421" s="568">
        <v>89301072</v>
      </c>
      <c r="D421" s="632" t="s">
        <v>2977</v>
      </c>
      <c r="E421" s="633" t="s">
        <v>1759</v>
      </c>
      <c r="F421" s="568" t="s">
        <v>1733</v>
      </c>
      <c r="G421" s="568" t="s">
        <v>1903</v>
      </c>
      <c r="H421" s="568" t="s">
        <v>516</v>
      </c>
      <c r="I421" s="568" t="s">
        <v>1904</v>
      </c>
      <c r="J421" s="568" t="s">
        <v>1905</v>
      </c>
      <c r="K421" s="568" t="s">
        <v>1906</v>
      </c>
      <c r="L421" s="569">
        <v>51.87</v>
      </c>
      <c r="M421" s="569">
        <v>51.87</v>
      </c>
      <c r="N421" s="568">
        <v>1</v>
      </c>
      <c r="O421" s="634">
        <v>0.5</v>
      </c>
      <c r="P421" s="569"/>
      <c r="Q421" s="585">
        <v>0</v>
      </c>
      <c r="R421" s="568"/>
      <c r="S421" s="585">
        <v>0</v>
      </c>
      <c r="T421" s="634"/>
      <c r="U421" s="616">
        <v>0</v>
      </c>
    </row>
    <row r="422" spans="1:21" ht="14.4" customHeight="1" x14ac:dyDescent="0.3">
      <c r="A422" s="567">
        <v>7</v>
      </c>
      <c r="B422" s="568" t="s">
        <v>517</v>
      </c>
      <c r="C422" s="568">
        <v>89301072</v>
      </c>
      <c r="D422" s="632" t="s">
        <v>2977</v>
      </c>
      <c r="E422" s="633" t="s">
        <v>1759</v>
      </c>
      <c r="F422" s="568" t="s">
        <v>1733</v>
      </c>
      <c r="G422" s="568" t="s">
        <v>2488</v>
      </c>
      <c r="H422" s="568" t="s">
        <v>516</v>
      </c>
      <c r="I422" s="568" t="s">
        <v>2489</v>
      </c>
      <c r="J422" s="568" t="s">
        <v>2490</v>
      </c>
      <c r="K422" s="568" t="s">
        <v>2491</v>
      </c>
      <c r="L422" s="569">
        <v>0</v>
      </c>
      <c r="M422" s="569">
        <v>0</v>
      </c>
      <c r="N422" s="568">
        <v>1</v>
      </c>
      <c r="O422" s="634">
        <v>0.5</v>
      </c>
      <c r="P422" s="569"/>
      <c r="Q422" s="585"/>
      <c r="R422" s="568"/>
      <c r="S422" s="585">
        <v>0</v>
      </c>
      <c r="T422" s="634"/>
      <c r="U422" s="616">
        <v>0</v>
      </c>
    </row>
    <row r="423" spans="1:21" ht="14.4" customHeight="1" x14ac:dyDescent="0.3">
      <c r="A423" s="567">
        <v>7</v>
      </c>
      <c r="B423" s="568" t="s">
        <v>517</v>
      </c>
      <c r="C423" s="568">
        <v>89301072</v>
      </c>
      <c r="D423" s="632" t="s">
        <v>2977</v>
      </c>
      <c r="E423" s="633" t="s">
        <v>1759</v>
      </c>
      <c r="F423" s="568" t="s">
        <v>1733</v>
      </c>
      <c r="G423" s="568" t="s">
        <v>1907</v>
      </c>
      <c r="H423" s="568" t="s">
        <v>586</v>
      </c>
      <c r="I423" s="568" t="s">
        <v>1908</v>
      </c>
      <c r="J423" s="568" t="s">
        <v>1909</v>
      </c>
      <c r="K423" s="568" t="s">
        <v>1910</v>
      </c>
      <c r="L423" s="569">
        <v>1027.5999999999999</v>
      </c>
      <c r="M423" s="569">
        <v>10276</v>
      </c>
      <c r="N423" s="568">
        <v>10</v>
      </c>
      <c r="O423" s="634">
        <v>2</v>
      </c>
      <c r="P423" s="569">
        <v>10276</v>
      </c>
      <c r="Q423" s="585">
        <v>1</v>
      </c>
      <c r="R423" s="568">
        <v>10</v>
      </c>
      <c r="S423" s="585">
        <v>1</v>
      </c>
      <c r="T423" s="634">
        <v>2</v>
      </c>
      <c r="U423" s="616">
        <v>1</v>
      </c>
    </row>
    <row r="424" spans="1:21" ht="14.4" customHeight="1" x14ac:dyDescent="0.3">
      <c r="A424" s="567">
        <v>7</v>
      </c>
      <c r="B424" s="568" t="s">
        <v>517</v>
      </c>
      <c r="C424" s="568">
        <v>89301072</v>
      </c>
      <c r="D424" s="632" t="s">
        <v>2977</v>
      </c>
      <c r="E424" s="633" t="s">
        <v>1759</v>
      </c>
      <c r="F424" s="568" t="s">
        <v>1733</v>
      </c>
      <c r="G424" s="568" t="s">
        <v>1907</v>
      </c>
      <c r="H424" s="568" t="s">
        <v>586</v>
      </c>
      <c r="I424" s="568" t="s">
        <v>1911</v>
      </c>
      <c r="J424" s="568" t="s">
        <v>1912</v>
      </c>
      <c r="K424" s="568" t="s">
        <v>1913</v>
      </c>
      <c r="L424" s="569">
        <v>1509.4</v>
      </c>
      <c r="M424" s="569">
        <v>21131.600000000002</v>
      </c>
      <c r="N424" s="568">
        <v>14</v>
      </c>
      <c r="O424" s="634">
        <v>3</v>
      </c>
      <c r="P424" s="569"/>
      <c r="Q424" s="585">
        <v>0</v>
      </c>
      <c r="R424" s="568"/>
      <c r="S424" s="585">
        <v>0</v>
      </c>
      <c r="T424" s="634"/>
      <c r="U424" s="616">
        <v>0</v>
      </c>
    </row>
    <row r="425" spans="1:21" ht="14.4" customHeight="1" x14ac:dyDescent="0.3">
      <c r="A425" s="567">
        <v>7</v>
      </c>
      <c r="B425" s="568" t="s">
        <v>517</v>
      </c>
      <c r="C425" s="568">
        <v>89301072</v>
      </c>
      <c r="D425" s="632" t="s">
        <v>2977</v>
      </c>
      <c r="E425" s="633" t="s">
        <v>1759</v>
      </c>
      <c r="F425" s="568" t="s">
        <v>1733</v>
      </c>
      <c r="G425" s="568" t="s">
        <v>2492</v>
      </c>
      <c r="H425" s="568" t="s">
        <v>516</v>
      </c>
      <c r="I425" s="568" t="s">
        <v>2493</v>
      </c>
      <c r="J425" s="568" t="s">
        <v>2494</v>
      </c>
      <c r="K425" s="568" t="s">
        <v>2495</v>
      </c>
      <c r="L425" s="569">
        <v>531.86</v>
      </c>
      <c r="M425" s="569">
        <v>1595.58</v>
      </c>
      <c r="N425" s="568">
        <v>3</v>
      </c>
      <c r="O425" s="634">
        <v>0.5</v>
      </c>
      <c r="P425" s="569">
        <v>1595.58</v>
      </c>
      <c r="Q425" s="585">
        <v>1</v>
      </c>
      <c r="R425" s="568">
        <v>3</v>
      </c>
      <c r="S425" s="585">
        <v>1</v>
      </c>
      <c r="T425" s="634">
        <v>0.5</v>
      </c>
      <c r="U425" s="616">
        <v>1</v>
      </c>
    </row>
    <row r="426" spans="1:21" ht="14.4" customHeight="1" x14ac:dyDescent="0.3">
      <c r="A426" s="567">
        <v>7</v>
      </c>
      <c r="B426" s="568" t="s">
        <v>517</v>
      </c>
      <c r="C426" s="568">
        <v>89301072</v>
      </c>
      <c r="D426" s="632" t="s">
        <v>2977</v>
      </c>
      <c r="E426" s="633" t="s">
        <v>1759</v>
      </c>
      <c r="F426" s="568" t="s">
        <v>1733</v>
      </c>
      <c r="G426" s="568" t="s">
        <v>1914</v>
      </c>
      <c r="H426" s="568" t="s">
        <v>586</v>
      </c>
      <c r="I426" s="568" t="s">
        <v>2149</v>
      </c>
      <c r="J426" s="568" t="s">
        <v>2150</v>
      </c>
      <c r="K426" s="568" t="s">
        <v>2151</v>
      </c>
      <c r="L426" s="569">
        <v>162.13</v>
      </c>
      <c r="M426" s="569">
        <v>162.13</v>
      </c>
      <c r="N426" s="568">
        <v>1</v>
      </c>
      <c r="O426" s="634">
        <v>0.5</v>
      </c>
      <c r="P426" s="569">
        <v>162.13</v>
      </c>
      <c r="Q426" s="585">
        <v>1</v>
      </c>
      <c r="R426" s="568">
        <v>1</v>
      </c>
      <c r="S426" s="585">
        <v>1</v>
      </c>
      <c r="T426" s="634">
        <v>0.5</v>
      </c>
      <c r="U426" s="616">
        <v>1</v>
      </c>
    </row>
    <row r="427" spans="1:21" ht="14.4" customHeight="1" x14ac:dyDescent="0.3">
      <c r="A427" s="567">
        <v>7</v>
      </c>
      <c r="B427" s="568" t="s">
        <v>517</v>
      </c>
      <c r="C427" s="568">
        <v>89301072</v>
      </c>
      <c r="D427" s="632" t="s">
        <v>2977</v>
      </c>
      <c r="E427" s="633" t="s">
        <v>1759</v>
      </c>
      <c r="F427" s="568" t="s">
        <v>1733</v>
      </c>
      <c r="G427" s="568" t="s">
        <v>1914</v>
      </c>
      <c r="H427" s="568" t="s">
        <v>586</v>
      </c>
      <c r="I427" s="568" t="s">
        <v>1915</v>
      </c>
      <c r="J427" s="568" t="s">
        <v>1916</v>
      </c>
      <c r="K427" s="568" t="s">
        <v>1917</v>
      </c>
      <c r="L427" s="569">
        <v>216.16</v>
      </c>
      <c r="M427" s="569">
        <v>1296.96</v>
      </c>
      <c r="N427" s="568">
        <v>6</v>
      </c>
      <c r="O427" s="634">
        <v>1.5</v>
      </c>
      <c r="P427" s="569">
        <v>1296.96</v>
      </c>
      <c r="Q427" s="585">
        <v>1</v>
      </c>
      <c r="R427" s="568">
        <v>6</v>
      </c>
      <c r="S427" s="585">
        <v>1</v>
      </c>
      <c r="T427" s="634">
        <v>1.5</v>
      </c>
      <c r="U427" s="616">
        <v>1</v>
      </c>
    </row>
    <row r="428" spans="1:21" ht="14.4" customHeight="1" x14ac:dyDescent="0.3">
      <c r="A428" s="567">
        <v>7</v>
      </c>
      <c r="B428" s="568" t="s">
        <v>517</v>
      </c>
      <c r="C428" s="568">
        <v>89301072</v>
      </c>
      <c r="D428" s="632" t="s">
        <v>2977</v>
      </c>
      <c r="E428" s="633" t="s">
        <v>1759</v>
      </c>
      <c r="F428" s="568" t="s">
        <v>1733</v>
      </c>
      <c r="G428" s="568" t="s">
        <v>1914</v>
      </c>
      <c r="H428" s="568" t="s">
        <v>586</v>
      </c>
      <c r="I428" s="568" t="s">
        <v>2402</v>
      </c>
      <c r="J428" s="568" t="s">
        <v>1916</v>
      </c>
      <c r="K428" s="568" t="s">
        <v>2403</v>
      </c>
      <c r="L428" s="569">
        <v>432.32</v>
      </c>
      <c r="M428" s="569">
        <v>432.32</v>
      </c>
      <c r="N428" s="568">
        <v>1</v>
      </c>
      <c r="O428" s="634">
        <v>1</v>
      </c>
      <c r="P428" s="569"/>
      <c r="Q428" s="585">
        <v>0</v>
      </c>
      <c r="R428" s="568"/>
      <c r="S428" s="585">
        <v>0</v>
      </c>
      <c r="T428" s="634"/>
      <c r="U428" s="616">
        <v>0</v>
      </c>
    </row>
    <row r="429" spans="1:21" ht="14.4" customHeight="1" x14ac:dyDescent="0.3">
      <c r="A429" s="567">
        <v>7</v>
      </c>
      <c r="B429" s="568" t="s">
        <v>517</v>
      </c>
      <c r="C429" s="568">
        <v>89301072</v>
      </c>
      <c r="D429" s="632" t="s">
        <v>2977</v>
      </c>
      <c r="E429" s="633" t="s">
        <v>1759</v>
      </c>
      <c r="F429" s="568" t="s">
        <v>1733</v>
      </c>
      <c r="G429" s="568" t="s">
        <v>1918</v>
      </c>
      <c r="H429" s="568" t="s">
        <v>516</v>
      </c>
      <c r="I429" s="568" t="s">
        <v>1919</v>
      </c>
      <c r="J429" s="568" t="s">
        <v>1920</v>
      </c>
      <c r="K429" s="568" t="s">
        <v>1921</v>
      </c>
      <c r="L429" s="569">
        <v>294.70999999999998</v>
      </c>
      <c r="M429" s="569">
        <v>884.12999999999988</v>
      </c>
      <c r="N429" s="568">
        <v>3</v>
      </c>
      <c r="O429" s="634">
        <v>0.5</v>
      </c>
      <c r="P429" s="569">
        <v>884.12999999999988</v>
      </c>
      <c r="Q429" s="585">
        <v>1</v>
      </c>
      <c r="R429" s="568">
        <v>3</v>
      </c>
      <c r="S429" s="585">
        <v>1</v>
      </c>
      <c r="T429" s="634">
        <v>0.5</v>
      </c>
      <c r="U429" s="616">
        <v>1</v>
      </c>
    </row>
    <row r="430" spans="1:21" ht="14.4" customHeight="1" x14ac:dyDescent="0.3">
      <c r="A430" s="567">
        <v>7</v>
      </c>
      <c r="B430" s="568" t="s">
        <v>517</v>
      </c>
      <c r="C430" s="568">
        <v>89301072</v>
      </c>
      <c r="D430" s="632" t="s">
        <v>2977</v>
      </c>
      <c r="E430" s="633" t="s">
        <v>1759</v>
      </c>
      <c r="F430" s="568" t="s">
        <v>1733</v>
      </c>
      <c r="G430" s="568" t="s">
        <v>1925</v>
      </c>
      <c r="H430" s="568" t="s">
        <v>516</v>
      </c>
      <c r="I430" s="568" t="s">
        <v>1926</v>
      </c>
      <c r="J430" s="568" t="s">
        <v>1927</v>
      </c>
      <c r="K430" s="568" t="s">
        <v>1928</v>
      </c>
      <c r="L430" s="569">
        <v>53.67</v>
      </c>
      <c r="M430" s="569">
        <v>268.35000000000002</v>
      </c>
      <c r="N430" s="568">
        <v>5</v>
      </c>
      <c r="O430" s="634">
        <v>2.5</v>
      </c>
      <c r="P430" s="569">
        <v>107.34</v>
      </c>
      <c r="Q430" s="585">
        <v>0.39999999999999997</v>
      </c>
      <c r="R430" s="568">
        <v>2</v>
      </c>
      <c r="S430" s="585">
        <v>0.4</v>
      </c>
      <c r="T430" s="634">
        <v>1.5</v>
      </c>
      <c r="U430" s="616">
        <v>0.6</v>
      </c>
    </row>
    <row r="431" spans="1:21" ht="14.4" customHeight="1" x14ac:dyDescent="0.3">
      <c r="A431" s="567">
        <v>7</v>
      </c>
      <c r="B431" s="568" t="s">
        <v>517</v>
      </c>
      <c r="C431" s="568">
        <v>89301072</v>
      </c>
      <c r="D431" s="632" t="s">
        <v>2977</v>
      </c>
      <c r="E431" s="633" t="s">
        <v>1759</v>
      </c>
      <c r="F431" s="568" t="s">
        <v>1733</v>
      </c>
      <c r="G431" s="568" t="s">
        <v>1925</v>
      </c>
      <c r="H431" s="568" t="s">
        <v>516</v>
      </c>
      <c r="I431" s="568" t="s">
        <v>1929</v>
      </c>
      <c r="J431" s="568" t="s">
        <v>1930</v>
      </c>
      <c r="K431" s="568" t="s">
        <v>1173</v>
      </c>
      <c r="L431" s="569">
        <v>165.67</v>
      </c>
      <c r="M431" s="569">
        <v>994.02</v>
      </c>
      <c r="N431" s="568">
        <v>6</v>
      </c>
      <c r="O431" s="634">
        <v>2.5</v>
      </c>
      <c r="P431" s="569">
        <v>497.01</v>
      </c>
      <c r="Q431" s="585">
        <v>0.5</v>
      </c>
      <c r="R431" s="568">
        <v>3</v>
      </c>
      <c r="S431" s="585">
        <v>0.5</v>
      </c>
      <c r="T431" s="634">
        <v>1</v>
      </c>
      <c r="U431" s="616">
        <v>0.4</v>
      </c>
    </row>
    <row r="432" spans="1:21" ht="14.4" customHeight="1" x14ac:dyDescent="0.3">
      <c r="A432" s="567">
        <v>7</v>
      </c>
      <c r="B432" s="568" t="s">
        <v>517</v>
      </c>
      <c r="C432" s="568">
        <v>89301072</v>
      </c>
      <c r="D432" s="632" t="s">
        <v>2977</v>
      </c>
      <c r="E432" s="633" t="s">
        <v>1759</v>
      </c>
      <c r="F432" s="568" t="s">
        <v>1733</v>
      </c>
      <c r="G432" s="568" t="s">
        <v>1935</v>
      </c>
      <c r="H432" s="568" t="s">
        <v>516</v>
      </c>
      <c r="I432" s="568" t="s">
        <v>1936</v>
      </c>
      <c r="J432" s="568" t="s">
        <v>1937</v>
      </c>
      <c r="K432" s="568" t="s">
        <v>1938</v>
      </c>
      <c r="L432" s="569">
        <v>629.07000000000005</v>
      </c>
      <c r="M432" s="569">
        <v>13839.54</v>
      </c>
      <c r="N432" s="568">
        <v>22</v>
      </c>
      <c r="O432" s="634">
        <v>5</v>
      </c>
      <c r="P432" s="569">
        <v>8806.98</v>
      </c>
      <c r="Q432" s="585">
        <v>0.63636363636363624</v>
      </c>
      <c r="R432" s="568">
        <v>14</v>
      </c>
      <c r="S432" s="585">
        <v>0.63636363636363635</v>
      </c>
      <c r="T432" s="634">
        <v>3</v>
      </c>
      <c r="U432" s="616">
        <v>0.6</v>
      </c>
    </row>
    <row r="433" spans="1:21" ht="14.4" customHeight="1" x14ac:dyDescent="0.3">
      <c r="A433" s="567">
        <v>7</v>
      </c>
      <c r="B433" s="568" t="s">
        <v>517</v>
      </c>
      <c r="C433" s="568">
        <v>89301072</v>
      </c>
      <c r="D433" s="632" t="s">
        <v>2977</v>
      </c>
      <c r="E433" s="633" t="s">
        <v>1759</v>
      </c>
      <c r="F433" s="568" t="s">
        <v>1733</v>
      </c>
      <c r="G433" s="568" t="s">
        <v>1935</v>
      </c>
      <c r="H433" s="568" t="s">
        <v>516</v>
      </c>
      <c r="I433" s="568" t="s">
        <v>1939</v>
      </c>
      <c r="J433" s="568" t="s">
        <v>1940</v>
      </c>
      <c r="K433" s="568" t="s">
        <v>1941</v>
      </c>
      <c r="L433" s="569">
        <v>0</v>
      </c>
      <c r="M433" s="569">
        <v>0</v>
      </c>
      <c r="N433" s="568">
        <v>4</v>
      </c>
      <c r="O433" s="634">
        <v>1</v>
      </c>
      <c r="P433" s="569"/>
      <c r="Q433" s="585"/>
      <c r="R433" s="568"/>
      <c r="S433" s="585">
        <v>0</v>
      </c>
      <c r="T433" s="634"/>
      <c r="U433" s="616">
        <v>0</v>
      </c>
    </row>
    <row r="434" spans="1:21" ht="14.4" customHeight="1" x14ac:dyDescent="0.3">
      <c r="A434" s="567">
        <v>7</v>
      </c>
      <c r="B434" s="568" t="s">
        <v>517</v>
      </c>
      <c r="C434" s="568">
        <v>89301072</v>
      </c>
      <c r="D434" s="632" t="s">
        <v>2977</v>
      </c>
      <c r="E434" s="633" t="s">
        <v>1759</v>
      </c>
      <c r="F434" s="568" t="s">
        <v>1733</v>
      </c>
      <c r="G434" s="568" t="s">
        <v>1935</v>
      </c>
      <c r="H434" s="568" t="s">
        <v>516</v>
      </c>
      <c r="I434" s="568" t="s">
        <v>1960</v>
      </c>
      <c r="J434" s="568" t="s">
        <v>1961</v>
      </c>
      <c r="K434" s="568" t="s">
        <v>1962</v>
      </c>
      <c r="L434" s="569">
        <v>4358.63</v>
      </c>
      <c r="M434" s="569">
        <v>4358.63</v>
      </c>
      <c r="N434" s="568">
        <v>1</v>
      </c>
      <c r="O434" s="634">
        <v>1</v>
      </c>
      <c r="P434" s="569"/>
      <c r="Q434" s="585">
        <v>0</v>
      </c>
      <c r="R434" s="568"/>
      <c r="S434" s="585">
        <v>0</v>
      </c>
      <c r="T434" s="634"/>
      <c r="U434" s="616">
        <v>0</v>
      </c>
    </row>
    <row r="435" spans="1:21" ht="14.4" customHeight="1" x14ac:dyDescent="0.3">
      <c r="A435" s="567">
        <v>7</v>
      </c>
      <c r="B435" s="568" t="s">
        <v>517</v>
      </c>
      <c r="C435" s="568">
        <v>89301072</v>
      </c>
      <c r="D435" s="632" t="s">
        <v>2977</v>
      </c>
      <c r="E435" s="633" t="s">
        <v>1759</v>
      </c>
      <c r="F435" s="568" t="s">
        <v>1733</v>
      </c>
      <c r="G435" s="568" t="s">
        <v>1935</v>
      </c>
      <c r="H435" s="568" t="s">
        <v>516</v>
      </c>
      <c r="I435" s="568" t="s">
        <v>1966</v>
      </c>
      <c r="J435" s="568" t="s">
        <v>1967</v>
      </c>
      <c r="K435" s="568" t="s">
        <v>1968</v>
      </c>
      <c r="L435" s="569">
        <v>1629.03</v>
      </c>
      <c r="M435" s="569">
        <v>9774.18</v>
      </c>
      <c r="N435" s="568">
        <v>6</v>
      </c>
      <c r="O435" s="634">
        <v>1</v>
      </c>
      <c r="P435" s="569">
        <v>9774.18</v>
      </c>
      <c r="Q435" s="585">
        <v>1</v>
      </c>
      <c r="R435" s="568">
        <v>6</v>
      </c>
      <c r="S435" s="585">
        <v>1</v>
      </c>
      <c r="T435" s="634">
        <v>1</v>
      </c>
      <c r="U435" s="616">
        <v>1</v>
      </c>
    </row>
    <row r="436" spans="1:21" ht="14.4" customHeight="1" x14ac:dyDescent="0.3">
      <c r="A436" s="567">
        <v>7</v>
      </c>
      <c r="B436" s="568" t="s">
        <v>517</v>
      </c>
      <c r="C436" s="568">
        <v>89301072</v>
      </c>
      <c r="D436" s="632" t="s">
        <v>2977</v>
      </c>
      <c r="E436" s="633" t="s">
        <v>1759</v>
      </c>
      <c r="F436" s="568" t="s">
        <v>1733</v>
      </c>
      <c r="G436" s="568" t="s">
        <v>1935</v>
      </c>
      <c r="H436" s="568" t="s">
        <v>516</v>
      </c>
      <c r="I436" s="568" t="s">
        <v>2496</v>
      </c>
      <c r="J436" s="568" t="s">
        <v>1970</v>
      </c>
      <c r="K436" s="568" t="s">
        <v>2497</v>
      </c>
      <c r="L436" s="569">
        <v>0</v>
      </c>
      <c r="M436" s="569">
        <v>0</v>
      </c>
      <c r="N436" s="568">
        <v>3</v>
      </c>
      <c r="O436" s="634">
        <v>1</v>
      </c>
      <c r="P436" s="569"/>
      <c r="Q436" s="585"/>
      <c r="R436" s="568"/>
      <c r="S436" s="585">
        <v>0</v>
      </c>
      <c r="T436" s="634"/>
      <c r="U436" s="616">
        <v>0</v>
      </c>
    </row>
    <row r="437" spans="1:21" ht="14.4" customHeight="1" x14ac:dyDescent="0.3">
      <c r="A437" s="567">
        <v>7</v>
      </c>
      <c r="B437" s="568" t="s">
        <v>517</v>
      </c>
      <c r="C437" s="568">
        <v>89301072</v>
      </c>
      <c r="D437" s="632" t="s">
        <v>2977</v>
      </c>
      <c r="E437" s="633" t="s">
        <v>1759</v>
      </c>
      <c r="F437" s="568" t="s">
        <v>1733</v>
      </c>
      <c r="G437" s="568" t="s">
        <v>1935</v>
      </c>
      <c r="H437" s="568" t="s">
        <v>516</v>
      </c>
      <c r="I437" s="568" t="s">
        <v>1972</v>
      </c>
      <c r="J437" s="568" t="s">
        <v>1973</v>
      </c>
      <c r="K437" s="568" t="s">
        <v>1974</v>
      </c>
      <c r="L437" s="569">
        <v>2787.72</v>
      </c>
      <c r="M437" s="569">
        <v>33452.639999999999</v>
      </c>
      <c r="N437" s="568">
        <v>12</v>
      </c>
      <c r="O437" s="634">
        <v>2</v>
      </c>
      <c r="P437" s="569">
        <v>33452.639999999999</v>
      </c>
      <c r="Q437" s="585">
        <v>1</v>
      </c>
      <c r="R437" s="568">
        <v>12</v>
      </c>
      <c r="S437" s="585">
        <v>1</v>
      </c>
      <c r="T437" s="634">
        <v>2</v>
      </c>
      <c r="U437" s="616">
        <v>1</v>
      </c>
    </row>
    <row r="438" spans="1:21" ht="14.4" customHeight="1" x14ac:dyDescent="0.3">
      <c r="A438" s="567">
        <v>7</v>
      </c>
      <c r="B438" s="568" t="s">
        <v>517</v>
      </c>
      <c r="C438" s="568">
        <v>89301072</v>
      </c>
      <c r="D438" s="632" t="s">
        <v>2977</v>
      </c>
      <c r="E438" s="633" t="s">
        <v>1759</v>
      </c>
      <c r="F438" s="568" t="s">
        <v>1733</v>
      </c>
      <c r="G438" s="568" t="s">
        <v>1935</v>
      </c>
      <c r="H438" s="568" t="s">
        <v>516</v>
      </c>
      <c r="I438" s="568" t="s">
        <v>1975</v>
      </c>
      <c r="J438" s="568" t="s">
        <v>1976</v>
      </c>
      <c r="K438" s="568" t="s">
        <v>1977</v>
      </c>
      <c r="L438" s="569">
        <v>2332.38</v>
      </c>
      <c r="M438" s="569">
        <v>55977.12000000001</v>
      </c>
      <c r="N438" s="568">
        <v>24</v>
      </c>
      <c r="O438" s="634">
        <v>5</v>
      </c>
      <c r="P438" s="569">
        <v>23323.800000000003</v>
      </c>
      <c r="Q438" s="585">
        <v>0.41666666666666663</v>
      </c>
      <c r="R438" s="568">
        <v>10</v>
      </c>
      <c r="S438" s="585">
        <v>0.41666666666666669</v>
      </c>
      <c r="T438" s="634">
        <v>2</v>
      </c>
      <c r="U438" s="616">
        <v>0.4</v>
      </c>
    </row>
    <row r="439" spans="1:21" ht="14.4" customHeight="1" x14ac:dyDescent="0.3">
      <c r="A439" s="567">
        <v>7</v>
      </c>
      <c r="B439" s="568" t="s">
        <v>517</v>
      </c>
      <c r="C439" s="568">
        <v>89301072</v>
      </c>
      <c r="D439" s="632" t="s">
        <v>2977</v>
      </c>
      <c r="E439" s="633" t="s">
        <v>1759</v>
      </c>
      <c r="F439" s="568" t="s">
        <v>1733</v>
      </c>
      <c r="G439" s="568" t="s">
        <v>1935</v>
      </c>
      <c r="H439" s="568" t="s">
        <v>516</v>
      </c>
      <c r="I439" s="568" t="s">
        <v>1978</v>
      </c>
      <c r="J439" s="568" t="s">
        <v>1979</v>
      </c>
      <c r="K439" s="568" t="s">
        <v>1980</v>
      </c>
      <c r="L439" s="569">
        <v>880.88</v>
      </c>
      <c r="M439" s="569">
        <v>26426.400000000001</v>
      </c>
      <c r="N439" s="568">
        <v>30</v>
      </c>
      <c r="O439" s="634">
        <v>8</v>
      </c>
      <c r="P439" s="569">
        <v>13213.2</v>
      </c>
      <c r="Q439" s="585">
        <v>0.5</v>
      </c>
      <c r="R439" s="568">
        <v>15</v>
      </c>
      <c r="S439" s="585">
        <v>0.5</v>
      </c>
      <c r="T439" s="634">
        <v>4</v>
      </c>
      <c r="U439" s="616">
        <v>0.5</v>
      </c>
    </row>
    <row r="440" spans="1:21" ht="14.4" customHeight="1" x14ac:dyDescent="0.3">
      <c r="A440" s="567">
        <v>7</v>
      </c>
      <c r="B440" s="568" t="s">
        <v>517</v>
      </c>
      <c r="C440" s="568">
        <v>89301072</v>
      </c>
      <c r="D440" s="632" t="s">
        <v>2977</v>
      </c>
      <c r="E440" s="633" t="s">
        <v>1759</v>
      </c>
      <c r="F440" s="568" t="s">
        <v>1733</v>
      </c>
      <c r="G440" s="568" t="s">
        <v>1935</v>
      </c>
      <c r="H440" s="568" t="s">
        <v>516</v>
      </c>
      <c r="I440" s="568" t="s">
        <v>1981</v>
      </c>
      <c r="J440" s="568" t="s">
        <v>1982</v>
      </c>
      <c r="K440" s="568" t="s">
        <v>1983</v>
      </c>
      <c r="L440" s="569">
        <v>1629.03</v>
      </c>
      <c r="M440" s="569">
        <v>22806.42</v>
      </c>
      <c r="N440" s="568">
        <v>14</v>
      </c>
      <c r="O440" s="634">
        <v>4</v>
      </c>
      <c r="P440" s="569">
        <v>13032.24</v>
      </c>
      <c r="Q440" s="585">
        <v>0.57142857142857151</v>
      </c>
      <c r="R440" s="568">
        <v>8</v>
      </c>
      <c r="S440" s="585">
        <v>0.5714285714285714</v>
      </c>
      <c r="T440" s="634">
        <v>2</v>
      </c>
      <c r="U440" s="616">
        <v>0.5</v>
      </c>
    </row>
    <row r="441" spans="1:21" ht="14.4" customHeight="1" x14ac:dyDescent="0.3">
      <c r="A441" s="567">
        <v>7</v>
      </c>
      <c r="B441" s="568" t="s">
        <v>517</v>
      </c>
      <c r="C441" s="568">
        <v>89301072</v>
      </c>
      <c r="D441" s="632" t="s">
        <v>2977</v>
      </c>
      <c r="E441" s="633" t="s">
        <v>1759</v>
      </c>
      <c r="F441" s="568" t="s">
        <v>1733</v>
      </c>
      <c r="G441" s="568" t="s">
        <v>1984</v>
      </c>
      <c r="H441" s="568" t="s">
        <v>586</v>
      </c>
      <c r="I441" s="568" t="s">
        <v>2498</v>
      </c>
      <c r="J441" s="568" t="s">
        <v>2499</v>
      </c>
      <c r="K441" s="568" t="s">
        <v>2500</v>
      </c>
      <c r="L441" s="569">
        <v>999.6</v>
      </c>
      <c r="M441" s="569">
        <v>999.6</v>
      </c>
      <c r="N441" s="568">
        <v>1</v>
      </c>
      <c r="O441" s="634">
        <v>0.5</v>
      </c>
      <c r="P441" s="569">
        <v>999.6</v>
      </c>
      <c r="Q441" s="585">
        <v>1</v>
      </c>
      <c r="R441" s="568">
        <v>1</v>
      </c>
      <c r="S441" s="585">
        <v>1</v>
      </c>
      <c r="T441" s="634">
        <v>0.5</v>
      </c>
      <c r="U441" s="616">
        <v>1</v>
      </c>
    </row>
    <row r="442" spans="1:21" ht="14.4" customHeight="1" x14ac:dyDescent="0.3">
      <c r="A442" s="567">
        <v>7</v>
      </c>
      <c r="B442" s="568" t="s">
        <v>517</v>
      </c>
      <c r="C442" s="568">
        <v>89301072</v>
      </c>
      <c r="D442" s="632" t="s">
        <v>2977</v>
      </c>
      <c r="E442" s="633" t="s">
        <v>1759</v>
      </c>
      <c r="F442" s="568" t="s">
        <v>1733</v>
      </c>
      <c r="G442" s="568" t="s">
        <v>1984</v>
      </c>
      <c r="H442" s="568" t="s">
        <v>586</v>
      </c>
      <c r="I442" s="568" t="s">
        <v>2423</v>
      </c>
      <c r="J442" s="568" t="s">
        <v>1986</v>
      </c>
      <c r="K442" s="568" t="s">
        <v>1152</v>
      </c>
      <c r="L442" s="569">
        <v>887.05</v>
      </c>
      <c r="M442" s="569">
        <v>5322.2999999999993</v>
      </c>
      <c r="N442" s="568">
        <v>6</v>
      </c>
      <c r="O442" s="634">
        <v>1</v>
      </c>
      <c r="P442" s="569"/>
      <c r="Q442" s="585">
        <v>0</v>
      </c>
      <c r="R442" s="568"/>
      <c r="S442" s="585">
        <v>0</v>
      </c>
      <c r="T442" s="634"/>
      <c r="U442" s="616">
        <v>0</v>
      </c>
    </row>
    <row r="443" spans="1:21" ht="14.4" customHeight="1" x14ac:dyDescent="0.3">
      <c r="A443" s="567">
        <v>7</v>
      </c>
      <c r="B443" s="568" t="s">
        <v>517</v>
      </c>
      <c r="C443" s="568">
        <v>89301072</v>
      </c>
      <c r="D443" s="632" t="s">
        <v>2977</v>
      </c>
      <c r="E443" s="633" t="s">
        <v>1759</v>
      </c>
      <c r="F443" s="568" t="s">
        <v>1733</v>
      </c>
      <c r="G443" s="568" t="s">
        <v>1984</v>
      </c>
      <c r="H443" s="568" t="s">
        <v>586</v>
      </c>
      <c r="I443" s="568" t="s">
        <v>1661</v>
      </c>
      <c r="J443" s="568" t="s">
        <v>1151</v>
      </c>
      <c r="K443" s="568" t="s">
        <v>1152</v>
      </c>
      <c r="L443" s="569">
        <v>887.05</v>
      </c>
      <c r="M443" s="569">
        <v>5322.3</v>
      </c>
      <c r="N443" s="568">
        <v>6</v>
      </c>
      <c r="O443" s="634">
        <v>2.5</v>
      </c>
      <c r="P443" s="569">
        <v>887.05</v>
      </c>
      <c r="Q443" s="585">
        <v>0.16666666666666666</v>
      </c>
      <c r="R443" s="568">
        <v>1</v>
      </c>
      <c r="S443" s="585">
        <v>0.16666666666666666</v>
      </c>
      <c r="T443" s="634">
        <v>0.5</v>
      </c>
      <c r="U443" s="616">
        <v>0.2</v>
      </c>
    </row>
    <row r="444" spans="1:21" ht="14.4" customHeight="1" x14ac:dyDescent="0.3">
      <c r="A444" s="567">
        <v>7</v>
      </c>
      <c r="B444" s="568" t="s">
        <v>517</v>
      </c>
      <c r="C444" s="568">
        <v>89301072</v>
      </c>
      <c r="D444" s="632" t="s">
        <v>2977</v>
      </c>
      <c r="E444" s="633" t="s">
        <v>1759</v>
      </c>
      <c r="F444" s="568" t="s">
        <v>1733</v>
      </c>
      <c r="G444" s="568" t="s">
        <v>1997</v>
      </c>
      <c r="H444" s="568" t="s">
        <v>516</v>
      </c>
      <c r="I444" s="568" t="s">
        <v>2308</v>
      </c>
      <c r="J444" s="568" t="s">
        <v>2309</v>
      </c>
      <c r="K444" s="568" t="s">
        <v>2310</v>
      </c>
      <c r="L444" s="569">
        <v>1520.3</v>
      </c>
      <c r="M444" s="569">
        <v>9121.7999999999993</v>
      </c>
      <c r="N444" s="568">
        <v>6</v>
      </c>
      <c r="O444" s="634">
        <v>1</v>
      </c>
      <c r="P444" s="569"/>
      <c r="Q444" s="585">
        <v>0</v>
      </c>
      <c r="R444" s="568"/>
      <c r="S444" s="585">
        <v>0</v>
      </c>
      <c r="T444" s="634"/>
      <c r="U444" s="616">
        <v>0</v>
      </c>
    </row>
    <row r="445" spans="1:21" ht="14.4" customHeight="1" x14ac:dyDescent="0.3">
      <c r="A445" s="567">
        <v>7</v>
      </c>
      <c r="B445" s="568" t="s">
        <v>517</v>
      </c>
      <c r="C445" s="568">
        <v>89301072</v>
      </c>
      <c r="D445" s="632" t="s">
        <v>2977</v>
      </c>
      <c r="E445" s="633" t="s">
        <v>1759</v>
      </c>
      <c r="F445" s="568" t="s">
        <v>1733</v>
      </c>
      <c r="G445" s="568" t="s">
        <v>2004</v>
      </c>
      <c r="H445" s="568" t="s">
        <v>516</v>
      </c>
      <c r="I445" s="568" t="s">
        <v>2005</v>
      </c>
      <c r="J445" s="568" t="s">
        <v>2006</v>
      </c>
      <c r="K445" s="568" t="s">
        <v>2007</v>
      </c>
      <c r="L445" s="569">
        <v>144.01</v>
      </c>
      <c r="M445" s="569">
        <v>432.03</v>
      </c>
      <c r="N445" s="568">
        <v>3</v>
      </c>
      <c r="O445" s="634">
        <v>0.5</v>
      </c>
      <c r="P445" s="569"/>
      <c r="Q445" s="585">
        <v>0</v>
      </c>
      <c r="R445" s="568"/>
      <c r="S445" s="585">
        <v>0</v>
      </c>
      <c r="T445" s="634"/>
      <c r="U445" s="616">
        <v>0</v>
      </c>
    </row>
    <row r="446" spans="1:21" ht="14.4" customHeight="1" x14ac:dyDescent="0.3">
      <c r="A446" s="567">
        <v>7</v>
      </c>
      <c r="B446" s="568" t="s">
        <v>517</v>
      </c>
      <c r="C446" s="568">
        <v>89301072</v>
      </c>
      <c r="D446" s="632" t="s">
        <v>2977</v>
      </c>
      <c r="E446" s="633" t="s">
        <v>1759</v>
      </c>
      <c r="F446" s="568" t="s">
        <v>1733</v>
      </c>
      <c r="G446" s="568" t="s">
        <v>2004</v>
      </c>
      <c r="H446" s="568" t="s">
        <v>516</v>
      </c>
      <c r="I446" s="568" t="s">
        <v>2008</v>
      </c>
      <c r="J446" s="568" t="s">
        <v>2006</v>
      </c>
      <c r="K446" s="568" t="s">
        <v>2007</v>
      </c>
      <c r="L446" s="569">
        <v>144.01</v>
      </c>
      <c r="M446" s="569">
        <v>576.04</v>
      </c>
      <c r="N446" s="568">
        <v>4</v>
      </c>
      <c r="O446" s="634">
        <v>1.5</v>
      </c>
      <c r="P446" s="569">
        <v>576.04</v>
      </c>
      <c r="Q446" s="585">
        <v>1</v>
      </c>
      <c r="R446" s="568">
        <v>4</v>
      </c>
      <c r="S446" s="585">
        <v>1</v>
      </c>
      <c r="T446" s="634">
        <v>1.5</v>
      </c>
      <c r="U446" s="616">
        <v>1</v>
      </c>
    </row>
    <row r="447" spans="1:21" ht="14.4" customHeight="1" x14ac:dyDescent="0.3">
      <c r="A447" s="567">
        <v>7</v>
      </c>
      <c r="B447" s="568" t="s">
        <v>517</v>
      </c>
      <c r="C447" s="568">
        <v>89301072</v>
      </c>
      <c r="D447" s="632" t="s">
        <v>2977</v>
      </c>
      <c r="E447" s="633" t="s">
        <v>1759</v>
      </c>
      <c r="F447" s="568" t="s">
        <v>1733</v>
      </c>
      <c r="G447" s="568" t="s">
        <v>2009</v>
      </c>
      <c r="H447" s="568" t="s">
        <v>516</v>
      </c>
      <c r="I447" s="568" t="s">
        <v>2010</v>
      </c>
      <c r="J447" s="568" t="s">
        <v>2011</v>
      </c>
      <c r="K447" s="568" t="s">
        <v>2012</v>
      </c>
      <c r="L447" s="569">
        <v>55.71</v>
      </c>
      <c r="M447" s="569">
        <v>111.42</v>
      </c>
      <c r="N447" s="568">
        <v>2</v>
      </c>
      <c r="O447" s="634">
        <v>0.5</v>
      </c>
      <c r="P447" s="569"/>
      <c r="Q447" s="585">
        <v>0</v>
      </c>
      <c r="R447" s="568"/>
      <c r="S447" s="585">
        <v>0</v>
      </c>
      <c r="T447" s="634"/>
      <c r="U447" s="616">
        <v>0</v>
      </c>
    </row>
    <row r="448" spans="1:21" ht="14.4" customHeight="1" x14ac:dyDescent="0.3">
      <c r="A448" s="567">
        <v>7</v>
      </c>
      <c r="B448" s="568" t="s">
        <v>517</v>
      </c>
      <c r="C448" s="568">
        <v>89301072</v>
      </c>
      <c r="D448" s="632" t="s">
        <v>2977</v>
      </c>
      <c r="E448" s="633" t="s">
        <v>1759</v>
      </c>
      <c r="F448" s="568" t="s">
        <v>1733</v>
      </c>
      <c r="G448" s="568" t="s">
        <v>2009</v>
      </c>
      <c r="H448" s="568" t="s">
        <v>516</v>
      </c>
      <c r="I448" s="568" t="s">
        <v>2013</v>
      </c>
      <c r="J448" s="568" t="s">
        <v>2014</v>
      </c>
      <c r="K448" s="568" t="s">
        <v>2015</v>
      </c>
      <c r="L448" s="569">
        <v>59.43</v>
      </c>
      <c r="M448" s="569">
        <v>59.43</v>
      </c>
      <c r="N448" s="568">
        <v>1</v>
      </c>
      <c r="O448" s="634">
        <v>0.5</v>
      </c>
      <c r="P448" s="569">
        <v>59.43</v>
      </c>
      <c r="Q448" s="585">
        <v>1</v>
      </c>
      <c r="R448" s="568">
        <v>1</v>
      </c>
      <c r="S448" s="585">
        <v>1</v>
      </c>
      <c r="T448" s="634">
        <v>0.5</v>
      </c>
      <c r="U448" s="616">
        <v>1</v>
      </c>
    </row>
    <row r="449" spans="1:21" ht="14.4" customHeight="1" x14ac:dyDescent="0.3">
      <c r="A449" s="567">
        <v>7</v>
      </c>
      <c r="B449" s="568" t="s">
        <v>517</v>
      </c>
      <c r="C449" s="568">
        <v>89301072</v>
      </c>
      <c r="D449" s="632" t="s">
        <v>2977</v>
      </c>
      <c r="E449" s="633" t="s">
        <v>1759</v>
      </c>
      <c r="F449" s="568" t="s">
        <v>1733</v>
      </c>
      <c r="G449" s="568" t="s">
        <v>2322</v>
      </c>
      <c r="H449" s="568" t="s">
        <v>516</v>
      </c>
      <c r="I449" s="568" t="s">
        <v>2501</v>
      </c>
      <c r="J449" s="568" t="s">
        <v>2324</v>
      </c>
      <c r="K449" s="568" t="s">
        <v>2502</v>
      </c>
      <c r="L449" s="569">
        <v>0</v>
      </c>
      <c r="M449" s="569">
        <v>0</v>
      </c>
      <c r="N449" s="568">
        <v>1</v>
      </c>
      <c r="O449" s="634">
        <v>1</v>
      </c>
      <c r="P449" s="569"/>
      <c r="Q449" s="585"/>
      <c r="R449" s="568"/>
      <c r="S449" s="585">
        <v>0</v>
      </c>
      <c r="T449" s="634"/>
      <c r="U449" s="616">
        <v>0</v>
      </c>
    </row>
    <row r="450" spans="1:21" ht="14.4" customHeight="1" x14ac:dyDescent="0.3">
      <c r="A450" s="567">
        <v>7</v>
      </c>
      <c r="B450" s="568" t="s">
        <v>517</v>
      </c>
      <c r="C450" s="568">
        <v>89301072</v>
      </c>
      <c r="D450" s="632" t="s">
        <v>2977</v>
      </c>
      <c r="E450" s="633" t="s">
        <v>1759</v>
      </c>
      <c r="F450" s="568" t="s">
        <v>1733</v>
      </c>
      <c r="G450" s="568" t="s">
        <v>2322</v>
      </c>
      <c r="H450" s="568" t="s">
        <v>516</v>
      </c>
      <c r="I450" s="568" t="s">
        <v>2323</v>
      </c>
      <c r="J450" s="568" t="s">
        <v>2324</v>
      </c>
      <c r="K450" s="568" t="s">
        <v>1164</v>
      </c>
      <c r="L450" s="569">
        <v>0</v>
      </c>
      <c r="M450" s="569">
        <v>0</v>
      </c>
      <c r="N450" s="568">
        <v>3</v>
      </c>
      <c r="O450" s="634">
        <v>3</v>
      </c>
      <c r="P450" s="569">
        <v>0</v>
      </c>
      <c r="Q450" s="585"/>
      <c r="R450" s="568">
        <v>2</v>
      </c>
      <c r="S450" s="585">
        <v>0.66666666666666663</v>
      </c>
      <c r="T450" s="634">
        <v>2</v>
      </c>
      <c r="U450" s="616">
        <v>0.66666666666666663</v>
      </c>
    </row>
    <row r="451" spans="1:21" ht="14.4" customHeight="1" x14ac:dyDescent="0.3">
      <c r="A451" s="567">
        <v>7</v>
      </c>
      <c r="B451" s="568" t="s">
        <v>517</v>
      </c>
      <c r="C451" s="568">
        <v>89301072</v>
      </c>
      <c r="D451" s="632" t="s">
        <v>2977</v>
      </c>
      <c r="E451" s="633" t="s">
        <v>1759</v>
      </c>
      <c r="F451" s="568" t="s">
        <v>1733</v>
      </c>
      <c r="G451" s="568" t="s">
        <v>2322</v>
      </c>
      <c r="H451" s="568" t="s">
        <v>516</v>
      </c>
      <c r="I451" s="568" t="s">
        <v>2503</v>
      </c>
      <c r="J451" s="568" t="s">
        <v>2324</v>
      </c>
      <c r="K451" s="568" t="s">
        <v>1048</v>
      </c>
      <c r="L451" s="569">
        <v>0</v>
      </c>
      <c r="M451" s="569">
        <v>0</v>
      </c>
      <c r="N451" s="568">
        <v>1</v>
      </c>
      <c r="O451" s="634">
        <v>1</v>
      </c>
      <c r="P451" s="569"/>
      <c r="Q451" s="585"/>
      <c r="R451" s="568"/>
      <c r="S451" s="585">
        <v>0</v>
      </c>
      <c r="T451" s="634"/>
      <c r="U451" s="616">
        <v>0</v>
      </c>
    </row>
    <row r="452" spans="1:21" ht="14.4" customHeight="1" x14ac:dyDescent="0.3">
      <c r="A452" s="567">
        <v>7</v>
      </c>
      <c r="B452" s="568" t="s">
        <v>517</v>
      </c>
      <c r="C452" s="568">
        <v>89301072</v>
      </c>
      <c r="D452" s="632" t="s">
        <v>2977</v>
      </c>
      <c r="E452" s="633" t="s">
        <v>1759</v>
      </c>
      <c r="F452" s="568" t="s">
        <v>1733</v>
      </c>
      <c r="G452" s="568" t="s">
        <v>2433</v>
      </c>
      <c r="H452" s="568" t="s">
        <v>586</v>
      </c>
      <c r="I452" s="568" t="s">
        <v>2504</v>
      </c>
      <c r="J452" s="568" t="s">
        <v>2435</v>
      </c>
      <c r="K452" s="568" t="s">
        <v>1846</v>
      </c>
      <c r="L452" s="569">
        <v>137.74</v>
      </c>
      <c r="M452" s="569">
        <v>275.48</v>
      </c>
      <c r="N452" s="568">
        <v>2</v>
      </c>
      <c r="O452" s="634">
        <v>0.5</v>
      </c>
      <c r="P452" s="569"/>
      <c r="Q452" s="585">
        <v>0</v>
      </c>
      <c r="R452" s="568"/>
      <c r="S452" s="585">
        <v>0</v>
      </c>
      <c r="T452" s="634"/>
      <c r="U452" s="616">
        <v>0</v>
      </c>
    </row>
    <row r="453" spans="1:21" ht="14.4" customHeight="1" x14ac:dyDescent="0.3">
      <c r="A453" s="567">
        <v>7</v>
      </c>
      <c r="B453" s="568" t="s">
        <v>517</v>
      </c>
      <c r="C453" s="568">
        <v>89301072</v>
      </c>
      <c r="D453" s="632" t="s">
        <v>2977</v>
      </c>
      <c r="E453" s="633" t="s">
        <v>1759</v>
      </c>
      <c r="F453" s="568" t="s">
        <v>1733</v>
      </c>
      <c r="G453" s="568" t="s">
        <v>2190</v>
      </c>
      <c r="H453" s="568" t="s">
        <v>516</v>
      </c>
      <c r="I453" s="568" t="s">
        <v>2191</v>
      </c>
      <c r="J453" s="568" t="s">
        <v>2192</v>
      </c>
      <c r="K453" s="568" t="s">
        <v>2193</v>
      </c>
      <c r="L453" s="569">
        <v>0</v>
      </c>
      <c r="M453" s="569">
        <v>0</v>
      </c>
      <c r="N453" s="568">
        <v>3</v>
      </c>
      <c r="O453" s="634">
        <v>2</v>
      </c>
      <c r="P453" s="569"/>
      <c r="Q453" s="585"/>
      <c r="R453" s="568"/>
      <c r="S453" s="585">
        <v>0</v>
      </c>
      <c r="T453" s="634"/>
      <c r="U453" s="616">
        <v>0</v>
      </c>
    </row>
    <row r="454" spans="1:21" ht="14.4" customHeight="1" x14ac:dyDescent="0.3">
      <c r="A454" s="567">
        <v>7</v>
      </c>
      <c r="B454" s="568" t="s">
        <v>517</v>
      </c>
      <c r="C454" s="568">
        <v>89301072</v>
      </c>
      <c r="D454" s="632" t="s">
        <v>2977</v>
      </c>
      <c r="E454" s="633" t="s">
        <v>1759</v>
      </c>
      <c r="F454" s="568" t="s">
        <v>1733</v>
      </c>
      <c r="G454" s="568" t="s">
        <v>2190</v>
      </c>
      <c r="H454" s="568" t="s">
        <v>516</v>
      </c>
      <c r="I454" s="568" t="s">
        <v>2505</v>
      </c>
      <c r="J454" s="568" t="s">
        <v>2192</v>
      </c>
      <c r="K454" s="568" t="s">
        <v>2506</v>
      </c>
      <c r="L454" s="569">
        <v>0</v>
      </c>
      <c r="M454" s="569">
        <v>0</v>
      </c>
      <c r="N454" s="568">
        <v>1</v>
      </c>
      <c r="O454" s="634">
        <v>0.5</v>
      </c>
      <c r="P454" s="569"/>
      <c r="Q454" s="585"/>
      <c r="R454" s="568"/>
      <c r="S454" s="585">
        <v>0</v>
      </c>
      <c r="T454" s="634"/>
      <c r="U454" s="616">
        <v>0</v>
      </c>
    </row>
    <row r="455" spans="1:21" ht="14.4" customHeight="1" x14ac:dyDescent="0.3">
      <c r="A455" s="567">
        <v>7</v>
      </c>
      <c r="B455" s="568" t="s">
        <v>517</v>
      </c>
      <c r="C455" s="568">
        <v>89301072</v>
      </c>
      <c r="D455" s="632" t="s">
        <v>2977</v>
      </c>
      <c r="E455" s="633" t="s">
        <v>1759</v>
      </c>
      <c r="F455" s="568" t="s">
        <v>1733</v>
      </c>
      <c r="G455" s="568" t="s">
        <v>2507</v>
      </c>
      <c r="H455" s="568" t="s">
        <v>516</v>
      </c>
      <c r="I455" s="568" t="s">
        <v>2508</v>
      </c>
      <c r="J455" s="568" t="s">
        <v>2509</v>
      </c>
      <c r="K455" s="568" t="s">
        <v>2510</v>
      </c>
      <c r="L455" s="569">
        <v>91.05</v>
      </c>
      <c r="M455" s="569">
        <v>91.05</v>
      </c>
      <c r="N455" s="568">
        <v>1</v>
      </c>
      <c r="O455" s="634">
        <v>1</v>
      </c>
      <c r="P455" s="569"/>
      <c r="Q455" s="585">
        <v>0</v>
      </c>
      <c r="R455" s="568"/>
      <c r="S455" s="585">
        <v>0</v>
      </c>
      <c r="T455" s="634"/>
      <c r="U455" s="616">
        <v>0</v>
      </c>
    </row>
    <row r="456" spans="1:21" ht="14.4" customHeight="1" x14ac:dyDescent="0.3">
      <c r="A456" s="567">
        <v>7</v>
      </c>
      <c r="B456" s="568" t="s">
        <v>517</v>
      </c>
      <c r="C456" s="568">
        <v>89301072</v>
      </c>
      <c r="D456" s="632" t="s">
        <v>2977</v>
      </c>
      <c r="E456" s="633" t="s">
        <v>1759</v>
      </c>
      <c r="F456" s="568" t="s">
        <v>1733</v>
      </c>
      <c r="G456" s="568" t="s">
        <v>2026</v>
      </c>
      <c r="H456" s="568" t="s">
        <v>516</v>
      </c>
      <c r="I456" s="568" t="s">
        <v>2511</v>
      </c>
      <c r="J456" s="568" t="s">
        <v>2329</v>
      </c>
      <c r="K456" s="568" t="s">
        <v>2067</v>
      </c>
      <c r="L456" s="569">
        <v>60.68</v>
      </c>
      <c r="M456" s="569">
        <v>121.36</v>
      </c>
      <c r="N456" s="568">
        <v>2</v>
      </c>
      <c r="O456" s="634">
        <v>1</v>
      </c>
      <c r="P456" s="569"/>
      <c r="Q456" s="585">
        <v>0</v>
      </c>
      <c r="R456" s="568"/>
      <c r="S456" s="585">
        <v>0</v>
      </c>
      <c r="T456" s="634"/>
      <c r="U456" s="616">
        <v>0</v>
      </c>
    </row>
    <row r="457" spans="1:21" ht="14.4" customHeight="1" x14ac:dyDescent="0.3">
      <c r="A457" s="567">
        <v>7</v>
      </c>
      <c r="B457" s="568" t="s">
        <v>517</v>
      </c>
      <c r="C457" s="568">
        <v>89301072</v>
      </c>
      <c r="D457" s="632" t="s">
        <v>2977</v>
      </c>
      <c r="E457" s="633" t="s">
        <v>1759</v>
      </c>
      <c r="F457" s="568" t="s">
        <v>1733</v>
      </c>
      <c r="G457" s="568" t="s">
        <v>2026</v>
      </c>
      <c r="H457" s="568" t="s">
        <v>516</v>
      </c>
      <c r="I457" s="568" t="s">
        <v>2206</v>
      </c>
      <c r="J457" s="568" t="s">
        <v>2038</v>
      </c>
      <c r="K457" s="568" t="s">
        <v>2039</v>
      </c>
      <c r="L457" s="569">
        <v>237.72</v>
      </c>
      <c r="M457" s="569">
        <v>713.16</v>
      </c>
      <c r="N457" s="568">
        <v>3</v>
      </c>
      <c r="O457" s="634">
        <v>1</v>
      </c>
      <c r="P457" s="569">
        <v>713.16</v>
      </c>
      <c r="Q457" s="585">
        <v>1</v>
      </c>
      <c r="R457" s="568">
        <v>3</v>
      </c>
      <c r="S457" s="585">
        <v>1</v>
      </c>
      <c r="T457" s="634">
        <v>1</v>
      </c>
      <c r="U457" s="616">
        <v>1</v>
      </c>
    </row>
    <row r="458" spans="1:21" ht="14.4" customHeight="1" x14ac:dyDescent="0.3">
      <c r="A458" s="567">
        <v>7</v>
      </c>
      <c r="B458" s="568" t="s">
        <v>517</v>
      </c>
      <c r="C458" s="568">
        <v>89301072</v>
      </c>
      <c r="D458" s="632" t="s">
        <v>2977</v>
      </c>
      <c r="E458" s="633" t="s">
        <v>1759</v>
      </c>
      <c r="F458" s="568" t="s">
        <v>1733</v>
      </c>
      <c r="G458" s="568" t="s">
        <v>2026</v>
      </c>
      <c r="H458" s="568" t="s">
        <v>516</v>
      </c>
      <c r="I458" s="568" t="s">
        <v>2030</v>
      </c>
      <c r="J458" s="568" t="s">
        <v>2031</v>
      </c>
      <c r="K458" s="568" t="s">
        <v>2032</v>
      </c>
      <c r="L458" s="569">
        <v>503.26</v>
      </c>
      <c r="M458" s="569">
        <v>1509.78</v>
      </c>
      <c r="N458" s="568">
        <v>3</v>
      </c>
      <c r="O458" s="634">
        <v>1</v>
      </c>
      <c r="P458" s="569">
        <v>1509.78</v>
      </c>
      <c r="Q458" s="585">
        <v>1</v>
      </c>
      <c r="R458" s="568">
        <v>3</v>
      </c>
      <c r="S458" s="585">
        <v>1</v>
      </c>
      <c r="T458" s="634">
        <v>1</v>
      </c>
      <c r="U458" s="616">
        <v>1</v>
      </c>
    </row>
    <row r="459" spans="1:21" ht="14.4" customHeight="1" x14ac:dyDescent="0.3">
      <c r="A459" s="567">
        <v>7</v>
      </c>
      <c r="B459" s="568" t="s">
        <v>517</v>
      </c>
      <c r="C459" s="568">
        <v>89301072</v>
      </c>
      <c r="D459" s="632" t="s">
        <v>2977</v>
      </c>
      <c r="E459" s="633" t="s">
        <v>1759</v>
      </c>
      <c r="F459" s="568" t="s">
        <v>1733</v>
      </c>
      <c r="G459" s="568" t="s">
        <v>2026</v>
      </c>
      <c r="H459" s="568" t="s">
        <v>516</v>
      </c>
      <c r="I459" s="568" t="s">
        <v>2512</v>
      </c>
      <c r="J459" s="568" t="s">
        <v>2034</v>
      </c>
      <c r="K459" s="568" t="s">
        <v>2513</v>
      </c>
      <c r="L459" s="569">
        <v>0</v>
      </c>
      <c r="M459" s="569">
        <v>0</v>
      </c>
      <c r="N459" s="568">
        <v>1</v>
      </c>
      <c r="O459" s="634">
        <v>1</v>
      </c>
      <c r="P459" s="569">
        <v>0</v>
      </c>
      <c r="Q459" s="585"/>
      <c r="R459" s="568">
        <v>1</v>
      </c>
      <c r="S459" s="585">
        <v>1</v>
      </c>
      <c r="T459" s="634">
        <v>1</v>
      </c>
      <c r="U459" s="616">
        <v>1</v>
      </c>
    </row>
    <row r="460" spans="1:21" ht="14.4" customHeight="1" x14ac:dyDescent="0.3">
      <c r="A460" s="567">
        <v>7</v>
      </c>
      <c r="B460" s="568" t="s">
        <v>517</v>
      </c>
      <c r="C460" s="568">
        <v>89301072</v>
      </c>
      <c r="D460" s="632" t="s">
        <v>2977</v>
      </c>
      <c r="E460" s="633" t="s">
        <v>1759</v>
      </c>
      <c r="F460" s="568" t="s">
        <v>1733</v>
      </c>
      <c r="G460" s="568" t="s">
        <v>2026</v>
      </c>
      <c r="H460" s="568" t="s">
        <v>516</v>
      </c>
      <c r="I460" s="568" t="s">
        <v>2037</v>
      </c>
      <c r="J460" s="568" t="s">
        <v>2038</v>
      </c>
      <c r="K460" s="568" t="s">
        <v>2039</v>
      </c>
      <c r="L460" s="569">
        <v>237.72</v>
      </c>
      <c r="M460" s="569">
        <v>475.44</v>
      </c>
      <c r="N460" s="568">
        <v>2</v>
      </c>
      <c r="O460" s="634">
        <v>1</v>
      </c>
      <c r="P460" s="569">
        <v>475.44</v>
      </c>
      <c r="Q460" s="585">
        <v>1</v>
      </c>
      <c r="R460" s="568">
        <v>2</v>
      </c>
      <c r="S460" s="585">
        <v>1</v>
      </c>
      <c r="T460" s="634">
        <v>1</v>
      </c>
      <c r="U460" s="616">
        <v>1</v>
      </c>
    </row>
    <row r="461" spans="1:21" ht="14.4" customHeight="1" x14ac:dyDescent="0.3">
      <c r="A461" s="567">
        <v>7</v>
      </c>
      <c r="B461" s="568" t="s">
        <v>517</v>
      </c>
      <c r="C461" s="568">
        <v>89301072</v>
      </c>
      <c r="D461" s="632" t="s">
        <v>2977</v>
      </c>
      <c r="E461" s="633" t="s">
        <v>1759</v>
      </c>
      <c r="F461" s="568" t="s">
        <v>1733</v>
      </c>
      <c r="G461" s="568" t="s">
        <v>2026</v>
      </c>
      <c r="H461" s="568" t="s">
        <v>516</v>
      </c>
      <c r="I461" s="568" t="s">
        <v>2040</v>
      </c>
      <c r="J461" s="568" t="s">
        <v>2028</v>
      </c>
      <c r="K461" s="568" t="s">
        <v>2029</v>
      </c>
      <c r="L461" s="569">
        <v>238.97</v>
      </c>
      <c r="M461" s="569">
        <v>477.94</v>
      </c>
      <c r="N461" s="568">
        <v>2</v>
      </c>
      <c r="O461" s="634">
        <v>1</v>
      </c>
      <c r="P461" s="569"/>
      <c r="Q461" s="585">
        <v>0</v>
      </c>
      <c r="R461" s="568"/>
      <c r="S461" s="585">
        <v>0</v>
      </c>
      <c r="T461" s="634"/>
      <c r="U461" s="616">
        <v>0</v>
      </c>
    </row>
    <row r="462" spans="1:21" ht="14.4" customHeight="1" x14ac:dyDescent="0.3">
      <c r="A462" s="567">
        <v>7</v>
      </c>
      <c r="B462" s="568" t="s">
        <v>517</v>
      </c>
      <c r="C462" s="568">
        <v>89301072</v>
      </c>
      <c r="D462" s="632" t="s">
        <v>2977</v>
      </c>
      <c r="E462" s="633" t="s">
        <v>1759</v>
      </c>
      <c r="F462" s="568" t="s">
        <v>1733</v>
      </c>
      <c r="G462" s="568" t="s">
        <v>2026</v>
      </c>
      <c r="H462" s="568" t="s">
        <v>516</v>
      </c>
      <c r="I462" s="568" t="s">
        <v>2041</v>
      </c>
      <c r="J462" s="568" t="s">
        <v>2031</v>
      </c>
      <c r="K462" s="568" t="s">
        <v>2032</v>
      </c>
      <c r="L462" s="569">
        <v>503.26</v>
      </c>
      <c r="M462" s="569">
        <v>6039.12</v>
      </c>
      <c r="N462" s="568">
        <v>12</v>
      </c>
      <c r="O462" s="634">
        <v>2</v>
      </c>
      <c r="P462" s="569">
        <v>3019.56</v>
      </c>
      <c r="Q462" s="585">
        <v>0.5</v>
      </c>
      <c r="R462" s="568">
        <v>6</v>
      </c>
      <c r="S462" s="585">
        <v>0.5</v>
      </c>
      <c r="T462" s="634">
        <v>1</v>
      </c>
      <c r="U462" s="616">
        <v>0.5</v>
      </c>
    </row>
    <row r="463" spans="1:21" ht="14.4" customHeight="1" x14ac:dyDescent="0.3">
      <c r="A463" s="567">
        <v>7</v>
      </c>
      <c r="B463" s="568" t="s">
        <v>517</v>
      </c>
      <c r="C463" s="568">
        <v>89301072</v>
      </c>
      <c r="D463" s="632" t="s">
        <v>2977</v>
      </c>
      <c r="E463" s="633" t="s">
        <v>1759</v>
      </c>
      <c r="F463" s="568" t="s">
        <v>1733</v>
      </c>
      <c r="G463" s="568" t="s">
        <v>1876</v>
      </c>
      <c r="H463" s="568" t="s">
        <v>586</v>
      </c>
      <c r="I463" s="568" t="s">
        <v>2514</v>
      </c>
      <c r="J463" s="568" t="s">
        <v>1878</v>
      </c>
      <c r="K463" s="568" t="s">
        <v>2515</v>
      </c>
      <c r="L463" s="569">
        <v>193.26</v>
      </c>
      <c r="M463" s="569">
        <v>386.52</v>
      </c>
      <c r="N463" s="568">
        <v>2</v>
      </c>
      <c r="O463" s="634">
        <v>0.5</v>
      </c>
      <c r="P463" s="569">
        <v>386.52</v>
      </c>
      <c r="Q463" s="585">
        <v>1</v>
      </c>
      <c r="R463" s="568">
        <v>2</v>
      </c>
      <c r="S463" s="585">
        <v>1</v>
      </c>
      <c r="T463" s="634">
        <v>0.5</v>
      </c>
      <c r="U463" s="616">
        <v>1</v>
      </c>
    </row>
    <row r="464" spans="1:21" ht="14.4" customHeight="1" x14ac:dyDescent="0.3">
      <c r="A464" s="567">
        <v>7</v>
      </c>
      <c r="B464" s="568" t="s">
        <v>517</v>
      </c>
      <c r="C464" s="568">
        <v>89301072</v>
      </c>
      <c r="D464" s="632" t="s">
        <v>2977</v>
      </c>
      <c r="E464" s="633" t="s">
        <v>1759</v>
      </c>
      <c r="F464" s="568" t="s">
        <v>1733</v>
      </c>
      <c r="G464" s="568" t="s">
        <v>1876</v>
      </c>
      <c r="H464" s="568" t="s">
        <v>516</v>
      </c>
      <c r="I464" s="568" t="s">
        <v>1644</v>
      </c>
      <c r="J464" s="568" t="s">
        <v>601</v>
      </c>
      <c r="K464" s="568" t="s">
        <v>1645</v>
      </c>
      <c r="L464" s="569">
        <v>96.63</v>
      </c>
      <c r="M464" s="569">
        <v>676.41</v>
      </c>
      <c r="N464" s="568">
        <v>7</v>
      </c>
      <c r="O464" s="634">
        <v>2</v>
      </c>
      <c r="P464" s="569"/>
      <c r="Q464" s="585">
        <v>0</v>
      </c>
      <c r="R464" s="568"/>
      <c r="S464" s="585">
        <v>0</v>
      </c>
      <c r="T464" s="634"/>
      <c r="U464" s="616">
        <v>0</v>
      </c>
    </row>
    <row r="465" spans="1:21" ht="14.4" customHeight="1" x14ac:dyDescent="0.3">
      <c r="A465" s="567">
        <v>7</v>
      </c>
      <c r="B465" s="568" t="s">
        <v>517</v>
      </c>
      <c r="C465" s="568">
        <v>89301072</v>
      </c>
      <c r="D465" s="632" t="s">
        <v>2977</v>
      </c>
      <c r="E465" s="633" t="s">
        <v>1759</v>
      </c>
      <c r="F465" s="568" t="s">
        <v>1733</v>
      </c>
      <c r="G465" s="568" t="s">
        <v>2048</v>
      </c>
      <c r="H465" s="568" t="s">
        <v>516</v>
      </c>
      <c r="I465" s="568" t="s">
        <v>2049</v>
      </c>
      <c r="J465" s="568" t="s">
        <v>2050</v>
      </c>
      <c r="K465" s="568" t="s">
        <v>2051</v>
      </c>
      <c r="L465" s="569">
        <v>1520.3</v>
      </c>
      <c r="M465" s="569">
        <v>22804.5</v>
      </c>
      <c r="N465" s="568">
        <v>15</v>
      </c>
      <c r="O465" s="634">
        <v>3</v>
      </c>
      <c r="P465" s="569">
        <v>22804.5</v>
      </c>
      <c r="Q465" s="585">
        <v>1</v>
      </c>
      <c r="R465" s="568">
        <v>15</v>
      </c>
      <c r="S465" s="585">
        <v>1</v>
      </c>
      <c r="T465" s="634">
        <v>3</v>
      </c>
      <c r="U465" s="616">
        <v>1</v>
      </c>
    </row>
    <row r="466" spans="1:21" ht="14.4" customHeight="1" x14ac:dyDescent="0.3">
      <c r="A466" s="567">
        <v>7</v>
      </c>
      <c r="B466" s="568" t="s">
        <v>517</v>
      </c>
      <c r="C466" s="568">
        <v>89301072</v>
      </c>
      <c r="D466" s="632" t="s">
        <v>2977</v>
      </c>
      <c r="E466" s="633" t="s">
        <v>1759</v>
      </c>
      <c r="F466" s="568" t="s">
        <v>1733</v>
      </c>
      <c r="G466" s="568" t="s">
        <v>2048</v>
      </c>
      <c r="H466" s="568" t="s">
        <v>516</v>
      </c>
      <c r="I466" s="568" t="s">
        <v>2052</v>
      </c>
      <c r="J466" s="568" t="s">
        <v>2050</v>
      </c>
      <c r="K466" s="568" t="s">
        <v>2053</v>
      </c>
      <c r="L466" s="569">
        <v>3040.6</v>
      </c>
      <c r="M466" s="569">
        <v>54730.799999999996</v>
      </c>
      <c r="N466" s="568">
        <v>18</v>
      </c>
      <c r="O466" s="634">
        <v>5</v>
      </c>
      <c r="P466" s="569">
        <v>33446.6</v>
      </c>
      <c r="Q466" s="585">
        <v>0.61111111111111116</v>
      </c>
      <c r="R466" s="568">
        <v>11</v>
      </c>
      <c r="S466" s="585">
        <v>0.61111111111111116</v>
      </c>
      <c r="T466" s="634">
        <v>3</v>
      </c>
      <c r="U466" s="616">
        <v>0.6</v>
      </c>
    </row>
    <row r="467" spans="1:21" ht="14.4" customHeight="1" x14ac:dyDescent="0.3">
      <c r="A467" s="567">
        <v>7</v>
      </c>
      <c r="B467" s="568" t="s">
        <v>517</v>
      </c>
      <c r="C467" s="568">
        <v>89301072</v>
      </c>
      <c r="D467" s="632" t="s">
        <v>2977</v>
      </c>
      <c r="E467" s="633" t="s">
        <v>1759</v>
      </c>
      <c r="F467" s="568" t="s">
        <v>1733</v>
      </c>
      <c r="G467" s="568" t="s">
        <v>2048</v>
      </c>
      <c r="H467" s="568" t="s">
        <v>516</v>
      </c>
      <c r="I467" s="568" t="s">
        <v>2054</v>
      </c>
      <c r="J467" s="568" t="s">
        <v>2055</v>
      </c>
      <c r="K467" s="568" t="s">
        <v>2056</v>
      </c>
      <c r="L467" s="569">
        <v>569.97</v>
      </c>
      <c r="M467" s="569">
        <v>3989.79</v>
      </c>
      <c r="N467" s="568">
        <v>7</v>
      </c>
      <c r="O467" s="634">
        <v>3</v>
      </c>
      <c r="P467" s="569">
        <v>3419.82</v>
      </c>
      <c r="Q467" s="585">
        <v>0.85714285714285721</v>
      </c>
      <c r="R467" s="568">
        <v>6</v>
      </c>
      <c r="S467" s="585">
        <v>0.8571428571428571</v>
      </c>
      <c r="T467" s="634">
        <v>2</v>
      </c>
      <c r="U467" s="616">
        <v>0.66666666666666663</v>
      </c>
    </row>
    <row r="468" spans="1:21" ht="14.4" customHeight="1" x14ac:dyDescent="0.3">
      <c r="A468" s="567">
        <v>7</v>
      </c>
      <c r="B468" s="568" t="s">
        <v>517</v>
      </c>
      <c r="C468" s="568">
        <v>89301072</v>
      </c>
      <c r="D468" s="632" t="s">
        <v>2977</v>
      </c>
      <c r="E468" s="633" t="s">
        <v>1759</v>
      </c>
      <c r="F468" s="568" t="s">
        <v>1733</v>
      </c>
      <c r="G468" s="568" t="s">
        <v>2048</v>
      </c>
      <c r="H468" s="568" t="s">
        <v>516</v>
      </c>
      <c r="I468" s="568" t="s">
        <v>2212</v>
      </c>
      <c r="J468" s="568" t="s">
        <v>2055</v>
      </c>
      <c r="K468" s="568" t="s">
        <v>2213</v>
      </c>
      <c r="L468" s="569">
        <v>1139.93</v>
      </c>
      <c r="M468" s="569">
        <v>22798.6</v>
      </c>
      <c r="N468" s="568">
        <v>20</v>
      </c>
      <c r="O468" s="634">
        <v>6</v>
      </c>
      <c r="P468" s="569">
        <v>10259.370000000001</v>
      </c>
      <c r="Q468" s="585">
        <v>0.45000000000000007</v>
      </c>
      <c r="R468" s="568">
        <v>9</v>
      </c>
      <c r="S468" s="585">
        <v>0.45</v>
      </c>
      <c r="T468" s="634">
        <v>3</v>
      </c>
      <c r="U468" s="616">
        <v>0.5</v>
      </c>
    </row>
    <row r="469" spans="1:21" ht="14.4" customHeight="1" x14ac:dyDescent="0.3">
      <c r="A469" s="567">
        <v>7</v>
      </c>
      <c r="B469" s="568" t="s">
        <v>517</v>
      </c>
      <c r="C469" s="568">
        <v>89301072</v>
      </c>
      <c r="D469" s="632" t="s">
        <v>2977</v>
      </c>
      <c r="E469" s="633" t="s">
        <v>1759</v>
      </c>
      <c r="F469" s="568" t="s">
        <v>1733</v>
      </c>
      <c r="G469" s="568" t="s">
        <v>2048</v>
      </c>
      <c r="H469" s="568" t="s">
        <v>516</v>
      </c>
      <c r="I469" s="568" t="s">
        <v>2337</v>
      </c>
      <c r="J469" s="568" t="s">
        <v>2338</v>
      </c>
      <c r="K469" s="568" t="s">
        <v>2067</v>
      </c>
      <c r="L469" s="569">
        <v>427.79</v>
      </c>
      <c r="M469" s="569">
        <v>2994.53</v>
      </c>
      <c r="N469" s="568">
        <v>7</v>
      </c>
      <c r="O469" s="634">
        <v>2</v>
      </c>
      <c r="P469" s="569">
        <v>2994.53</v>
      </c>
      <c r="Q469" s="585">
        <v>1</v>
      </c>
      <c r="R469" s="568">
        <v>7</v>
      </c>
      <c r="S469" s="585">
        <v>1</v>
      </c>
      <c r="T469" s="634">
        <v>2</v>
      </c>
      <c r="U469" s="616">
        <v>1</v>
      </c>
    </row>
    <row r="470" spans="1:21" ht="14.4" customHeight="1" x14ac:dyDescent="0.3">
      <c r="A470" s="567">
        <v>7</v>
      </c>
      <c r="B470" s="568" t="s">
        <v>517</v>
      </c>
      <c r="C470" s="568">
        <v>89301072</v>
      </c>
      <c r="D470" s="632" t="s">
        <v>2977</v>
      </c>
      <c r="E470" s="633" t="s">
        <v>1759</v>
      </c>
      <c r="F470" s="568" t="s">
        <v>1733</v>
      </c>
      <c r="G470" s="568" t="s">
        <v>2048</v>
      </c>
      <c r="H470" s="568" t="s">
        <v>516</v>
      </c>
      <c r="I470" s="568" t="s">
        <v>2516</v>
      </c>
      <c r="J470" s="568" t="s">
        <v>2338</v>
      </c>
      <c r="K470" s="568" t="s">
        <v>2517</v>
      </c>
      <c r="L470" s="569">
        <v>855.56</v>
      </c>
      <c r="M470" s="569">
        <v>7700.0399999999991</v>
      </c>
      <c r="N470" s="568">
        <v>9</v>
      </c>
      <c r="O470" s="634">
        <v>4</v>
      </c>
      <c r="P470" s="569">
        <v>855.56</v>
      </c>
      <c r="Q470" s="585">
        <v>0.11111111111111112</v>
      </c>
      <c r="R470" s="568">
        <v>1</v>
      </c>
      <c r="S470" s="585">
        <v>0.1111111111111111</v>
      </c>
      <c r="T470" s="634">
        <v>1</v>
      </c>
      <c r="U470" s="616">
        <v>0.25</v>
      </c>
    </row>
    <row r="471" spans="1:21" ht="14.4" customHeight="1" x14ac:dyDescent="0.3">
      <c r="A471" s="567">
        <v>7</v>
      </c>
      <c r="B471" s="568" t="s">
        <v>517</v>
      </c>
      <c r="C471" s="568">
        <v>89301072</v>
      </c>
      <c r="D471" s="632" t="s">
        <v>2977</v>
      </c>
      <c r="E471" s="633" t="s">
        <v>1759</v>
      </c>
      <c r="F471" s="568" t="s">
        <v>1733</v>
      </c>
      <c r="G471" s="568" t="s">
        <v>2048</v>
      </c>
      <c r="H471" s="568" t="s">
        <v>516</v>
      </c>
      <c r="I471" s="568" t="s">
        <v>2057</v>
      </c>
      <c r="J471" s="568" t="s">
        <v>2058</v>
      </c>
      <c r="K471" s="568" t="s">
        <v>2059</v>
      </c>
      <c r="L471" s="569">
        <v>760.15</v>
      </c>
      <c r="M471" s="569">
        <v>2280.4499999999998</v>
      </c>
      <c r="N471" s="568">
        <v>3</v>
      </c>
      <c r="O471" s="634">
        <v>1</v>
      </c>
      <c r="P471" s="569">
        <v>2280.4499999999998</v>
      </c>
      <c r="Q471" s="585">
        <v>1</v>
      </c>
      <c r="R471" s="568">
        <v>3</v>
      </c>
      <c r="S471" s="585">
        <v>1</v>
      </c>
      <c r="T471" s="634">
        <v>1</v>
      </c>
      <c r="U471" s="616">
        <v>1</v>
      </c>
    </row>
    <row r="472" spans="1:21" ht="14.4" customHeight="1" x14ac:dyDescent="0.3">
      <c r="A472" s="567">
        <v>7</v>
      </c>
      <c r="B472" s="568" t="s">
        <v>517</v>
      </c>
      <c r="C472" s="568">
        <v>89301072</v>
      </c>
      <c r="D472" s="632" t="s">
        <v>2977</v>
      </c>
      <c r="E472" s="633" t="s">
        <v>1759</v>
      </c>
      <c r="F472" s="568" t="s">
        <v>1733</v>
      </c>
      <c r="G472" s="568" t="s">
        <v>2048</v>
      </c>
      <c r="H472" s="568" t="s">
        <v>516</v>
      </c>
      <c r="I472" s="568" t="s">
        <v>2214</v>
      </c>
      <c r="J472" s="568" t="s">
        <v>2058</v>
      </c>
      <c r="K472" s="568" t="s">
        <v>2062</v>
      </c>
      <c r="L472" s="569">
        <v>1520.3</v>
      </c>
      <c r="M472" s="569">
        <v>34966.899999999994</v>
      </c>
      <c r="N472" s="568">
        <v>23</v>
      </c>
      <c r="O472" s="634">
        <v>7</v>
      </c>
      <c r="P472" s="569">
        <v>31926.299999999996</v>
      </c>
      <c r="Q472" s="585">
        <v>0.91304347826086962</v>
      </c>
      <c r="R472" s="568">
        <v>21</v>
      </c>
      <c r="S472" s="585">
        <v>0.91304347826086951</v>
      </c>
      <c r="T472" s="634">
        <v>6</v>
      </c>
      <c r="U472" s="616">
        <v>0.8571428571428571</v>
      </c>
    </row>
    <row r="473" spans="1:21" ht="14.4" customHeight="1" x14ac:dyDescent="0.3">
      <c r="A473" s="567">
        <v>7</v>
      </c>
      <c r="B473" s="568" t="s">
        <v>517</v>
      </c>
      <c r="C473" s="568">
        <v>89301072</v>
      </c>
      <c r="D473" s="632" t="s">
        <v>2977</v>
      </c>
      <c r="E473" s="633" t="s">
        <v>1759</v>
      </c>
      <c r="F473" s="568" t="s">
        <v>1733</v>
      </c>
      <c r="G473" s="568" t="s">
        <v>2048</v>
      </c>
      <c r="H473" s="568" t="s">
        <v>516</v>
      </c>
      <c r="I473" s="568" t="s">
        <v>2518</v>
      </c>
      <c r="J473" s="568" t="s">
        <v>2066</v>
      </c>
      <c r="K473" s="568" t="s">
        <v>2517</v>
      </c>
      <c r="L473" s="569">
        <v>855.56</v>
      </c>
      <c r="M473" s="569">
        <v>855.56</v>
      </c>
      <c r="N473" s="568">
        <v>1</v>
      </c>
      <c r="O473" s="634">
        <v>1</v>
      </c>
      <c r="P473" s="569">
        <v>855.56</v>
      </c>
      <c r="Q473" s="585">
        <v>1</v>
      </c>
      <c r="R473" s="568">
        <v>1</v>
      </c>
      <c r="S473" s="585">
        <v>1</v>
      </c>
      <c r="T473" s="634">
        <v>1</v>
      </c>
      <c r="U473" s="616">
        <v>1</v>
      </c>
    </row>
    <row r="474" spans="1:21" ht="14.4" customHeight="1" x14ac:dyDescent="0.3">
      <c r="A474" s="567">
        <v>7</v>
      </c>
      <c r="B474" s="568" t="s">
        <v>517</v>
      </c>
      <c r="C474" s="568">
        <v>89301072</v>
      </c>
      <c r="D474" s="632" t="s">
        <v>2977</v>
      </c>
      <c r="E474" s="633" t="s">
        <v>1759</v>
      </c>
      <c r="F474" s="568" t="s">
        <v>1733</v>
      </c>
      <c r="G474" s="568" t="s">
        <v>2048</v>
      </c>
      <c r="H474" s="568" t="s">
        <v>516</v>
      </c>
      <c r="I474" s="568" t="s">
        <v>2449</v>
      </c>
      <c r="J474" s="568" t="s">
        <v>2069</v>
      </c>
      <c r="K474" s="568" t="s">
        <v>2213</v>
      </c>
      <c r="L474" s="569">
        <v>1139.93</v>
      </c>
      <c r="M474" s="569">
        <v>1139.93</v>
      </c>
      <c r="N474" s="568">
        <v>1</v>
      </c>
      <c r="O474" s="634">
        <v>1</v>
      </c>
      <c r="P474" s="569"/>
      <c r="Q474" s="585">
        <v>0</v>
      </c>
      <c r="R474" s="568"/>
      <c r="S474" s="585">
        <v>0</v>
      </c>
      <c r="T474" s="634"/>
      <c r="U474" s="616">
        <v>0</v>
      </c>
    </row>
    <row r="475" spans="1:21" ht="14.4" customHeight="1" x14ac:dyDescent="0.3">
      <c r="A475" s="567">
        <v>7</v>
      </c>
      <c r="B475" s="568" t="s">
        <v>517</v>
      </c>
      <c r="C475" s="568">
        <v>89301072</v>
      </c>
      <c r="D475" s="632" t="s">
        <v>2977</v>
      </c>
      <c r="E475" s="633" t="s">
        <v>1759</v>
      </c>
      <c r="F475" s="568" t="s">
        <v>1733</v>
      </c>
      <c r="G475" s="568" t="s">
        <v>2048</v>
      </c>
      <c r="H475" s="568" t="s">
        <v>516</v>
      </c>
      <c r="I475" s="568" t="s">
        <v>2450</v>
      </c>
      <c r="J475" s="568" t="s">
        <v>2069</v>
      </c>
      <c r="K475" s="568" t="s">
        <v>2213</v>
      </c>
      <c r="L475" s="569">
        <v>1139.93</v>
      </c>
      <c r="M475" s="569">
        <v>3419.79</v>
      </c>
      <c r="N475" s="568">
        <v>3</v>
      </c>
      <c r="O475" s="634">
        <v>1</v>
      </c>
      <c r="P475" s="569"/>
      <c r="Q475" s="585">
        <v>0</v>
      </c>
      <c r="R475" s="568"/>
      <c r="S475" s="585">
        <v>0</v>
      </c>
      <c r="T475" s="634"/>
      <c r="U475" s="616">
        <v>0</v>
      </c>
    </row>
    <row r="476" spans="1:21" ht="14.4" customHeight="1" x14ac:dyDescent="0.3">
      <c r="A476" s="567">
        <v>7</v>
      </c>
      <c r="B476" s="568" t="s">
        <v>517</v>
      </c>
      <c r="C476" s="568">
        <v>89301072</v>
      </c>
      <c r="D476" s="632" t="s">
        <v>2977</v>
      </c>
      <c r="E476" s="633" t="s">
        <v>1759</v>
      </c>
      <c r="F476" s="568" t="s">
        <v>1733</v>
      </c>
      <c r="G476" s="568" t="s">
        <v>2048</v>
      </c>
      <c r="H476" s="568" t="s">
        <v>516</v>
      </c>
      <c r="I476" s="568" t="s">
        <v>2452</v>
      </c>
      <c r="J476" s="568" t="s">
        <v>2071</v>
      </c>
      <c r="K476" s="568" t="s">
        <v>2062</v>
      </c>
      <c r="L476" s="569">
        <v>1520.3</v>
      </c>
      <c r="M476" s="569">
        <v>4560.8999999999996</v>
      </c>
      <c r="N476" s="568">
        <v>3</v>
      </c>
      <c r="O476" s="634">
        <v>1</v>
      </c>
      <c r="P476" s="569"/>
      <c r="Q476" s="585">
        <v>0</v>
      </c>
      <c r="R476" s="568"/>
      <c r="S476" s="585">
        <v>0</v>
      </c>
      <c r="T476" s="634"/>
      <c r="U476" s="616">
        <v>0</v>
      </c>
    </row>
    <row r="477" spans="1:21" ht="14.4" customHeight="1" x14ac:dyDescent="0.3">
      <c r="A477" s="567">
        <v>7</v>
      </c>
      <c r="B477" s="568" t="s">
        <v>517</v>
      </c>
      <c r="C477" s="568">
        <v>89301072</v>
      </c>
      <c r="D477" s="632" t="s">
        <v>2977</v>
      </c>
      <c r="E477" s="633" t="s">
        <v>1759</v>
      </c>
      <c r="F477" s="568" t="s">
        <v>1733</v>
      </c>
      <c r="G477" s="568" t="s">
        <v>2080</v>
      </c>
      <c r="H477" s="568" t="s">
        <v>516</v>
      </c>
      <c r="I477" s="568" t="s">
        <v>2224</v>
      </c>
      <c r="J477" s="568" t="s">
        <v>2225</v>
      </c>
      <c r="K477" s="568" t="s">
        <v>2226</v>
      </c>
      <c r="L477" s="569">
        <v>101.69</v>
      </c>
      <c r="M477" s="569">
        <v>203.38</v>
      </c>
      <c r="N477" s="568">
        <v>2</v>
      </c>
      <c r="O477" s="634">
        <v>1</v>
      </c>
      <c r="P477" s="569"/>
      <c r="Q477" s="585">
        <v>0</v>
      </c>
      <c r="R477" s="568"/>
      <c r="S477" s="585">
        <v>0</v>
      </c>
      <c r="T477" s="634"/>
      <c r="U477" s="616">
        <v>0</v>
      </c>
    </row>
    <row r="478" spans="1:21" ht="14.4" customHeight="1" x14ac:dyDescent="0.3">
      <c r="A478" s="567">
        <v>7</v>
      </c>
      <c r="B478" s="568" t="s">
        <v>517</v>
      </c>
      <c r="C478" s="568">
        <v>89301072</v>
      </c>
      <c r="D478" s="632" t="s">
        <v>2977</v>
      </c>
      <c r="E478" s="633" t="s">
        <v>1759</v>
      </c>
      <c r="F478" s="568" t="s">
        <v>1733</v>
      </c>
      <c r="G478" s="568" t="s">
        <v>2084</v>
      </c>
      <c r="H478" s="568" t="s">
        <v>586</v>
      </c>
      <c r="I478" s="568" t="s">
        <v>2352</v>
      </c>
      <c r="J478" s="568" t="s">
        <v>2353</v>
      </c>
      <c r="K478" s="568" t="s">
        <v>2354</v>
      </c>
      <c r="L478" s="569">
        <v>1344.66</v>
      </c>
      <c r="M478" s="569">
        <v>4033.9800000000005</v>
      </c>
      <c r="N478" s="568">
        <v>3</v>
      </c>
      <c r="O478" s="634">
        <v>0.5</v>
      </c>
      <c r="P478" s="569">
        <v>4033.9800000000005</v>
      </c>
      <c r="Q478" s="585">
        <v>1</v>
      </c>
      <c r="R478" s="568">
        <v>3</v>
      </c>
      <c r="S478" s="585">
        <v>1</v>
      </c>
      <c r="T478" s="634">
        <v>0.5</v>
      </c>
      <c r="U478" s="616">
        <v>1</v>
      </c>
    </row>
    <row r="479" spans="1:21" ht="14.4" customHeight="1" x14ac:dyDescent="0.3">
      <c r="A479" s="567">
        <v>7</v>
      </c>
      <c r="B479" s="568" t="s">
        <v>517</v>
      </c>
      <c r="C479" s="568">
        <v>89301072</v>
      </c>
      <c r="D479" s="632" t="s">
        <v>2977</v>
      </c>
      <c r="E479" s="633" t="s">
        <v>1759</v>
      </c>
      <c r="F479" s="568" t="s">
        <v>1733</v>
      </c>
      <c r="G479" s="568" t="s">
        <v>2084</v>
      </c>
      <c r="H479" s="568" t="s">
        <v>586</v>
      </c>
      <c r="I479" s="568" t="s">
        <v>2085</v>
      </c>
      <c r="J479" s="568" t="s">
        <v>2086</v>
      </c>
      <c r="K479" s="568" t="s">
        <v>2087</v>
      </c>
      <c r="L479" s="569">
        <v>1793.46</v>
      </c>
      <c r="M479" s="569">
        <v>7173.84</v>
      </c>
      <c r="N479" s="568">
        <v>4</v>
      </c>
      <c r="O479" s="634">
        <v>1</v>
      </c>
      <c r="P479" s="569"/>
      <c r="Q479" s="585">
        <v>0</v>
      </c>
      <c r="R479" s="568"/>
      <c r="S479" s="585">
        <v>0</v>
      </c>
      <c r="T479" s="634"/>
      <c r="U479" s="616">
        <v>0</v>
      </c>
    </row>
    <row r="480" spans="1:21" ht="14.4" customHeight="1" x14ac:dyDescent="0.3">
      <c r="A480" s="567">
        <v>7</v>
      </c>
      <c r="B480" s="568" t="s">
        <v>517</v>
      </c>
      <c r="C480" s="568">
        <v>89301072</v>
      </c>
      <c r="D480" s="632" t="s">
        <v>2977</v>
      </c>
      <c r="E480" s="633" t="s">
        <v>1759</v>
      </c>
      <c r="F480" s="568" t="s">
        <v>1733</v>
      </c>
      <c r="G480" s="568" t="s">
        <v>2111</v>
      </c>
      <c r="H480" s="568" t="s">
        <v>586</v>
      </c>
      <c r="I480" s="568" t="s">
        <v>2519</v>
      </c>
      <c r="J480" s="568" t="s">
        <v>2520</v>
      </c>
      <c r="K480" s="568" t="s">
        <v>2521</v>
      </c>
      <c r="L480" s="569">
        <v>49.12</v>
      </c>
      <c r="M480" s="569">
        <v>147.35999999999999</v>
      </c>
      <c r="N480" s="568">
        <v>3</v>
      </c>
      <c r="O480" s="634">
        <v>1</v>
      </c>
      <c r="P480" s="569"/>
      <c r="Q480" s="585">
        <v>0</v>
      </c>
      <c r="R480" s="568"/>
      <c r="S480" s="585">
        <v>0</v>
      </c>
      <c r="T480" s="634"/>
      <c r="U480" s="616">
        <v>0</v>
      </c>
    </row>
    <row r="481" spans="1:21" ht="14.4" customHeight="1" x14ac:dyDescent="0.3">
      <c r="A481" s="567">
        <v>7</v>
      </c>
      <c r="B481" s="568" t="s">
        <v>517</v>
      </c>
      <c r="C481" s="568">
        <v>89301072</v>
      </c>
      <c r="D481" s="632" t="s">
        <v>2977</v>
      </c>
      <c r="E481" s="633" t="s">
        <v>1759</v>
      </c>
      <c r="F481" s="568" t="s">
        <v>1733</v>
      </c>
      <c r="G481" s="568" t="s">
        <v>2111</v>
      </c>
      <c r="H481" s="568" t="s">
        <v>586</v>
      </c>
      <c r="I481" s="568" t="s">
        <v>2120</v>
      </c>
      <c r="J481" s="568" t="s">
        <v>2121</v>
      </c>
      <c r="K481" s="568" t="s">
        <v>2122</v>
      </c>
      <c r="L481" s="569">
        <v>147.36000000000001</v>
      </c>
      <c r="M481" s="569">
        <v>1473.6000000000001</v>
      </c>
      <c r="N481" s="568">
        <v>10</v>
      </c>
      <c r="O481" s="634">
        <v>1</v>
      </c>
      <c r="P481" s="569"/>
      <c r="Q481" s="585">
        <v>0</v>
      </c>
      <c r="R481" s="568"/>
      <c r="S481" s="585">
        <v>0</v>
      </c>
      <c r="T481" s="634"/>
      <c r="U481" s="616">
        <v>0</v>
      </c>
    </row>
    <row r="482" spans="1:21" ht="14.4" customHeight="1" x14ac:dyDescent="0.3">
      <c r="A482" s="567">
        <v>7</v>
      </c>
      <c r="B482" s="568" t="s">
        <v>517</v>
      </c>
      <c r="C482" s="568">
        <v>89301072</v>
      </c>
      <c r="D482" s="632" t="s">
        <v>2977</v>
      </c>
      <c r="E482" s="633" t="s">
        <v>1759</v>
      </c>
      <c r="F482" s="568" t="s">
        <v>1733</v>
      </c>
      <c r="G482" s="568" t="s">
        <v>2111</v>
      </c>
      <c r="H482" s="568" t="s">
        <v>516</v>
      </c>
      <c r="I482" s="568" t="s">
        <v>2522</v>
      </c>
      <c r="J482" s="568" t="s">
        <v>2126</v>
      </c>
      <c r="K482" s="568" t="s">
        <v>2032</v>
      </c>
      <c r="L482" s="569">
        <v>0</v>
      </c>
      <c r="M482" s="569">
        <v>0</v>
      </c>
      <c r="N482" s="568">
        <v>6</v>
      </c>
      <c r="O482" s="634">
        <v>3</v>
      </c>
      <c r="P482" s="569">
        <v>0</v>
      </c>
      <c r="Q482" s="585"/>
      <c r="R482" s="568">
        <v>4</v>
      </c>
      <c r="S482" s="585">
        <v>0.66666666666666663</v>
      </c>
      <c r="T482" s="634">
        <v>2</v>
      </c>
      <c r="U482" s="616">
        <v>0.66666666666666663</v>
      </c>
    </row>
    <row r="483" spans="1:21" ht="14.4" customHeight="1" x14ac:dyDescent="0.3">
      <c r="A483" s="567">
        <v>7</v>
      </c>
      <c r="B483" s="568" t="s">
        <v>517</v>
      </c>
      <c r="C483" s="568">
        <v>89301072</v>
      </c>
      <c r="D483" s="632" t="s">
        <v>2977</v>
      </c>
      <c r="E483" s="633" t="s">
        <v>1759</v>
      </c>
      <c r="F483" s="568" t="s">
        <v>1733</v>
      </c>
      <c r="G483" s="568" t="s">
        <v>2111</v>
      </c>
      <c r="H483" s="568" t="s">
        <v>586</v>
      </c>
      <c r="I483" s="568" t="s">
        <v>2128</v>
      </c>
      <c r="J483" s="568" t="s">
        <v>2129</v>
      </c>
      <c r="K483" s="568" t="s">
        <v>2032</v>
      </c>
      <c r="L483" s="569">
        <v>124.51</v>
      </c>
      <c r="M483" s="569">
        <v>747.06000000000006</v>
      </c>
      <c r="N483" s="568">
        <v>6</v>
      </c>
      <c r="O483" s="634">
        <v>0.5</v>
      </c>
      <c r="P483" s="569"/>
      <c r="Q483" s="585">
        <v>0</v>
      </c>
      <c r="R483" s="568"/>
      <c r="S483" s="585">
        <v>0</v>
      </c>
      <c r="T483" s="634"/>
      <c r="U483" s="616">
        <v>0</v>
      </c>
    </row>
    <row r="484" spans="1:21" ht="14.4" customHeight="1" x14ac:dyDescent="0.3">
      <c r="A484" s="567">
        <v>7</v>
      </c>
      <c r="B484" s="568" t="s">
        <v>517</v>
      </c>
      <c r="C484" s="568">
        <v>89301072</v>
      </c>
      <c r="D484" s="632" t="s">
        <v>2977</v>
      </c>
      <c r="E484" s="633" t="s">
        <v>1759</v>
      </c>
      <c r="F484" s="568" t="s">
        <v>1733</v>
      </c>
      <c r="G484" s="568" t="s">
        <v>2111</v>
      </c>
      <c r="H484" s="568" t="s">
        <v>586</v>
      </c>
      <c r="I484" s="568" t="s">
        <v>2248</v>
      </c>
      <c r="J484" s="568" t="s">
        <v>2129</v>
      </c>
      <c r="K484" s="568" t="s">
        <v>2127</v>
      </c>
      <c r="L484" s="569">
        <v>207.53</v>
      </c>
      <c r="M484" s="569">
        <v>622.59</v>
      </c>
      <c r="N484" s="568">
        <v>3</v>
      </c>
      <c r="O484" s="634">
        <v>0.5</v>
      </c>
      <c r="P484" s="569">
        <v>622.59</v>
      </c>
      <c r="Q484" s="585">
        <v>1</v>
      </c>
      <c r="R484" s="568">
        <v>3</v>
      </c>
      <c r="S484" s="585">
        <v>1</v>
      </c>
      <c r="T484" s="634">
        <v>0.5</v>
      </c>
      <c r="U484" s="616">
        <v>1</v>
      </c>
    </row>
    <row r="485" spans="1:21" ht="14.4" customHeight="1" x14ac:dyDescent="0.3">
      <c r="A485" s="567">
        <v>7</v>
      </c>
      <c r="B485" s="568" t="s">
        <v>517</v>
      </c>
      <c r="C485" s="568">
        <v>89301072</v>
      </c>
      <c r="D485" s="632" t="s">
        <v>2977</v>
      </c>
      <c r="E485" s="633" t="s">
        <v>1759</v>
      </c>
      <c r="F485" s="568" t="s">
        <v>1733</v>
      </c>
      <c r="G485" s="568" t="s">
        <v>2111</v>
      </c>
      <c r="H485" s="568" t="s">
        <v>586</v>
      </c>
      <c r="I485" s="568" t="s">
        <v>2249</v>
      </c>
      <c r="J485" s="568" t="s">
        <v>2240</v>
      </c>
      <c r="K485" s="568" t="s">
        <v>2245</v>
      </c>
      <c r="L485" s="569">
        <v>314.35000000000002</v>
      </c>
      <c r="M485" s="569">
        <v>943.05000000000007</v>
      </c>
      <c r="N485" s="568">
        <v>3</v>
      </c>
      <c r="O485" s="634">
        <v>1.5</v>
      </c>
      <c r="P485" s="569">
        <v>314.35000000000002</v>
      </c>
      <c r="Q485" s="585">
        <v>0.33333333333333331</v>
      </c>
      <c r="R485" s="568">
        <v>1</v>
      </c>
      <c r="S485" s="585">
        <v>0.33333333333333331</v>
      </c>
      <c r="T485" s="634">
        <v>1</v>
      </c>
      <c r="U485" s="616">
        <v>0.66666666666666663</v>
      </c>
    </row>
    <row r="486" spans="1:21" ht="14.4" customHeight="1" x14ac:dyDescent="0.3">
      <c r="A486" s="567">
        <v>7</v>
      </c>
      <c r="B486" s="568" t="s">
        <v>517</v>
      </c>
      <c r="C486" s="568">
        <v>89301072</v>
      </c>
      <c r="D486" s="632" t="s">
        <v>2977</v>
      </c>
      <c r="E486" s="633" t="s">
        <v>1759</v>
      </c>
      <c r="F486" s="568" t="s">
        <v>1733</v>
      </c>
      <c r="G486" s="568" t="s">
        <v>1889</v>
      </c>
      <c r="H486" s="568" t="s">
        <v>516</v>
      </c>
      <c r="I486" s="568" t="s">
        <v>2523</v>
      </c>
      <c r="J486" s="568" t="s">
        <v>2524</v>
      </c>
      <c r="K486" s="568" t="s">
        <v>1858</v>
      </c>
      <c r="L486" s="569">
        <v>60.97</v>
      </c>
      <c r="M486" s="569">
        <v>182.91</v>
      </c>
      <c r="N486" s="568">
        <v>3</v>
      </c>
      <c r="O486" s="634">
        <v>0.5</v>
      </c>
      <c r="P486" s="569">
        <v>182.91</v>
      </c>
      <c r="Q486" s="585">
        <v>1</v>
      </c>
      <c r="R486" s="568">
        <v>3</v>
      </c>
      <c r="S486" s="585">
        <v>1</v>
      </c>
      <c r="T486" s="634">
        <v>0.5</v>
      </c>
      <c r="U486" s="616">
        <v>1</v>
      </c>
    </row>
    <row r="487" spans="1:21" ht="14.4" customHeight="1" x14ac:dyDescent="0.3">
      <c r="A487" s="567">
        <v>7</v>
      </c>
      <c r="B487" s="568" t="s">
        <v>517</v>
      </c>
      <c r="C487" s="568">
        <v>89301072</v>
      </c>
      <c r="D487" s="632" t="s">
        <v>2977</v>
      </c>
      <c r="E487" s="633" t="s">
        <v>1759</v>
      </c>
      <c r="F487" s="568" t="s">
        <v>1733</v>
      </c>
      <c r="G487" s="568" t="s">
        <v>1889</v>
      </c>
      <c r="H487" s="568" t="s">
        <v>516</v>
      </c>
      <c r="I487" s="568" t="s">
        <v>2130</v>
      </c>
      <c r="J487" s="568" t="s">
        <v>2131</v>
      </c>
      <c r="K487" s="568" t="s">
        <v>1858</v>
      </c>
      <c r="L487" s="569">
        <v>154.33000000000001</v>
      </c>
      <c r="M487" s="569">
        <v>925.98</v>
      </c>
      <c r="N487" s="568">
        <v>6</v>
      </c>
      <c r="O487" s="634">
        <v>2</v>
      </c>
      <c r="P487" s="569"/>
      <c r="Q487" s="585">
        <v>0</v>
      </c>
      <c r="R487" s="568"/>
      <c r="S487" s="585">
        <v>0</v>
      </c>
      <c r="T487" s="634"/>
      <c r="U487" s="616">
        <v>0</v>
      </c>
    </row>
    <row r="488" spans="1:21" ht="14.4" customHeight="1" x14ac:dyDescent="0.3">
      <c r="A488" s="567">
        <v>7</v>
      </c>
      <c r="B488" s="568" t="s">
        <v>517</v>
      </c>
      <c r="C488" s="568">
        <v>89301072</v>
      </c>
      <c r="D488" s="632" t="s">
        <v>2977</v>
      </c>
      <c r="E488" s="633" t="s">
        <v>1759</v>
      </c>
      <c r="F488" s="568" t="s">
        <v>1733</v>
      </c>
      <c r="G488" s="568" t="s">
        <v>1889</v>
      </c>
      <c r="H488" s="568" t="s">
        <v>516</v>
      </c>
      <c r="I488" s="568" t="s">
        <v>1890</v>
      </c>
      <c r="J488" s="568" t="s">
        <v>1891</v>
      </c>
      <c r="K488" s="568" t="s">
        <v>1858</v>
      </c>
      <c r="L488" s="569">
        <v>60.97</v>
      </c>
      <c r="M488" s="569">
        <v>1097.46</v>
      </c>
      <c r="N488" s="568">
        <v>18</v>
      </c>
      <c r="O488" s="634">
        <v>5</v>
      </c>
      <c r="P488" s="569">
        <v>426.78999999999996</v>
      </c>
      <c r="Q488" s="585">
        <v>0.38888888888888884</v>
      </c>
      <c r="R488" s="568">
        <v>7</v>
      </c>
      <c r="S488" s="585">
        <v>0.3888888888888889</v>
      </c>
      <c r="T488" s="634">
        <v>2</v>
      </c>
      <c r="U488" s="616">
        <v>0.4</v>
      </c>
    </row>
    <row r="489" spans="1:21" ht="14.4" customHeight="1" x14ac:dyDescent="0.3">
      <c r="A489" s="567">
        <v>7</v>
      </c>
      <c r="B489" s="568" t="s">
        <v>517</v>
      </c>
      <c r="C489" s="568">
        <v>89301072</v>
      </c>
      <c r="D489" s="632" t="s">
        <v>2977</v>
      </c>
      <c r="E489" s="633" t="s">
        <v>1759</v>
      </c>
      <c r="F489" s="568" t="s">
        <v>1733</v>
      </c>
      <c r="G489" s="568" t="s">
        <v>1889</v>
      </c>
      <c r="H489" s="568" t="s">
        <v>516</v>
      </c>
      <c r="I489" s="568" t="s">
        <v>2525</v>
      </c>
      <c r="J489" s="568" t="s">
        <v>1891</v>
      </c>
      <c r="K489" s="568" t="s">
        <v>2526</v>
      </c>
      <c r="L489" s="569">
        <v>0</v>
      </c>
      <c r="M489" s="569">
        <v>0</v>
      </c>
      <c r="N489" s="568">
        <v>2</v>
      </c>
      <c r="O489" s="634">
        <v>1</v>
      </c>
      <c r="P489" s="569"/>
      <c r="Q489" s="585"/>
      <c r="R489" s="568"/>
      <c r="S489" s="585">
        <v>0</v>
      </c>
      <c r="T489" s="634"/>
      <c r="U489" s="616">
        <v>0</v>
      </c>
    </row>
    <row r="490" spans="1:21" ht="14.4" customHeight="1" x14ac:dyDescent="0.3">
      <c r="A490" s="567">
        <v>7</v>
      </c>
      <c r="B490" s="568" t="s">
        <v>517</v>
      </c>
      <c r="C490" s="568">
        <v>89301072</v>
      </c>
      <c r="D490" s="632" t="s">
        <v>2977</v>
      </c>
      <c r="E490" s="633" t="s">
        <v>1759</v>
      </c>
      <c r="F490" s="568" t="s">
        <v>1733</v>
      </c>
      <c r="G490" s="568" t="s">
        <v>1889</v>
      </c>
      <c r="H490" s="568" t="s">
        <v>516</v>
      </c>
      <c r="I490" s="568" t="s">
        <v>2254</v>
      </c>
      <c r="J490" s="568" t="s">
        <v>1891</v>
      </c>
      <c r="K490" s="568" t="s">
        <v>2255</v>
      </c>
      <c r="L490" s="569">
        <v>0</v>
      </c>
      <c r="M490" s="569">
        <v>0</v>
      </c>
      <c r="N490" s="568">
        <v>5</v>
      </c>
      <c r="O490" s="634">
        <v>1.5</v>
      </c>
      <c r="P490" s="569">
        <v>0</v>
      </c>
      <c r="Q490" s="585"/>
      <c r="R490" s="568">
        <v>2</v>
      </c>
      <c r="S490" s="585">
        <v>0.4</v>
      </c>
      <c r="T490" s="634">
        <v>1</v>
      </c>
      <c r="U490" s="616">
        <v>0.66666666666666663</v>
      </c>
    </row>
    <row r="491" spans="1:21" ht="14.4" customHeight="1" x14ac:dyDescent="0.3">
      <c r="A491" s="567">
        <v>7</v>
      </c>
      <c r="B491" s="568" t="s">
        <v>517</v>
      </c>
      <c r="C491" s="568">
        <v>89301072</v>
      </c>
      <c r="D491" s="632" t="s">
        <v>2977</v>
      </c>
      <c r="E491" s="633" t="s">
        <v>1759</v>
      </c>
      <c r="F491" s="568" t="s">
        <v>1733</v>
      </c>
      <c r="G491" s="568" t="s">
        <v>2136</v>
      </c>
      <c r="H491" s="568" t="s">
        <v>586</v>
      </c>
      <c r="I491" s="568" t="s">
        <v>2527</v>
      </c>
      <c r="J491" s="568" t="s">
        <v>2138</v>
      </c>
      <c r="K491" s="568" t="s">
        <v>2528</v>
      </c>
      <c r="L491" s="569">
        <v>464.86</v>
      </c>
      <c r="M491" s="569">
        <v>464.86</v>
      </c>
      <c r="N491" s="568">
        <v>1</v>
      </c>
      <c r="O491" s="634">
        <v>0.5</v>
      </c>
      <c r="P491" s="569"/>
      <c r="Q491" s="585">
        <v>0</v>
      </c>
      <c r="R491" s="568"/>
      <c r="S491" s="585">
        <v>0</v>
      </c>
      <c r="T491" s="634"/>
      <c r="U491" s="616">
        <v>0</v>
      </c>
    </row>
    <row r="492" spans="1:21" ht="14.4" customHeight="1" x14ac:dyDescent="0.3">
      <c r="A492" s="567">
        <v>7</v>
      </c>
      <c r="B492" s="568" t="s">
        <v>517</v>
      </c>
      <c r="C492" s="568">
        <v>89301072</v>
      </c>
      <c r="D492" s="632" t="s">
        <v>2977</v>
      </c>
      <c r="E492" s="633" t="s">
        <v>1760</v>
      </c>
      <c r="F492" s="568" t="s">
        <v>1733</v>
      </c>
      <c r="G492" s="568" t="s">
        <v>2529</v>
      </c>
      <c r="H492" s="568" t="s">
        <v>516</v>
      </c>
      <c r="I492" s="568" t="s">
        <v>2530</v>
      </c>
      <c r="J492" s="568" t="s">
        <v>2531</v>
      </c>
      <c r="K492" s="568" t="s">
        <v>2532</v>
      </c>
      <c r="L492" s="569">
        <v>97.18</v>
      </c>
      <c r="M492" s="569">
        <v>97.18</v>
      </c>
      <c r="N492" s="568">
        <v>1</v>
      </c>
      <c r="O492" s="634">
        <v>1</v>
      </c>
      <c r="P492" s="569">
        <v>97.18</v>
      </c>
      <c r="Q492" s="585">
        <v>1</v>
      </c>
      <c r="R492" s="568">
        <v>1</v>
      </c>
      <c r="S492" s="585">
        <v>1</v>
      </c>
      <c r="T492" s="634">
        <v>1</v>
      </c>
      <c r="U492" s="616">
        <v>1</v>
      </c>
    </row>
    <row r="493" spans="1:21" ht="14.4" customHeight="1" x14ac:dyDescent="0.3">
      <c r="A493" s="567">
        <v>7</v>
      </c>
      <c r="B493" s="568" t="s">
        <v>517</v>
      </c>
      <c r="C493" s="568">
        <v>89301072</v>
      </c>
      <c r="D493" s="632" t="s">
        <v>2977</v>
      </c>
      <c r="E493" s="633" t="s">
        <v>1760</v>
      </c>
      <c r="F493" s="568" t="s">
        <v>1733</v>
      </c>
      <c r="G493" s="568" t="s">
        <v>2533</v>
      </c>
      <c r="H493" s="568" t="s">
        <v>516</v>
      </c>
      <c r="I493" s="568" t="s">
        <v>2534</v>
      </c>
      <c r="J493" s="568" t="s">
        <v>2535</v>
      </c>
      <c r="K493" s="568" t="s">
        <v>2536</v>
      </c>
      <c r="L493" s="569">
        <v>0</v>
      </c>
      <c r="M493" s="569">
        <v>0</v>
      </c>
      <c r="N493" s="568">
        <v>1</v>
      </c>
      <c r="O493" s="634">
        <v>1</v>
      </c>
      <c r="P493" s="569"/>
      <c r="Q493" s="585"/>
      <c r="R493" s="568"/>
      <c r="S493" s="585">
        <v>0</v>
      </c>
      <c r="T493" s="634"/>
      <c r="U493" s="616">
        <v>0</v>
      </c>
    </row>
    <row r="494" spans="1:21" ht="14.4" customHeight="1" x14ac:dyDescent="0.3">
      <c r="A494" s="567">
        <v>7</v>
      </c>
      <c r="B494" s="568" t="s">
        <v>517</v>
      </c>
      <c r="C494" s="568">
        <v>89301072</v>
      </c>
      <c r="D494" s="632" t="s">
        <v>2977</v>
      </c>
      <c r="E494" s="633" t="s">
        <v>1760</v>
      </c>
      <c r="F494" s="568" t="s">
        <v>1733</v>
      </c>
      <c r="G494" s="568" t="s">
        <v>2533</v>
      </c>
      <c r="H494" s="568" t="s">
        <v>516</v>
      </c>
      <c r="I494" s="568" t="s">
        <v>2530</v>
      </c>
      <c r="J494" s="568" t="s">
        <v>2535</v>
      </c>
      <c r="K494" s="568" t="s">
        <v>2532</v>
      </c>
      <c r="L494" s="569">
        <v>97.18</v>
      </c>
      <c r="M494" s="569">
        <v>97.18</v>
      </c>
      <c r="N494" s="568">
        <v>1</v>
      </c>
      <c r="O494" s="634">
        <v>1</v>
      </c>
      <c r="P494" s="569">
        <v>97.18</v>
      </c>
      <c r="Q494" s="585">
        <v>1</v>
      </c>
      <c r="R494" s="568">
        <v>1</v>
      </c>
      <c r="S494" s="585">
        <v>1</v>
      </c>
      <c r="T494" s="634">
        <v>1</v>
      </c>
      <c r="U494" s="616">
        <v>1</v>
      </c>
    </row>
    <row r="495" spans="1:21" ht="14.4" customHeight="1" x14ac:dyDescent="0.3">
      <c r="A495" s="567">
        <v>7</v>
      </c>
      <c r="B495" s="568" t="s">
        <v>517</v>
      </c>
      <c r="C495" s="568">
        <v>89301072</v>
      </c>
      <c r="D495" s="632" t="s">
        <v>2977</v>
      </c>
      <c r="E495" s="633" t="s">
        <v>1760</v>
      </c>
      <c r="F495" s="568" t="s">
        <v>1733</v>
      </c>
      <c r="G495" s="568" t="s">
        <v>2330</v>
      </c>
      <c r="H495" s="568" t="s">
        <v>586</v>
      </c>
      <c r="I495" s="568" t="s">
        <v>2331</v>
      </c>
      <c r="J495" s="568" t="s">
        <v>2332</v>
      </c>
      <c r="K495" s="568" t="s">
        <v>2333</v>
      </c>
      <c r="L495" s="569">
        <v>937.93</v>
      </c>
      <c r="M495" s="569">
        <v>1875.86</v>
      </c>
      <c r="N495" s="568">
        <v>2</v>
      </c>
      <c r="O495" s="634">
        <v>1</v>
      </c>
      <c r="P495" s="569">
        <v>1875.86</v>
      </c>
      <c r="Q495" s="585">
        <v>1</v>
      </c>
      <c r="R495" s="568">
        <v>2</v>
      </c>
      <c r="S495" s="585">
        <v>1</v>
      </c>
      <c r="T495" s="634">
        <v>1</v>
      </c>
      <c r="U495" s="616">
        <v>1</v>
      </c>
    </row>
    <row r="496" spans="1:21" ht="14.4" customHeight="1" x14ac:dyDescent="0.3">
      <c r="A496" s="567">
        <v>7</v>
      </c>
      <c r="B496" s="568" t="s">
        <v>517</v>
      </c>
      <c r="C496" s="568">
        <v>89301072</v>
      </c>
      <c r="D496" s="632" t="s">
        <v>2977</v>
      </c>
      <c r="E496" s="633" t="s">
        <v>1761</v>
      </c>
      <c r="F496" s="568" t="s">
        <v>1733</v>
      </c>
      <c r="G496" s="568" t="s">
        <v>1899</v>
      </c>
      <c r="H496" s="568" t="s">
        <v>586</v>
      </c>
      <c r="I496" s="568" t="s">
        <v>1666</v>
      </c>
      <c r="J496" s="568" t="s">
        <v>1667</v>
      </c>
      <c r="K496" s="568" t="s">
        <v>1668</v>
      </c>
      <c r="L496" s="569">
        <v>17.690000000000001</v>
      </c>
      <c r="M496" s="569">
        <v>123.83000000000001</v>
      </c>
      <c r="N496" s="568">
        <v>7</v>
      </c>
      <c r="O496" s="634">
        <v>2</v>
      </c>
      <c r="P496" s="569">
        <v>123.83000000000001</v>
      </c>
      <c r="Q496" s="585">
        <v>1</v>
      </c>
      <c r="R496" s="568">
        <v>7</v>
      </c>
      <c r="S496" s="585">
        <v>1</v>
      </c>
      <c r="T496" s="634">
        <v>2</v>
      </c>
      <c r="U496" s="616">
        <v>1</v>
      </c>
    </row>
    <row r="497" spans="1:21" ht="14.4" customHeight="1" x14ac:dyDescent="0.3">
      <c r="A497" s="567">
        <v>7</v>
      </c>
      <c r="B497" s="568" t="s">
        <v>517</v>
      </c>
      <c r="C497" s="568">
        <v>89301072</v>
      </c>
      <c r="D497" s="632" t="s">
        <v>2977</v>
      </c>
      <c r="E497" s="633" t="s">
        <v>1761</v>
      </c>
      <c r="F497" s="568" t="s">
        <v>1733</v>
      </c>
      <c r="G497" s="568" t="s">
        <v>1918</v>
      </c>
      <c r="H497" s="568" t="s">
        <v>516</v>
      </c>
      <c r="I497" s="568" t="s">
        <v>1919</v>
      </c>
      <c r="J497" s="568" t="s">
        <v>1920</v>
      </c>
      <c r="K497" s="568" t="s">
        <v>1921</v>
      </c>
      <c r="L497" s="569">
        <v>294.70999999999998</v>
      </c>
      <c r="M497" s="569">
        <v>2652.39</v>
      </c>
      <c r="N497" s="568">
        <v>9</v>
      </c>
      <c r="O497" s="634">
        <v>7</v>
      </c>
      <c r="P497" s="569">
        <v>2652.39</v>
      </c>
      <c r="Q497" s="585">
        <v>1</v>
      </c>
      <c r="R497" s="568">
        <v>9</v>
      </c>
      <c r="S497" s="585">
        <v>1</v>
      </c>
      <c r="T497" s="634">
        <v>7</v>
      </c>
      <c r="U497" s="616">
        <v>1</v>
      </c>
    </row>
    <row r="498" spans="1:21" ht="14.4" customHeight="1" x14ac:dyDescent="0.3">
      <c r="A498" s="567">
        <v>7</v>
      </c>
      <c r="B498" s="568" t="s">
        <v>517</v>
      </c>
      <c r="C498" s="568">
        <v>89301072</v>
      </c>
      <c r="D498" s="632" t="s">
        <v>2977</v>
      </c>
      <c r="E498" s="633" t="s">
        <v>1761</v>
      </c>
      <c r="F498" s="568" t="s">
        <v>1733</v>
      </c>
      <c r="G498" s="568" t="s">
        <v>2296</v>
      </c>
      <c r="H498" s="568" t="s">
        <v>586</v>
      </c>
      <c r="I498" s="568" t="s">
        <v>2537</v>
      </c>
      <c r="J498" s="568" t="s">
        <v>2538</v>
      </c>
      <c r="K498" s="568" t="s">
        <v>2539</v>
      </c>
      <c r="L498" s="569">
        <v>1070.8599999999999</v>
      </c>
      <c r="M498" s="569">
        <v>1070.8599999999999</v>
      </c>
      <c r="N498" s="568">
        <v>1</v>
      </c>
      <c r="O498" s="634">
        <v>0.5</v>
      </c>
      <c r="P498" s="569">
        <v>1070.8599999999999</v>
      </c>
      <c r="Q498" s="585">
        <v>1</v>
      </c>
      <c r="R498" s="568">
        <v>1</v>
      </c>
      <c r="S498" s="585">
        <v>1</v>
      </c>
      <c r="T498" s="634">
        <v>0.5</v>
      </c>
      <c r="U498" s="616">
        <v>1</v>
      </c>
    </row>
    <row r="499" spans="1:21" ht="14.4" customHeight="1" x14ac:dyDescent="0.3">
      <c r="A499" s="567">
        <v>7</v>
      </c>
      <c r="B499" s="568" t="s">
        <v>517</v>
      </c>
      <c r="C499" s="568">
        <v>89301072</v>
      </c>
      <c r="D499" s="632" t="s">
        <v>2977</v>
      </c>
      <c r="E499" s="633" t="s">
        <v>1761</v>
      </c>
      <c r="F499" s="568" t="s">
        <v>1733</v>
      </c>
      <c r="G499" s="568" t="s">
        <v>2174</v>
      </c>
      <c r="H499" s="568" t="s">
        <v>516</v>
      </c>
      <c r="I499" s="568" t="s">
        <v>2175</v>
      </c>
      <c r="J499" s="568" t="s">
        <v>855</v>
      </c>
      <c r="K499" s="568" t="s">
        <v>2176</v>
      </c>
      <c r="L499" s="569">
        <v>153.37</v>
      </c>
      <c r="M499" s="569">
        <v>460.11</v>
      </c>
      <c r="N499" s="568">
        <v>3</v>
      </c>
      <c r="O499" s="634">
        <v>1</v>
      </c>
      <c r="P499" s="569">
        <v>460.11</v>
      </c>
      <c r="Q499" s="585">
        <v>1</v>
      </c>
      <c r="R499" s="568">
        <v>3</v>
      </c>
      <c r="S499" s="585">
        <v>1</v>
      </c>
      <c r="T499" s="634">
        <v>1</v>
      </c>
      <c r="U499" s="616">
        <v>1</v>
      </c>
    </row>
    <row r="500" spans="1:21" ht="14.4" customHeight="1" x14ac:dyDescent="0.3">
      <c r="A500" s="567">
        <v>7</v>
      </c>
      <c r="B500" s="568" t="s">
        <v>517</v>
      </c>
      <c r="C500" s="568">
        <v>89301072</v>
      </c>
      <c r="D500" s="632" t="s">
        <v>2977</v>
      </c>
      <c r="E500" s="633" t="s">
        <v>1761</v>
      </c>
      <c r="F500" s="568" t="s">
        <v>1733</v>
      </c>
      <c r="G500" s="568" t="s">
        <v>2023</v>
      </c>
      <c r="H500" s="568" t="s">
        <v>516</v>
      </c>
      <c r="I500" s="568" t="s">
        <v>2197</v>
      </c>
      <c r="J500" s="568" t="s">
        <v>2198</v>
      </c>
      <c r="K500" s="568" t="s">
        <v>2199</v>
      </c>
      <c r="L500" s="569">
        <v>56.01</v>
      </c>
      <c r="M500" s="569">
        <v>56.01</v>
      </c>
      <c r="N500" s="568">
        <v>1</v>
      </c>
      <c r="O500" s="634">
        <v>1</v>
      </c>
      <c r="P500" s="569">
        <v>56.01</v>
      </c>
      <c r="Q500" s="585">
        <v>1</v>
      </c>
      <c r="R500" s="568">
        <v>1</v>
      </c>
      <c r="S500" s="585">
        <v>1</v>
      </c>
      <c r="T500" s="634">
        <v>1</v>
      </c>
      <c r="U500" s="616">
        <v>1</v>
      </c>
    </row>
    <row r="501" spans="1:21" ht="14.4" customHeight="1" x14ac:dyDescent="0.3">
      <c r="A501" s="567">
        <v>7</v>
      </c>
      <c r="B501" s="568" t="s">
        <v>517</v>
      </c>
      <c r="C501" s="568">
        <v>89301072</v>
      </c>
      <c r="D501" s="632" t="s">
        <v>2977</v>
      </c>
      <c r="E501" s="633" t="s">
        <v>1761</v>
      </c>
      <c r="F501" s="568" t="s">
        <v>1733</v>
      </c>
      <c r="G501" s="568" t="s">
        <v>2540</v>
      </c>
      <c r="H501" s="568" t="s">
        <v>516</v>
      </c>
      <c r="I501" s="568" t="s">
        <v>2541</v>
      </c>
      <c r="J501" s="568" t="s">
        <v>2542</v>
      </c>
      <c r="K501" s="568" t="s">
        <v>2543</v>
      </c>
      <c r="L501" s="569">
        <v>113.04</v>
      </c>
      <c r="M501" s="569">
        <v>226.08</v>
      </c>
      <c r="N501" s="568">
        <v>2</v>
      </c>
      <c r="O501" s="634">
        <v>0.5</v>
      </c>
      <c r="P501" s="569">
        <v>226.08</v>
      </c>
      <c r="Q501" s="585">
        <v>1</v>
      </c>
      <c r="R501" s="568">
        <v>2</v>
      </c>
      <c r="S501" s="585">
        <v>1</v>
      </c>
      <c r="T501" s="634">
        <v>0.5</v>
      </c>
      <c r="U501" s="616">
        <v>1</v>
      </c>
    </row>
    <row r="502" spans="1:21" ht="14.4" customHeight="1" x14ac:dyDescent="0.3">
      <c r="A502" s="567">
        <v>7</v>
      </c>
      <c r="B502" s="568" t="s">
        <v>517</v>
      </c>
      <c r="C502" s="568">
        <v>89301072</v>
      </c>
      <c r="D502" s="632" t="s">
        <v>2977</v>
      </c>
      <c r="E502" s="633" t="s">
        <v>1761</v>
      </c>
      <c r="F502" s="568" t="s">
        <v>1733</v>
      </c>
      <c r="G502" s="568" t="s">
        <v>2544</v>
      </c>
      <c r="H502" s="568" t="s">
        <v>586</v>
      </c>
      <c r="I502" s="568" t="s">
        <v>2545</v>
      </c>
      <c r="J502" s="568" t="s">
        <v>2546</v>
      </c>
      <c r="K502" s="568" t="s">
        <v>2547</v>
      </c>
      <c r="L502" s="569">
        <v>69.86</v>
      </c>
      <c r="M502" s="569">
        <v>139.72</v>
      </c>
      <c r="N502" s="568">
        <v>2</v>
      </c>
      <c r="O502" s="634">
        <v>1</v>
      </c>
      <c r="P502" s="569">
        <v>139.72</v>
      </c>
      <c r="Q502" s="585">
        <v>1</v>
      </c>
      <c r="R502" s="568">
        <v>2</v>
      </c>
      <c r="S502" s="585">
        <v>1</v>
      </c>
      <c r="T502" s="634">
        <v>1</v>
      </c>
      <c r="U502" s="616">
        <v>1</v>
      </c>
    </row>
    <row r="503" spans="1:21" ht="14.4" customHeight="1" x14ac:dyDescent="0.3">
      <c r="A503" s="567">
        <v>7</v>
      </c>
      <c r="B503" s="568" t="s">
        <v>517</v>
      </c>
      <c r="C503" s="568">
        <v>89301072</v>
      </c>
      <c r="D503" s="632" t="s">
        <v>2977</v>
      </c>
      <c r="E503" s="633" t="s">
        <v>1762</v>
      </c>
      <c r="F503" s="568" t="s">
        <v>1733</v>
      </c>
      <c r="G503" s="568" t="s">
        <v>2548</v>
      </c>
      <c r="H503" s="568" t="s">
        <v>516</v>
      </c>
      <c r="I503" s="568" t="s">
        <v>2549</v>
      </c>
      <c r="J503" s="568" t="s">
        <v>2550</v>
      </c>
      <c r="K503" s="568" t="s">
        <v>2551</v>
      </c>
      <c r="L503" s="569">
        <v>64.23</v>
      </c>
      <c r="M503" s="569">
        <v>128.46</v>
      </c>
      <c r="N503" s="568">
        <v>2</v>
      </c>
      <c r="O503" s="634">
        <v>0.5</v>
      </c>
      <c r="P503" s="569">
        <v>128.46</v>
      </c>
      <c r="Q503" s="585">
        <v>1</v>
      </c>
      <c r="R503" s="568">
        <v>2</v>
      </c>
      <c r="S503" s="585">
        <v>1</v>
      </c>
      <c r="T503" s="634">
        <v>0.5</v>
      </c>
      <c r="U503" s="616">
        <v>1</v>
      </c>
    </row>
    <row r="504" spans="1:21" ht="14.4" customHeight="1" x14ac:dyDescent="0.3">
      <c r="A504" s="567">
        <v>7</v>
      </c>
      <c r="B504" s="568" t="s">
        <v>517</v>
      </c>
      <c r="C504" s="568">
        <v>89301072</v>
      </c>
      <c r="D504" s="632" t="s">
        <v>2977</v>
      </c>
      <c r="E504" s="633" t="s">
        <v>1762</v>
      </c>
      <c r="F504" s="568" t="s">
        <v>1733</v>
      </c>
      <c r="G504" s="568" t="s">
        <v>2145</v>
      </c>
      <c r="H504" s="568" t="s">
        <v>586</v>
      </c>
      <c r="I504" s="568" t="s">
        <v>2552</v>
      </c>
      <c r="J504" s="568" t="s">
        <v>2553</v>
      </c>
      <c r="K504" s="568" t="s">
        <v>1169</v>
      </c>
      <c r="L504" s="569">
        <v>196.76</v>
      </c>
      <c r="M504" s="569">
        <v>393.52</v>
      </c>
      <c r="N504" s="568">
        <v>2</v>
      </c>
      <c r="O504" s="634">
        <v>0.5</v>
      </c>
      <c r="P504" s="569"/>
      <c r="Q504" s="585">
        <v>0</v>
      </c>
      <c r="R504" s="568"/>
      <c r="S504" s="585">
        <v>0</v>
      </c>
      <c r="T504" s="634"/>
      <c r="U504" s="616">
        <v>0</v>
      </c>
    </row>
    <row r="505" spans="1:21" ht="14.4" customHeight="1" x14ac:dyDescent="0.3">
      <c r="A505" s="567">
        <v>7</v>
      </c>
      <c r="B505" s="568" t="s">
        <v>517</v>
      </c>
      <c r="C505" s="568">
        <v>89301072</v>
      </c>
      <c r="D505" s="632" t="s">
        <v>2977</v>
      </c>
      <c r="E505" s="633" t="s">
        <v>1762</v>
      </c>
      <c r="F505" s="568" t="s">
        <v>1733</v>
      </c>
      <c r="G505" s="568" t="s">
        <v>1836</v>
      </c>
      <c r="H505" s="568" t="s">
        <v>586</v>
      </c>
      <c r="I505" s="568" t="s">
        <v>1837</v>
      </c>
      <c r="J505" s="568" t="s">
        <v>1838</v>
      </c>
      <c r="K505" s="568" t="s">
        <v>1839</v>
      </c>
      <c r="L505" s="569">
        <v>222.25</v>
      </c>
      <c r="M505" s="569">
        <v>1333.5</v>
      </c>
      <c r="N505" s="568">
        <v>6</v>
      </c>
      <c r="O505" s="634">
        <v>2.5</v>
      </c>
      <c r="P505" s="569">
        <v>1333.5</v>
      </c>
      <c r="Q505" s="585">
        <v>1</v>
      </c>
      <c r="R505" s="568">
        <v>6</v>
      </c>
      <c r="S505" s="585">
        <v>1</v>
      </c>
      <c r="T505" s="634">
        <v>2.5</v>
      </c>
      <c r="U505" s="616">
        <v>1</v>
      </c>
    </row>
    <row r="506" spans="1:21" ht="14.4" customHeight="1" x14ac:dyDescent="0.3">
      <c r="A506" s="567">
        <v>7</v>
      </c>
      <c r="B506" s="568" t="s">
        <v>517</v>
      </c>
      <c r="C506" s="568">
        <v>89301072</v>
      </c>
      <c r="D506" s="632" t="s">
        <v>2977</v>
      </c>
      <c r="E506" s="633" t="s">
        <v>1762</v>
      </c>
      <c r="F506" s="568" t="s">
        <v>1733</v>
      </c>
      <c r="G506" s="568" t="s">
        <v>2554</v>
      </c>
      <c r="H506" s="568" t="s">
        <v>516</v>
      </c>
      <c r="I506" s="568" t="s">
        <v>2555</v>
      </c>
      <c r="J506" s="568" t="s">
        <v>2556</v>
      </c>
      <c r="K506" s="568" t="s">
        <v>2557</v>
      </c>
      <c r="L506" s="569">
        <v>39.39</v>
      </c>
      <c r="M506" s="569">
        <v>39.39</v>
      </c>
      <c r="N506" s="568">
        <v>1</v>
      </c>
      <c r="O506" s="634">
        <v>0.5</v>
      </c>
      <c r="P506" s="569">
        <v>39.39</v>
      </c>
      <c r="Q506" s="585">
        <v>1</v>
      </c>
      <c r="R506" s="568">
        <v>1</v>
      </c>
      <c r="S506" s="585">
        <v>1</v>
      </c>
      <c r="T506" s="634">
        <v>0.5</v>
      </c>
      <c r="U506" s="616">
        <v>1</v>
      </c>
    </row>
    <row r="507" spans="1:21" ht="14.4" customHeight="1" x14ac:dyDescent="0.3">
      <c r="A507" s="567">
        <v>7</v>
      </c>
      <c r="B507" s="568" t="s">
        <v>517</v>
      </c>
      <c r="C507" s="568">
        <v>89301072</v>
      </c>
      <c r="D507" s="632" t="s">
        <v>2977</v>
      </c>
      <c r="E507" s="633" t="s">
        <v>1762</v>
      </c>
      <c r="F507" s="568" t="s">
        <v>1733</v>
      </c>
      <c r="G507" s="568" t="s">
        <v>2154</v>
      </c>
      <c r="H507" s="568" t="s">
        <v>516</v>
      </c>
      <c r="I507" s="568" t="s">
        <v>2279</v>
      </c>
      <c r="J507" s="568" t="s">
        <v>2280</v>
      </c>
      <c r="K507" s="568" t="s">
        <v>2281</v>
      </c>
      <c r="L507" s="569">
        <v>75.36</v>
      </c>
      <c r="M507" s="569">
        <v>75.36</v>
      </c>
      <c r="N507" s="568">
        <v>1</v>
      </c>
      <c r="O507" s="634">
        <v>1</v>
      </c>
      <c r="P507" s="569"/>
      <c r="Q507" s="585">
        <v>0</v>
      </c>
      <c r="R507" s="568"/>
      <c r="S507" s="585">
        <v>0</v>
      </c>
      <c r="T507" s="634"/>
      <c r="U507" s="616">
        <v>0</v>
      </c>
    </row>
    <row r="508" spans="1:21" ht="14.4" customHeight="1" x14ac:dyDescent="0.3">
      <c r="A508" s="567">
        <v>7</v>
      </c>
      <c r="B508" s="568" t="s">
        <v>517</v>
      </c>
      <c r="C508" s="568">
        <v>89301072</v>
      </c>
      <c r="D508" s="632" t="s">
        <v>2977</v>
      </c>
      <c r="E508" s="633" t="s">
        <v>1762</v>
      </c>
      <c r="F508" s="568" t="s">
        <v>1733</v>
      </c>
      <c r="G508" s="568" t="s">
        <v>1851</v>
      </c>
      <c r="H508" s="568" t="s">
        <v>516</v>
      </c>
      <c r="I508" s="568" t="s">
        <v>1852</v>
      </c>
      <c r="J508" s="568" t="s">
        <v>2558</v>
      </c>
      <c r="K508" s="568" t="s">
        <v>1854</v>
      </c>
      <c r="L508" s="569">
        <v>0</v>
      </c>
      <c r="M508" s="569">
        <v>0</v>
      </c>
      <c r="N508" s="568">
        <v>1</v>
      </c>
      <c r="O508" s="634">
        <v>1</v>
      </c>
      <c r="P508" s="569">
        <v>0</v>
      </c>
      <c r="Q508" s="585"/>
      <c r="R508" s="568">
        <v>1</v>
      </c>
      <c r="S508" s="585">
        <v>1</v>
      </c>
      <c r="T508" s="634">
        <v>1</v>
      </c>
      <c r="U508" s="616">
        <v>1</v>
      </c>
    </row>
    <row r="509" spans="1:21" ht="14.4" customHeight="1" x14ac:dyDescent="0.3">
      <c r="A509" s="567">
        <v>7</v>
      </c>
      <c r="B509" s="568" t="s">
        <v>517</v>
      </c>
      <c r="C509" s="568">
        <v>89301072</v>
      </c>
      <c r="D509" s="632" t="s">
        <v>2977</v>
      </c>
      <c r="E509" s="633" t="s">
        <v>1762</v>
      </c>
      <c r="F509" s="568" t="s">
        <v>1733</v>
      </c>
      <c r="G509" s="568" t="s">
        <v>1851</v>
      </c>
      <c r="H509" s="568" t="s">
        <v>516</v>
      </c>
      <c r="I509" s="568" t="s">
        <v>1852</v>
      </c>
      <c r="J509" s="568" t="s">
        <v>1853</v>
      </c>
      <c r="K509" s="568" t="s">
        <v>1854</v>
      </c>
      <c r="L509" s="569">
        <v>0</v>
      </c>
      <c r="M509" s="569">
        <v>0</v>
      </c>
      <c r="N509" s="568">
        <v>2</v>
      </c>
      <c r="O509" s="634">
        <v>1.5</v>
      </c>
      <c r="P509" s="569">
        <v>0</v>
      </c>
      <c r="Q509" s="585"/>
      <c r="R509" s="568">
        <v>2</v>
      </c>
      <c r="S509" s="585">
        <v>1</v>
      </c>
      <c r="T509" s="634">
        <v>1.5</v>
      </c>
      <c r="U509" s="616">
        <v>1</v>
      </c>
    </row>
    <row r="510" spans="1:21" ht="14.4" customHeight="1" x14ac:dyDescent="0.3">
      <c r="A510" s="567">
        <v>7</v>
      </c>
      <c r="B510" s="568" t="s">
        <v>517</v>
      </c>
      <c r="C510" s="568">
        <v>89301072</v>
      </c>
      <c r="D510" s="632" t="s">
        <v>2977</v>
      </c>
      <c r="E510" s="633" t="s">
        <v>1762</v>
      </c>
      <c r="F510" s="568" t="s">
        <v>1733</v>
      </c>
      <c r="G510" s="568" t="s">
        <v>2559</v>
      </c>
      <c r="H510" s="568" t="s">
        <v>516</v>
      </c>
      <c r="I510" s="568" t="s">
        <v>2560</v>
      </c>
      <c r="J510" s="568" t="s">
        <v>2561</v>
      </c>
      <c r="K510" s="568" t="s">
        <v>2562</v>
      </c>
      <c r="L510" s="569">
        <v>94.88</v>
      </c>
      <c r="M510" s="569">
        <v>189.76</v>
      </c>
      <c r="N510" s="568">
        <v>2</v>
      </c>
      <c r="O510" s="634">
        <v>0.5</v>
      </c>
      <c r="P510" s="569">
        <v>189.76</v>
      </c>
      <c r="Q510" s="585">
        <v>1</v>
      </c>
      <c r="R510" s="568">
        <v>2</v>
      </c>
      <c r="S510" s="585">
        <v>1</v>
      </c>
      <c r="T510" s="634">
        <v>0.5</v>
      </c>
      <c r="U510" s="616">
        <v>1</v>
      </c>
    </row>
    <row r="511" spans="1:21" ht="14.4" customHeight="1" x14ac:dyDescent="0.3">
      <c r="A511" s="567">
        <v>7</v>
      </c>
      <c r="B511" s="568" t="s">
        <v>517</v>
      </c>
      <c r="C511" s="568">
        <v>89301072</v>
      </c>
      <c r="D511" s="632" t="s">
        <v>2977</v>
      </c>
      <c r="E511" s="633" t="s">
        <v>1762</v>
      </c>
      <c r="F511" s="568" t="s">
        <v>1733</v>
      </c>
      <c r="G511" s="568" t="s">
        <v>2296</v>
      </c>
      <c r="H511" s="568" t="s">
        <v>586</v>
      </c>
      <c r="I511" s="568" t="s">
        <v>2297</v>
      </c>
      <c r="J511" s="568" t="s">
        <v>2298</v>
      </c>
      <c r="K511" s="568" t="s">
        <v>2299</v>
      </c>
      <c r="L511" s="569">
        <v>543.04</v>
      </c>
      <c r="M511" s="569">
        <v>543.04</v>
      </c>
      <c r="N511" s="568">
        <v>1</v>
      </c>
      <c r="O511" s="634">
        <v>0.5</v>
      </c>
      <c r="P511" s="569"/>
      <c r="Q511" s="585">
        <v>0</v>
      </c>
      <c r="R511" s="568"/>
      <c r="S511" s="585">
        <v>0</v>
      </c>
      <c r="T511" s="634"/>
      <c r="U511" s="616">
        <v>0</v>
      </c>
    </row>
    <row r="512" spans="1:21" ht="14.4" customHeight="1" x14ac:dyDescent="0.3">
      <c r="A512" s="567">
        <v>7</v>
      </c>
      <c r="B512" s="568" t="s">
        <v>517</v>
      </c>
      <c r="C512" s="568">
        <v>89301072</v>
      </c>
      <c r="D512" s="632" t="s">
        <v>2977</v>
      </c>
      <c r="E512" s="633" t="s">
        <v>1762</v>
      </c>
      <c r="F512" s="568" t="s">
        <v>1733</v>
      </c>
      <c r="G512" s="568" t="s">
        <v>2563</v>
      </c>
      <c r="H512" s="568" t="s">
        <v>516</v>
      </c>
      <c r="I512" s="568" t="s">
        <v>2564</v>
      </c>
      <c r="J512" s="568" t="s">
        <v>931</v>
      </c>
      <c r="K512" s="568" t="s">
        <v>2160</v>
      </c>
      <c r="L512" s="569">
        <v>63.67</v>
      </c>
      <c r="M512" s="569">
        <v>127.34</v>
      </c>
      <c r="N512" s="568">
        <v>2</v>
      </c>
      <c r="O512" s="634">
        <v>1</v>
      </c>
      <c r="P512" s="569"/>
      <c r="Q512" s="585">
        <v>0</v>
      </c>
      <c r="R512" s="568"/>
      <c r="S512" s="585">
        <v>0</v>
      </c>
      <c r="T512" s="634"/>
      <c r="U512" s="616">
        <v>0</v>
      </c>
    </row>
    <row r="513" spans="1:21" ht="14.4" customHeight="1" x14ac:dyDescent="0.3">
      <c r="A513" s="567">
        <v>7</v>
      </c>
      <c r="B513" s="568" t="s">
        <v>517</v>
      </c>
      <c r="C513" s="568">
        <v>89301072</v>
      </c>
      <c r="D513" s="632" t="s">
        <v>2977</v>
      </c>
      <c r="E513" s="633" t="s">
        <v>1762</v>
      </c>
      <c r="F513" s="568" t="s">
        <v>1733</v>
      </c>
      <c r="G513" s="568" t="s">
        <v>2565</v>
      </c>
      <c r="H513" s="568" t="s">
        <v>586</v>
      </c>
      <c r="I513" s="568" t="s">
        <v>2566</v>
      </c>
      <c r="J513" s="568" t="s">
        <v>2567</v>
      </c>
      <c r="K513" s="568" t="s">
        <v>2568</v>
      </c>
      <c r="L513" s="569">
        <v>399.92</v>
      </c>
      <c r="M513" s="569">
        <v>1199.76</v>
      </c>
      <c r="N513" s="568">
        <v>3</v>
      </c>
      <c r="O513" s="634">
        <v>1.5</v>
      </c>
      <c r="P513" s="569">
        <v>1199.76</v>
      </c>
      <c r="Q513" s="585">
        <v>1</v>
      </c>
      <c r="R513" s="568">
        <v>3</v>
      </c>
      <c r="S513" s="585">
        <v>1</v>
      </c>
      <c r="T513" s="634">
        <v>1.5</v>
      </c>
      <c r="U513" s="616">
        <v>1</v>
      </c>
    </row>
    <row r="514" spans="1:21" ht="14.4" customHeight="1" x14ac:dyDescent="0.3">
      <c r="A514" s="567">
        <v>7</v>
      </c>
      <c r="B514" s="568" t="s">
        <v>517</v>
      </c>
      <c r="C514" s="568">
        <v>89301072</v>
      </c>
      <c r="D514" s="632" t="s">
        <v>2977</v>
      </c>
      <c r="E514" s="633" t="s">
        <v>1762</v>
      </c>
      <c r="F514" s="568" t="s">
        <v>1733</v>
      </c>
      <c r="G514" s="568" t="s">
        <v>2569</v>
      </c>
      <c r="H514" s="568" t="s">
        <v>586</v>
      </c>
      <c r="I514" s="568" t="s">
        <v>2570</v>
      </c>
      <c r="J514" s="568" t="s">
        <v>2571</v>
      </c>
      <c r="K514" s="568" t="s">
        <v>2572</v>
      </c>
      <c r="L514" s="569">
        <v>149.26</v>
      </c>
      <c r="M514" s="569">
        <v>298.52</v>
      </c>
      <c r="N514" s="568">
        <v>2</v>
      </c>
      <c r="O514" s="634">
        <v>1</v>
      </c>
      <c r="P514" s="569"/>
      <c r="Q514" s="585">
        <v>0</v>
      </c>
      <c r="R514" s="568"/>
      <c r="S514" s="585">
        <v>0</v>
      </c>
      <c r="T514" s="634"/>
      <c r="U514" s="616">
        <v>0</v>
      </c>
    </row>
    <row r="515" spans="1:21" ht="14.4" customHeight="1" x14ac:dyDescent="0.3">
      <c r="A515" s="567">
        <v>7</v>
      </c>
      <c r="B515" s="568" t="s">
        <v>517</v>
      </c>
      <c r="C515" s="568">
        <v>89301072</v>
      </c>
      <c r="D515" s="632" t="s">
        <v>2977</v>
      </c>
      <c r="E515" s="633" t="s">
        <v>1762</v>
      </c>
      <c r="F515" s="568" t="s">
        <v>1733</v>
      </c>
      <c r="G515" s="568" t="s">
        <v>2433</v>
      </c>
      <c r="H515" s="568" t="s">
        <v>516</v>
      </c>
      <c r="I515" s="568" t="s">
        <v>2573</v>
      </c>
      <c r="J515" s="568" t="s">
        <v>2574</v>
      </c>
      <c r="K515" s="568" t="s">
        <v>2575</v>
      </c>
      <c r="L515" s="569">
        <v>91.83</v>
      </c>
      <c r="M515" s="569">
        <v>91.83</v>
      </c>
      <c r="N515" s="568">
        <v>1</v>
      </c>
      <c r="O515" s="634">
        <v>0.5</v>
      </c>
      <c r="P515" s="569"/>
      <c r="Q515" s="585">
        <v>0</v>
      </c>
      <c r="R515" s="568"/>
      <c r="S515" s="585">
        <v>0</v>
      </c>
      <c r="T515" s="634"/>
      <c r="U515" s="616">
        <v>0</v>
      </c>
    </row>
    <row r="516" spans="1:21" ht="14.4" customHeight="1" x14ac:dyDescent="0.3">
      <c r="A516" s="567">
        <v>7</v>
      </c>
      <c r="B516" s="568" t="s">
        <v>517</v>
      </c>
      <c r="C516" s="568">
        <v>89301072</v>
      </c>
      <c r="D516" s="632" t="s">
        <v>2977</v>
      </c>
      <c r="E516" s="633" t="s">
        <v>1762</v>
      </c>
      <c r="F516" s="568" t="s">
        <v>1733</v>
      </c>
      <c r="G516" s="568" t="s">
        <v>2533</v>
      </c>
      <c r="H516" s="568" t="s">
        <v>516</v>
      </c>
      <c r="I516" s="568" t="s">
        <v>1567</v>
      </c>
      <c r="J516" s="568" t="s">
        <v>1568</v>
      </c>
      <c r="K516" s="568" t="s">
        <v>1569</v>
      </c>
      <c r="L516" s="569">
        <v>130.15</v>
      </c>
      <c r="M516" s="569">
        <v>130.15</v>
      </c>
      <c r="N516" s="568">
        <v>1</v>
      </c>
      <c r="O516" s="634">
        <v>1</v>
      </c>
      <c r="P516" s="569">
        <v>130.15</v>
      </c>
      <c r="Q516" s="585">
        <v>1</v>
      </c>
      <c r="R516" s="568">
        <v>1</v>
      </c>
      <c r="S516" s="585">
        <v>1</v>
      </c>
      <c r="T516" s="634">
        <v>1</v>
      </c>
      <c r="U516" s="616">
        <v>1</v>
      </c>
    </row>
    <row r="517" spans="1:21" ht="14.4" customHeight="1" x14ac:dyDescent="0.3">
      <c r="A517" s="567">
        <v>7</v>
      </c>
      <c r="B517" s="568" t="s">
        <v>517</v>
      </c>
      <c r="C517" s="568">
        <v>89301072</v>
      </c>
      <c r="D517" s="632" t="s">
        <v>2977</v>
      </c>
      <c r="E517" s="633" t="s">
        <v>1762</v>
      </c>
      <c r="F517" s="568" t="s">
        <v>1733</v>
      </c>
      <c r="G517" s="568" t="s">
        <v>2576</v>
      </c>
      <c r="H517" s="568" t="s">
        <v>516</v>
      </c>
      <c r="I517" s="568" t="s">
        <v>2577</v>
      </c>
      <c r="J517" s="568" t="s">
        <v>2578</v>
      </c>
      <c r="K517" s="568" t="s">
        <v>1654</v>
      </c>
      <c r="L517" s="569">
        <v>66.540000000000006</v>
      </c>
      <c r="M517" s="569">
        <v>66.540000000000006</v>
      </c>
      <c r="N517" s="568">
        <v>1</v>
      </c>
      <c r="O517" s="634">
        <v>0.5</v>
      </c>
      <c r="P517" s="569"/>
      <c r="Q517" s="585">
        <v>0</v>
      </c>
      <c r="R517" s="568"/>
      <c r="S517" s="585">
        <v>0</v>
      </c>
      <c r="T517" s="634"/>
      <c r="U517" s="616">
        <v>0</v>
      </c>
    </row>
    <row r="518" spans="1:21" ht="14.4" customHeight="1" x14ac:dyDescent="0.3">
      <c r="A518" s="567">
        <v>7</v>
      </c>
      <c r="B518" s="568" t="s">
        <v>517</v>
      </c>
      <c r="C518" s="568">
        <v>89301072</v>
      </c>
      <c r="D518" s="632" t="s">
        <v>2977</v>
      </c>
      <c r="E518" s="633" t="s">
        <v>1762</v>
      </c>
      <c r="F518" s="568" t="s">
        <v>1733</v>
      </c>
      <c r="G518" s="568" t="s">
        <v>1876</v>
      </c>
      <c r="H518" s="568" t="s">
        <v>516</v>
      </c>
      <c r="I518" s="568" t="s">
        <v>1644</v>
      </c>
      <c r="J518" s="568" t="s">
        <v>601</v>
      </c>
      <c r="K518" s="568" t="s">
        <v>1645</v>
      </c>
      <c r="L518" s="569">
        <v>96.63</v>
      </c>
      <c r="M518" s="569">
        <v>96.63</v>
      </c>
      <c r="N518" s="568">
        <v>1</v>
      </c>
      <c r="O518" s="634">
        <v>1</v>
      </c>
      <c r="P518" s="569">
        <v>96.63</v>
      </c>
      <c r="Q518" s="585">
        <v>1</v>
      </c>
      <c r="R518" s="568">
        <v>1</v>
      </c>
      <c r="S518" s="585">
        <v>1</v>
      </c>
      <c r="T518" s="634">
        <v>1</v>
      </c>
      <c r="U518" s="616">
        <v>1</v>
      </c>
    </row>
    <row r="519" spans="1:21" ht="14.4" customHeight="1" x14ac:dyDescent="0.3">
      <c r="A519" s="567">
        <v>7</v>
      </c>
      <c r="B519" s="568" t="s">
        <v>517</v>
      </c>
      <c r="C519" s="568">
        <v>89301072</v>
      </c>
      <c r="D519" s="632" t="s">
        <v>2977</v>
      </c>
      <c r="E519" s="633" t="s">
        <v>1762</v>
      </c>
      <c r="F519" s="568" t="s">
        <v>1733</v>
      </c>
      <c r="G519" s="568" t="s">
        <v>1880</v>
      </c>
      <c r="H519" s="568" t="s">
        <v>516</v>
      </c>
      <c r="I519" s="568" t="s">
        <v>1881</v>
      </c>
      <c r="J519" s="568" t="s">
        <v>775</v>
      </c>
      <c r="K519" s="568" t="s">
        <v>1882</v>
      </c>
      <c r="L519" s="569">
        <v>612.26</v>
      </c>
      <c r="M519" s="569">
        <v>612.26</v>
      </c>
      <c r="N519" s="568">
        <v>1</v>
      </c>
      <c r="O519" s="634">
        <v>0.5</v>
      </c>
      <c r="P519" s="569">
        <v>612.26</v>
      </c>
      <c r="Q519" s="585">
        <v>1</v>
      </c>
      <c r="R519" s="568">
        <v>1</v>
      </c>
      <c r="S519" s="585">
        <v>1</v>
      </c>
      <c r="T519" s="634">
        <v>0.5</v>
      </c>
      <c r="U519" s="616">
        <v>1</v>
      </c>
    </row>
    <row r="520" spans="1:21" ht="14.4" customHeight="1" x14ac:dyDescent="0.3">
      <c r="A520" s="567">
        <v>7</v>
      </c>
      <c r="B520" s="568" t="s">
        <v>517</v>
      </c>
      <c r="C520" s="568">
        <v>89301072</v>
      </c>
      <c r="D520" s="632" t="s">
        <v>2977</v>
      </c>
      <c r="E520" s="633" t="s">
        <v>1762</v>
      </c>
      <c r="F520" s="568" t="s">
        <v>1733</v>
      </c>
      <c r="G520" s="568" t="s">
        <v>2355</v>
      </c>
      <c r="H520" s="568" t="s">
        <v>586</v>
      </c>
      <c r="I520" s="568" t="s">
        <v>2356</v>
      </c>
      <c r="J520" s="568" t="s">
        <v>1147</v>
      </c>
      <c r="K520" s="568" t="s">
        <v>2358</v>
      </c>
      <c r="L520" s="569">
        <v>140.03</v>
      </c>
      <c r="M520" s="569">
        <v>140.03</v>
      </c>
      <c r="N520" s="568">
        <v>1</v>
      </c>
      <c r="O520" s="634">
        <v>0.5</v>
      </c>
      <c r="P520" s="569">
        <v>140.03</v>
      </c>
      <c r="Q520" s="585">
        <v>1</v>
      </c>
      <c r="R520" s="568">
        <v>1</v>
      </c>
      <c r="S520" s="585">
        <v>1</v>
      </c>
      <c r="T520" s="634">
        <v>0.5</v>
      </c>
      <c r="U520" s="616">
        <v>1</v>
      </c>
    </row>
    <row r="521" spans="1:21" ht="14.4" customHeight="1" x14ac:dyDescent="0.3">
      <c r="A521" s="567">
        <v>7</v>
      </c>
      <c r="B521" s="568" t="s">
        <v>517</v>
      </c>
      <c r="C521" s="568">
        <v>89301072</v>
      </c>
      <c r="D521" s="632" t="s">
        <v>2977</v>
      </c>
      <c r="E521" s="633" t="s">
        <v>1762</v>
      </c>
      <c r="F521" s="568" t="s">
        <v>1733</v>
      </c>
      <c r="G521" s="568" t="s">
        <v>2579</v>
      </c>
      <c r="H521" s="568" t="s">
        <v>516</v>
      </c>
      <c r="I521" s="568" t="s">
        <v>2580</v>
      </c>
      <c r="J521" s="568" t="s">
        <v>2581</v>
      </c>
      <c r="K521" s="568" t="s">
        <v>2582</v>
      </c>
      <c r="L521" s="569">
        <v>38.65</v>
      </c>
      <c r="M521" s="569">
        <v>38.65</v>
      </c>
      <c r="N521" s="568">
        <v>1</v>
      </c>
      <c r="O521" s="634">
        <v>0.5</v>
      </c>
      <c r="P521" s="569">
        <v>38.65</v>
      </c>
      <c r="Q521" s="585">
        <v>1</v>
      </c>
      <c r="R521" s="568">
        <v>1</v>
      </c>
      <c r="S521" s="585">
        <v>1</v>
      </c>
      <c r="T521" s="634">
        <v>0.5</v>
      </c>
      <c r="U521" s="616">
        <v>1</v>
      </c>
    </row>
    <row r="522" spans="1:21" ht="14.4" customHeight="1" x14ac:dyDescent="0.3">
      <c r="A522" s="567">
        <v>7</v>
      </c>
      <c r="B522" s="568" t="s">
        <v>517</v>
      </c>
      <c r="C522" s="568">
        <v>89301072</v>
      </c>
      <c r="D522" s="632" t="s">
        <v>2977</v>
      </c>
      <c r="E522" s="633" t="s">
        <v>1762</v>
      </c>
      <c r="F522" s="568" t="s">
        <v>1733</v>
      </c>
      <c r="G522" s="568" t="s">
        <v>1889</v>
      </c>
      <c r="H522" s="568" t="s">
        <v>516</v>
      </c>
      <c r="I522" s="568" t="s">
        <v>1890</v>
      </c>
      <c r="J522" s="568" t="s">
        <v>1891</v>
      </c>
      <c r="K522" s="568" t="s">
        <v>1858</v>
      </c>
      <c r="L522" s="569">
        <v>60.97</v>
      </c>
      <c r="M522" s="569">
        <v>60.97</v>
      </c>
      <c r="N522" s="568">
        <v>1</v>
      </c>
      <c r="O522" s="634">
        <v>0.5</v>
      </c>
      <c r="P522" s="569">
        <v>60.97</v>
      </c>
      <c r="Q522" s="585">
        <v>1</v>
      </c>
      <c r="R522" s="568">
        <v>1</v>
      </c>
      <c r="S522" s="585">
        <v>1</v>
      </c>
      <c r="T522" s="634">
        <v>0.5</v>
      </c>
      <c r="U522" s="616">
        <v>1</v>
      </c>
    </row>
    <row r="523" spans="1:21" ht="14.4" customHeight="1" x14ac:dyDescent="0.3">
      <c r="A523" s="567">
        <v>7</v>
      </c>
      <c r="B523" s="568" t="s">
        <v>517</v>
      </c>
      <c r="C523" s="568">
        <v>89301072</v>
      </c>
      <c r="D523" s="632" t="s">
        <v>2977</v>
      </c>
      <c r="E523" s="633" t="s">
        <v>1763</v>
      </c>
      <c r="F523" s="568" t="s">
        <v>1733</v>
      </c>
      <c r="G523" s="568" t="s">
        <v>2259</v>
      </c>
      <c r="H523" s="568" t="s">
        <v>516</v>
      </c>
      <c r="I523" s="568" t="s">
        <v>2583</v>
      </c>
      <c r="J523" s="568" t="s">
        <v>2261</v>
      </c>
      <c r="K523" s="568" t="s">
        <v>2584</v>
      </c>
      <c r="L523" s="569">
        <v>0</v>
      </c>
      <c r="M523" s="569">
        <v>0</v>
      </c>
      <c r="N523" s="568">
        <v>1</v>
      </c>
      <c r="O523" s="634">
        <v>1</v>
      </c>
      <c r="P523" s="569"/>
      <c r="Q523" s="585"/>
      <c r="R523" s="568"/>
      <c r="S523" s="585">
        <v>0</v>
      </c>
      <c r="T523" s="634"/>
      <c r="U523" s="616">
        <v>0</v>
      </c>
    </row>
    <row r="524" spans="1:21" ht="14.4" customHeight="1" x14ac:dyDescent="0.3">
      <c r="A524" s="567">
        <v>7</v>
      </c>
      <c r="B524" s="568" t="s">
        <v>517</v>
      </c>
      <c r="C524" s="568">
        <v>89301072</v>
      </c>
      <c r="D524" s="632" t="s">
        <v>2977</v>
      </c>
      <c r="E524" s="633" t="s">
        <v>1763</v>
      </c>
      <c r="F524" s="568" t="s">
        <v>1733</v>
      </c>
      <c r="G524" s="568" t="s">
        <v>2145</v>
      </c>
      <c r="H524" s="568" t="s">
        <v>516</v>
      </c>
      <c r="I524" s="568" t="s">
        <v>2585</v>
      </c>
      <c r="J524" s="568" t="s">
        <v>2553</v>
      </c>
      <c r="K524" s="568" t="s">
        <v>1688</v>
      </c>
      <c r="L524" s="569">
        <v>0</v>
      </c>
      <c r="M524" s="569">
        <v>0</v>
      </c>
      <c r="N524" s="568">
        <v>1</v>
      </c>
      <c r="O524" s="634">
        <v>0.5</v>
      </c>
      <c r="P524" s="569"/>
      <c r="Q524" s="585"/>
      <c r="R524" s="568"/>
      <c r="S524" s="585">
        <v>0</v>
      </c>
      <c r="T524" s="634"/>
      <c r="U524" s="616">
        <v>0</v>
      </c>
    </row>
    <row r="525" spans="1:21" ht="14.4" customHeight="1" x14ac:dyDescent="0.3">
      <c r="A525" s="567">
        <v>7</v>
      </c>
      <c r="B525" s="568" t="s">
        <v>517</v>
      </c>
      <c r="C525" s="568">
        <v>89301072</v>
      </c>
      <c r="D525" s="632" t="s">
        <v>2977</v>
      </c>
      <c r="E525" s="633" t="s">
        <v>1763</v>
      </c>
      <c r="F525" s="568" t="s">
        <v>1733</v>
      </c>
      <c r="G525" s="568" t="s">
        <v>1836</v>
      </c>
      <c r="H525" s="568" t="s">
        <v>586</v>
      </c>
      <c r="I525" s="568" t="s">
        <v>1837</v>
      </c>
      <c r="J525" s="568" t="s">
        <v>1838</v>
      </c>
      <c r="K525" s="568" t="s">
        <v>1839</v>
      </c>
      <c r="L525" s="569">
        <v>222.25</v>
      </c>
      <c r="M525" s="569">
        <v>222.25</v>
      </c>
      <c r="N525" s="568">
        <v>1</v>
      </c>
      <c r="O525" s="634">
        <v>0.5</v>
      </c>
      <c r="P525" s="569"/>
      <c r="Q525" s="585">
        <v>0</v>
      </c>
      <c r="R525" s="568"/>
      <c r="S525" s="585">
        <v>0</v>
      </c>
      <c r="T525" s="634"/>
      <c r="U525" s="616">
        <v>0</v>
      </c>
    </row>
    <row r="526" spans="1:21" ht="14.4" customHeight="1" x14ac:dyDescent="0.3">
      <c r="A526" s="567">
        <v>7</v>
      </c>
      <c r="B526" s="568" t="s">
        <v>517</v>
      </c>
      <c r="C526" s="568">
        <v>89301072</v>
      </c>
      <c r="D526" s="632" t="s">
        <v>2977</v>
      </c>
      <c r="E526" s="633" t="s">
        <v>1763</v>
      </c>
      <c r="F526" s="568" t="s">
        <v>1733</v>
      </c>
      <c r="G526" s="568" t="s">
        <v>2482</v>
      </c>
      <c r="H526" s="568" t="s">
        <v>516</v>
      </c>
      <c r="I526" s="568" t="s">
        <v>2586</v>
      </c>
      <c r="J526" s="568" t="s">
        <v>2587</v>
      </c>
      <c r="K526" s="568" t="s">
        <v>2272</v>
      </c>
      <c r="L526" s="569">
        <v>184.22</v>
      </c>
      <c r="M526" s="569">
        <v>368.44</v>
      </c>
      <c r="N526" s="568">
        <v>2</v>
      </c>
      <c r="O526" s="634">
        <v>0.5</v>
      </c>
      <c r="P526" s="569"/>
      <c r="Q526" s="585">
        <v>0</v>
      </c>
      <c r="R526" s="568"/>
      <c r="S526" s="585">
        <v>0</v>
      </c>
      <c r="T526" s="634"/>
      <c r="U526" s="616">
        <v>0</v>
      </c>
    </row>
    <row r="527" spans="1:21" ht="14.4" customHeight="1" x14ac:dyDescent="0.3">
      <c r="A527" s="567">
        <v>7</v>
      </c>
      <c r="B527" s="568" t="s">
        <v>517</v>
      </c>
      <c r="C527" s="568">
        <v>89301072</v>
      </c>
      <c r="D527" s="632" t="s">
        <v>2977</v>
      </c>
      <c r="E527" s="633" t="s">
        <v>1763</v>
      </c>
      <c r="F527" s="568" t="s">
        <v>1733</v>
      </c>
      <c r="G527" s="568" t="s">
        <v>2588</v>
      </c>
      <c r="H527" s="568" t="s">
        <v>516</v>
      </c>
      <c r="I527" s="568" t="s">
        <v>2589</v>
      </c>
      <c r="J527" s="568" t="s">
        <v>2590</v>
      </c>
      <c r="K527" s="568" t="s">
        <v>2436</v>
      </c>
      <c r="L527" s="569">
        <v>413.22</v>
      </c>
      <c r="M527" s="569">
        <v>413.22</v>
      </c>
      <c r="N527" s="568">
        <v>1</v>
      </c>
      <c r="O527" s="634">
        <v>1</v>
      </c>
      <c r="P527" s="569">
        <v>413.22</v>
      </c>
      <c r="Q527" s="585">
        <v>1</v>
      </c>
      <c r="R527" s="568">
        <v>1</v>
      </c>
      <c r="S527" s="585">
        <v>1</v>
      </c>
      <c r="T527" s="634">
        <v>1</v>
      </c>
      <c r="U527" s="616">
        <v>1</v>
      </c>
    </row>
    <row r="528" spans="1:21" ht="14.4" customHeight="1" x14ac:dyDescent="0.3">
      <c r="A528" s="567">
        <v>7</v>
      </c>
      <c r="B528" s="568" t="s">
        <v>517</v>
      </c>
      <c r="C528" s="568">
        <v>89301072</v>
      </c>
      <c r="D528" s="632" t="s">
        <v>2977</v>
      </c>
      <c r="E528" s="633" t="s">
        <v>1763</v>
      </c>
      <c r="F528" s="568" t="s">
        <v>1733</v>
      </c>
      <c r="G528" s="568" t="s">
        <v>1789</v>
      </c>
      <c r="H528" s="568" t="s">
        <v>516</v>
      </c>
      <c r="I528" s="568" t="s">
        <v>2143</v>
      </c>
      <c r="J528" s="568" t="s">
        <v>1226</v>
      </c>
      <c r="K528" s="568" t="s">
        <v>2144</v>
      </c>
      <c r="L528" s="569">
        <v>31.64</v>
      </c>
      <c r="M528" s="569">
        <v>31.64</v>
      </c>
      <c r="N528" s="568">
        <v>1</v>
      </c>
      <c r="O528" s="634">
        <v>0.5</v>
      </c>
      <c r="P528" s="569">
        <v>31.64</v>
      </c>
      <c r="Q528" s="585">
        <v>1</v>
      </c>
      <c r="R528" s="568">
        <v>1</v>
      </c>
      <c r="S528" s="585">
        <v>1</v>
      </c>
      <c r="T528" s="634">
        <v>0.5</v>
      </c>
      <c r="U528" s="616">
        <v>1</v>
      </c>
    </row>
    <row r="529" spans="1:21" ht="14.4" customHeight="1" x14ac:dyDescent="0.3">
      <c r="A529" s="567">
        <v>7</v>
      </c>
      <c r="B529" s="568" t="s">
        <v>517</v>
      </c>
      <c r="C529" s="568">
        <v>89301072</v>
      </c>
      <c r="D529" s="632" t="s">
        <v>2977</v>
      </c>
      <c r="E529" s="633" t="s">
        <v>1763</v>
      </c>
      <c r="F529" s="568" t="s">
        <v>1733</v>
      </c>
      <c r="G529" s="568" t="s">
        <v>1789</v>
      </c>
      <c r="H529" s="568" t="s">
        <v>516</v>
      </c>
      <c r="I529" s="568" t="s">
        <v>1790</v>
      </c>
      <c r="J529" s="568" t="s">
        <v>1791</v>
      </c>
      <c r="K529" s="568" t="s">
        <v>1792</v>
      </c>
      <c r="L529" s="569">
        <v>41.07</v>
      </c>
      <c r="M529" s="569">
        <v>41.07</v>
      </c>
      <c r="N529" s="568">
        <v>1</v>
      </c>
      <c r="O529" s="634">
        <v>1</v>
      </c>
      <c r="P529" s="569"/>
      <c r="Q529" s="585">
        <v>0</v>
      </c>
      <c r="R529" s="568"/>
      <c r="S529" s="585">
        <v>0</v>
      </c>
      <c r="T529" s="634"/>
      <c r="U529" s="616">
        <v>0</v>
      </c>
    </row>
    <row r="530" spans="1:21" ht="14.4" customHeight="1" x14ac:dyDescent="0.3">
      <c r="A530" s="567">
        <v>7</v>
      </c>
      <c r="B530" s="568" t="s">
        <v>517</v>
      </c>
      <c r="C530" s="568">
        <v>89301072</v>
      </c>
      <c r="D530" s="632" t="s">
        <v>2977</v>
      </c>
      <c r="E530" s="633" t="s">
        <v>1763</v>
      </c>
      <c r="F530" s="568" t="s">
        <v>1733</v>
      </c>
      <c r="G530" s="568" t="s">
        <v>2591</v>
      </c>
      <c r="H530" s="568" t="s">
        <v>516</v>
      </c>
      <c r="I530" s="568" t="s">
        <v>2592</v>
      </c>
      <c r="J530" s="568" t="s">
        <v>2593</v>
      </c>
      <c r="K530" s="568" t="s">
        <v>2594</v>
      </c>
      <c r="L530" s="569">
        <v>0</v>
      </c>
      <c r="M530" s="569">
        <v>0</v>
      </c>
      <c r="N530" s="568">
        <v>1</v>
      </c>
      <c r="O530" s="634">
        <v>0.5</v>
      </c>
      <c r="P530" s="569">
        <v>0</v>
      </c>
      <c r="Q530" s="585"/>
      <c r="R530" s="568">
        <v>1</v>
      </c>
      <c r="S530" s="585">
        <v>1</v>
      </c>
      <c r="T530" s="634">
        <v>0.5</v>
      </c>
      <c r="U530" s="616">
        <v>1</v>
      </c>
    </row>
    <row r="531" spans="1:21" ht="14.4" customHeight="1" x14ac:dyDescent="0.3">
      <c r="A531" s="567">
        <v>7</v>
      </c>
      <c r="B531" s="568" t="s">
        <v>517</v>
      </c>
      <c r="C531" s="568">
        <v>89301072</v>
      </c>
      <c r="D531" s="632" t="s">
        <v>2977</v>
      </c>
      <c r="E531" s="633" t="s">
        <v>1763</v>
      </c>
      <c r="F531" s="568" t="s">
        <v>1733</v>
      </c>
      <c r="G531" s="568" t="s">
        <v>2595</v>
      </c>
      <c r="H531" s="568" t="s">
        <v>516</v>
      </c>
      <c r="I531" s="568" t="s">
        <v>2596</v>
      </c>
      <c r="J531" s="568" t="s">
        <v>2597</v>
      </c>
      <c r="K531" s="568" t="s">
        <v>2598</v>
      </c>
      <c r="L531" s="569">
        <v>37.68</v>
      </c>
      <c r="M531" s="569">
        <v>37.68</v>
      </c>
      <c r="N531" s="568">
        <v>1</v>
      </c>
      <c r="O531" s="634">
        <v>1</v>
      </c>
      <c r="P531" s="569">
        <v>37.68</v>
      </c>
      <c r="Q531" s="585">
        <v>1</v>
      </c>
      <c r="R531" s="568">
        <v>1</v>
      </c>
      <c r="S531" s="585">
        <v>1</v>
      </c>
      <c r="T531" s="634">
        <v>1</v>
      </c>
      <c r="U531" s="616">
        <v>1</v>
      </c>
    </row>
    <row r="532" spans="1:21" ht="14.4" customHeight="1" x14ac:dyDescent="0.3">
      <c r="A532" s="567">
        <v>7</v>
      </c>
      <c r="B532" s="568" t="s">
        <v>517</v>
      </c>
      <c r="C532" s="568">
        <v>89301072</v>
      </c>
      <c r="D532" s="632" t="s">
        <v>2977</v>
      </c>
      <c r="E532" s="633" t="s">
        <v>1763</v>
      </c>
      <c r="F532" s="568" t="s">
        <v>1733</v>
      </c>
      <c r="G532" s="568" t="s">
        <v>2599</v>
      </c>
      <c r="H532" s="568" t="s">
        <v>516</v>
      </c>
      <c r="I532" s="568" t="s">
        <v>2600</v>
      </c>
      <c r="J532" s="568" t="s">
        <v>2601</v>
      </c>
      <c r="K532" s="568" t="s">
        <v>2602</v>
      </c>
      <c r="L532" s="569">
        <v>0</v>
      </c>
      <c r="M532" s="569">
        <v>0</v>
      </c>
      <c r="N532" s="568">
        <v>1</v>
      </c>
      <c r="O532" s="634">
        <v>0.5</v>
      </c>
      <c r="P532" s="569">
        <v>0</v>
      </c>
      <c r="Q532" s="585"/>
      <c r="R532" s="568">
        <v>1</v>
      </c>
      <c r="S532" s="585">
        <v>1</v>
      </c>
      <c r="T532" s="634">
        <v>0.5</v>
      </c>
      <c r="U532" s="616">
        <v>1</v>
      </c>
    </row>
    <row r="533" spans="1:21" ht="14.4" customHeight="1" x14ac:dyDescent="0.3">
      <c r="A533" s="567">
        <v>7</v>
      </c>
      <c r="B533" s="568" t="s">
        <v>517</v>
      </c>
      <c r="C533" s="568">
        <v>89301072</v>
      </c>
      <c r="D533" s="632" t="s">
        <v>2977</v>
      </c>
      <c r="E533" s="633" t="s">
        <v>1763</v>
      </c>
      <c r="F533" s="568" t="s">
        <v>1733</v>
      </c>
      <c r="G533" s="568" t="s">
        <v>2576</v>
      </c>
      <c r="H533" s="568" t="s">
        <v>516</v>
      </c>
      <c r="I533" s="568" t="s">
        <v>2577</v>
      </c>
      <c r="J533" s="568" t="s">
        <v>2578</v>
      </c>
      <c r="K533" s="568" t="s">
        <v>1654</v>
      </c>
      <c r="L533" s="569">
        <v>66.540000000000006</v>
      </c>
      <c r="M533" s="569">
        <v>266.16000000000003</v>
      </c>
      <c r="N533" s="568">
        <v>4</v>
      </c>
      <c r="O533" s="634">
        <v>1.5</v>
      </c>
      <c r="P533" s="569">
        <v>199.62</v>
      </c>
      <c r="Q533" s="585">
        <v>0.75</v>
      </c>
      <c r="R533" s="568">
        <v>3</v>
      </c>
      <c r="S533" s="585">
        <v>0.75</v>
      </c>
      <c r="T533" s="634">
        <v>1</v>
      </c>
      <c r="U533" s="616">
        <v>0.66666666666666663</v>
      </c>
    </row>
    <row r="534" spans="1:21" ht="14.4" customHeight="1" x14ac:dyDescent="0.3">
      <c r="A534" s="567">
        <v>7</v>
      </c>
      <c r="B534" s="568" t="s">
        <v>517</v>
      </c>
      <c r="C534" s="568">
        <v>89301072</v>
      </c>
      <c r="D534" s="632" t="s">
        <v>2977</v>
      </c>
      <c r="E534" s="633" t="s">
        <v>1763</v>
      </c>
      <c r="F534" s="568" t="s">
        <v>1733</v>
      </c>
      <c r="G534" s="568" t="s">
        <v>1876</v>
      </c>
      <c r="H534" s="568" t="s">
        <v>516</v>
      </c>
      <c r="I534" s="568" t="s">
        <v>2603</v>
      </c>
      <c r="J534" s="568" t="s">
        <v>1878</v>
      </c>
      <c r="K534" s="568" t="s">
        <v>2604</v>
      </c>
      <c r="L534" s="569">
        <v>96.63</v>
      </c>
      <c r="M534" s="569">
        <v>96.63</v>
      </c>
      <c r="N534" s="568">
        <v>1</v>
      </c>
      <c r="O534" s="634">
        <v>1</v>
      </c>
      <c r="P534" s="569">
        <v>96.63</v>
      </c>
      <c r="Q534" s="585">
        <v>1</v>
      </c>
      <c r="R534" s="568">
        <v>1</v>
      </c>
      <c r="S534" s="585">
        <v>1</v>
      </c>
      <c r="T534" s="634">
        <v>1</v>
      </c>
      <c r="U534" s="616">
        <v>1</v>
      </c>
    </row>
    <row r="535" spans="1:21" ht="14.4" customHeight="1" x14ac:dyDescent="0.3">
      <c r="A535" s="567">
        <v>7</v>
      </c>
      <c r="B535" s="568" t="s">
        <v>517</v>
      </c>
      <c r="C535" s="568">
        <v>89301072</v>
      </c>
      <c r="D535" s="632" t="s">
        <v>2977</v>
      </c>
      <c r="E535" s="633" t="s">
        <v>1763</v>
      </c>
      <c r="F535" s="568" t="s">
        <v>1733</v>
      </c>
      <c r="G535" s="568" t="s">
        <v>1876</v>
      </c>
      <c r="H535" s="568" t="s">
        <v>516</v>
      </c>
      <c r="I535" s="568" t="s">
        <v>2605</v>
      </c>
      <c r="J535" s="568" t="s">
        <v>1878</v>
      </c>
      <c r="K535" s="568" t="s">
        <v>2606</v>
      </c>
      <c r="L535" s="569">
        <v>0</v>
      </c>
      <c r="M535" s="569">
        <v>0</v>
      </c>
      <c r="N535" s="568">
        <v>1</v>
      </c>
      <c r="O535" s="634">
        <v>1</v>
      </c>
      <c r="P535" s="569">
        <v>0</v>
      </c>
      <c r="Q535" s="585"/>
      <c r="R535" s="568">
        <v>1</v>
      </c>
      <c r="S535" s="585">
        <v>1</v>
      </c>
      <c r="T535" s="634">
        <v>1</v>
      </c>
      <c r="U535" s="616">
        <v>1</v>
      </c>
    </row>
    <row r="536" spans="1:21" ht="14.4" customHeight="1" x14ac:dyDescent="0.3">
      <c r="A536" s="567">
        <v>7</v>
      </c>
      <c r="B536" s="568" t="s">
        <v>517</v>
      </c>
      <c r="C536" s="568">
        <v>89301072</v>
      </c>
      <c r="D536" s="632" t="s">
        <v>2977</v>
      </c>
      <c r="E536" s="633" t="s">
        <v>1763</v>
      </c>
      <c r="F536" s="568" t="s">
        <v>1733</v>
      </c>
      <c r="G536" s="568" t="s">
        <v>2579</v>
      </c>
      <c r="H536" s="568" t="s">
        <v>516</v>
      </c>
      <c r="I536" s="568" t="s">
        <v>2580</v>
      </c>
      <c r="J536" s="568" t="s">
        <v>2581</v>
      </c>
      <c r="K536" s="568" t="s">
        <v>2582</v>
      </c>
      <c r="L536" s="569">
        <v>38.65</v>
      </c>
      <c r="M536" s="569">
        <v>38.65</v>
      </c>
      <c r="N536" s="568">
        <v>1</v>
      </c>
      <c r="O536" s="634">
        <v>0.5</v>
      </c>
      <c r="P536" s="569">
        <v>38.65</v>
      </c>
      <c r="Q536" s="585">
        <v>1</v>
      </c>
      <c r="R536" s="568">
        <v>1</v>
      </c>
      <c r="S536" s="585">
        <v>1</v>
      </c>
      <c r="T536" s="634">
        <v>0.5</v>
      </c>
      <c r="U536" s="616">
        <v>1</v>
      </c>
    </row>
    <row r="537" spans="1:21" ht="14.4" customHeight="1" x14ac:dyDescent="0.3">
      <c r="A537" s="567">
        <v>7</v>
      </c>
      <c r="B537" s="568" t="s">
        <v>517</v>
      </c>
      <c r="C537" s="568">
        <v>89301072</v>
      </c>
      <c r="D537" s="632" t="s">
        <v>2977</v>
      </c>
      <c r="E537" s="633" t="s">
        <v>1764</v>
      </c>
      <c r="F537" s="568" t="s">
        <v>1733</v>
      </c>
      <c r="G537" s="568" t="s">
        <v>1899</v>
      </c>
      <c r="H537" s="568" t="s">
        <v>516</v>
      </c>
      <c r="I537" s="568" t="s">
        <v>1900</v>
      </c>
      <c r="J537" s="568" t="s">
        <v>1901</v>
      </c>
      <c r="K537" s="568" t="s">
        <v>1902</v>
      </c>
      <c r="L537" s="569">
        <v>58.99</v>
      </c>
      <c r="M537" s="569">
        <v>176.97</v>
      </c>
      <c r="N537" s="568">
        <v>3</v>
      </c>
      <c r="O537" s="634">
        <v>2</v>
      </c>
      <c r="P537" s="569"/>
      <c r="Q537" s="585">
        <v>0</v>
      </c>
      <c r="R537" s="568"/>
      <c r="S537" s="585">
        <v>0</v>
      </c>
      <c r="T537" s="634"/>
      <c r="U537" s="616">
        <v>0</v>
      </c>
    </row>
    <row r="538" spans="1:21" ht="14.4" customHeight="1" x14ac:dyDescent="0.3">
      <c r="A538" s="567">
        <v>7</v>
      </c>
      <c r="B538" s="568" t="s">
        <v>517</v>
      </c>
      <c r="C538" s="568">
        <v>89301072</v>
      </c>
      <c r="D538" s="632" t="s">
        <v>2977</v>
      </c>
      <c r="E538" s="633" t="s">
        <v>1764</v>
      </c>
      <c r="F538" s="568" t="s">
        <v>1733</v>
      </c>
      <c r="G538" s="568" t="s">
        <v>1903</v>
      </c>
      <c r="H538" s="568" t="s">
        <v>516</v>
      </c>
      <c r="I538" s="568" t="s">
        <v>2607</v>
      </c>
      <c r="J538" s="568" t="s">
        <v>2608</v>
      </c>
      <c r="K538" s="568" t="s">
        <v>2609</v>
      </c>
      <c r="L538" s="569">
        <v>0</v>
      </c>
      <c r="M538" s="569">
        <v>0</v>
      </c>
      <c r="N538" s="568">
        <v>1</v>
      </c>
      <c r="O538" s="634">
        <v>1</v>
      </c>
      <c r="P538" s="569"/>
      <c r="Q538" s="585"/>
      <c r="R538" s="568"/>
      <c r="S538" s="585">
        <v>0</v>
      </c>
      <c r="T538" s="634"/>
      <c r="U538" s="616">
        <v>0</v>
      </c>
    </row>
    <row r="539" spans="1:21" ht="14.4" customHeight="1" x14ac:dyDescent="0.3">
      <c r="A539" s="567">
        <v>7</v>
      </c>
      <c r="B539" s="568" t="s">
        <v>517</v>
      </c>
      <c r="C539" s="568">
        <v>89301072</v>
      </c>
      <c r="D539" s="632" t="s">
        <v>2977</v>
      </c>
      <c r="E539" s="633" t="s">
        <v>1764</v>
      </c>
      <c r="F539" s="568" t="s">
        <v>1733</v>
      </c>
      <c r="G539" s="568" t="s">
        <v>1903</v>
      </c>
      <c r="H539" s="568" t="s">
        <v>516</v>
      </c>
      <c r="I539" s="568" t="s">
        <v>1904</v>
      </c>
      <c r="J539" s="568" t="s">
        <v>1905</v>
      </c>
      <c r="K539" s="568" t="s">
        <v>1906</v>
      </c>
      <c r="L539" s="569">
        <v>51.87</v>
      </c>
      <c r="M539" s="569">
        <v>1037.3999999999999</v>
      </c>
      <c r="N539" s="568">
        <v>20</v>
      </c>
      <c r="O539" s="634">
        <v>10</v>
      </c>
      <c r="P539" s="569">
        <v>363.09</v>
      </c>
      <c r="Q539" s="585">
        <v>0.35000000000000003</v>
      </c>
      <c r="R539" s="568">
        <v>7</v>
      </c>
      <c r="S539" s="585">
        <v>0.35</v>
      </c>
      <c r="T539" s="634">
        <v>4</v>
      </c>
      <c r="U539" s="616">
        <v>0.4</v>
      </c>
    </row>
    <row r="540" spans="1:21" ht="14.4" customHeight="1" x14ac:dyDescent="0.3">
      <c r="A540" s="567">
        <v>7</v>
      </c>
      <c r="B540" s="568" t="s">
        <v>517</v>
      </c>
      <c r="C540" s="568">
        <v>89301072</v>
      </c>
      <c r="D540" s="632" t="s">
        <v>2977</v>
      </c>
      <c r="E540" s="633" t="s">
        <v>1764</v>
      </c>
      <c r="F540" s="568" t="s">
        <v>1733</v>
      </c>
      <c r="G540" s="568" t="s">
        <v>1836</v>
      </c>
      <c r="H540" s="568" t="s">
        <v>516</v>
      </c>
      <c r="I540" s="568" t="s">
        <v>2610</v>
      </c>
      <c r="J540" s="568" t="s">
        <v>2611</v>
      </c>
      <c r="K540" s="568" t="s">
        <v>1839</v>
      </c>
      <c r="L540" s="569">
        <v>222.25</v>
      </c>
      <c r="M540" s="569">
        <v>444.5</v>
      </c>
      <c r="N540" s="568">
        <v>2</v>
      </c>
      <c r="O540" s="634">
        <v>2</v>
      </c>
      <c r="P540" s="569">
        <v>222.25</v>
      </c>
      <c r="Q540" s="585">
        <v>0.5</v>
      </c>
      <c r="R540" s="568">
        <v>1</v>
      </c>
      <c r="S540" s="585">
        <v>0.5</v>
      </c>
      <c r="T540" s="634">
        <v>1</v>
      </c>
      <c r="U540" s="616">
        <v>0.5</v>
      </c>
    </row>
    <row r="541" spans="1:21" ht="14.4" customHeight="1" x14ac:dyDescent="0.3">
      <c r="A541" s="567">
        <v>7</v>
      </c>
      <c r="B541" s="568" t="s">
        <v>517</v>
      </c>
      <c r="C541" s="568">
        <v>89301072</v>
      </c>
      <c r="D541" s="632" t="s">
        <v>2977</v>
      </c>
      <c r="E541" s="633" t="s">
        <v>1764</v>
      </c>
      <c r="F541" s="568" t="s">
        <v>1733</v>
      </c>
      <c r="G541" s="568" t="s">
        <v>2612</v>
      </c>
      <c r="H541" s="568" t="s">
        <v>516</v>
      </c>
      <c r="I541" s="568" t="s">
        <v>2613</v>
      </c>
      <c r="J541" s="568" t="s">
        <v>2614</v>
      </c>
      <c r="K541" s="568" t="s">
        <v>2025</v>
      </c>
      <c r="L541" s="569">
        <v>97.42</v>
      </c>
      <c r="M541" s="569">
        <v>292.26</v>
      </c>
      <c r="N541" s="568">
        <v>3</v>
      </c>
      <c r="O541" s="634">
        <v>2.5</v>
      </c>
      <c r="P541" s="569">
        <v>97.42</v>
      </c>
      <c r="Q541" s="585">
        <v>0.33333333333333337</v>
      </c>
      <c r="R541" s="568">
        <v>1</v>
      </c>
      <c r="S541" s="585">
        <v>0.33333333333333331</v>
      </c>
      <c r="T541" s="634">
        <v>1</v>
      </c>
      <c r="U541" s="616">
        <v>0.4</v>
      </c>
    </row>
    <row r="542" spans="1:21" ht="14.4" customHeight="1" x14ac:dyDescent="0.3">
      <c r="A542" s="567">
        <v>7</v>
      </c>
      <c r="B542" s="568" t="s">
        <v>517</v>
      </c>
      <c r="C542" s="568">
        <v>89301072</v>
      </c>
      <c r="D542" s="632" t="s">
        <v>2977</v>
      </c>
      <c r="E542" s="633" t="s">
        <v>1764</v>
      </c>
      <c r="F542" s="568" t="s">
        <v>1733</v>
      </c>
      <c r="G542" s="568" t="s">
        <v>1801</v>
      </c>
      <c r="H542" s="568" t="s">
        <v>516</v>
      </c>
      <c r="I542" s="568" t="s">
        <v>2615</v>
      </c>
      <c r="J542" s="568" t="s">
        <v>2616</v>
      </c>
      <c r="K542" s="568" t="s">
        <v>2617</v>
      </c>
      <c r="L542" s="569">
        <v>0</v>
      </c>
      <c r="M542" s="569">
        <v>0</v>
      </c>
      <c r="N542" s="568">
        <v>1</v>
      </c>
      <c r="O542" s="634">
        <v>0.5</v>
      </c>
      <c r="P542" s="569"/>
      <c r="Q542" s="585"/>
      <c r="R542" s="568"/>
      <c r="S542" s="585">
        <v>0</v>
      </c>
      <c r="T542" s="634"/>
      <c r="U542" s="616">
        <v>0</v>
      </c>
    </row>
    <row r="543" spans="1:21" ht="14.4" customHeight="1" x14ac:dyDescent="0.3">
      <c r="A543" s="567">
        <v>7</v>
      </c>
      <c r="B543" s="568" t="s">
        <v>517</v>
      </c>
      <c r="C543" s="568">
        <v>89301072</v>
      </c>
      <c r="D543" s="632" t="s">
        <v>2977</v>
      </c>
      <c r="E543" s="633" t="s">
        <v>1764</v>
      </c>
      <c r="F543" s="568" t="s">
        <v>1733</v>
      </c>
      <c r="G543" s="568" t="s">
        <v>2488</v>
      </c>
      <c r="H543" s="568" t="s">
        <v>516</v>
      </c>
      <c r="I543" s="568" t="s">
        <v>2489</v>
      </c>
      <c r="J543" s="568" t="s">
        <v>2490</v>
      </c>
      <c r="K543" s="568" t="s">
        <v>2491</v>
      </c>
      <c r="L543" s="569">
        <v>0</v>
      </c>
      <c r="M543" s="569">
        <v>0</v>
      </c>
      <c r="N543" s="568">
        <v>6</v>
      </c>
      <c r="O543" s="634">
        <v>3</v>
      </c>
      <c r="P543" s="569">
        <v>0</v>
      </c>
      <c r="Q543" s="585"/>
      <c r="R543" s="568">
        <v>1</v>
      </c>
      <c r="S543" s="585">
        <v>0.16666666666666666</v>
      </c>
      <c r="T543" s="634">
        <v>1</v>
      </c>
      <c r="U543" s="616">
        <v>0.33333333333333331</v>
      </c>
    </row>
    <row r="544" spans="1:21" ht="14.4" customHeight="1" x14ac:dyDescent="0.3">
      <c r="A544" s="567">
        <v>7</v>
      </c>
      <c r="B544" s="568" t="s">
        <v>517</v>
      </c>
      <c r="C544" s="568">
        <v>89301072</v>
      </c>
      <c r="D544" s="632" t="s">
        <v>2977</v>
      </c>
      <c r="E544" s="633" t="s">
        <v>1764</v>
      </c>
      <c r="F544" s="568" t="s">
        <v>1733</v>
      </c>
      <c r="G544" s="568" t="s">
        <v>1907</v>
      </c>
      <c r="H544" s="568" t="s">
        <v>586</v>
      </c>
      <c r="I544" s="568" t="s">
        <v>1908</v>
      </c>
      <c r="J544" s="568" t="s">
        <v>1909</v>
      </c>
      <c r="K544" s="568" t="s">
        <v>1910</v>
      </c>
      <c r="L544" s="569">
        <v>1027.5999999999999</v>
      </c>
      <c r="M544" s="569">
        <v>29800.399999999998</v>
      </c>
      <c r="N544" s="568">
        <v>29</v>
      </c>
      <c r="O544" s="634">
        <v>12</v>
      </c>
      <c r="P544" s="569">
        <v>24662.399999999998</v>
      </c>
      <c r="Q544" s="585">
        <v>0.82758620689655171</v>
      </c>
      <c r="R544" s="568">
        <v>24</v>
      </c>
      <c r="S544" s="585">
        <v>0.82758620689655171</v>
      </c>
      <c r="T544" s="634">
        <v>9</v>
      </c>
      <c r="U544" s="616">
        <v>0.75</v>
      </c>
    </row>
    <row r="545" spans="1:21" ht="14.4" customHeight="1" x14ac:dyDescent="0.3">
      <c r="A545" s="567">
        <v>7</v>
      </c>
      <c r="B545" s="568" t="s">
        <v>517</v>
      </c>
      <c r="C545" s="568">
        <v>89301072</v>
      </c>
      <c r="D545" s="632" t="s">
        <v>2977</v>
      </c>
      <c r="E545" s="633" t="s">
        <v>1764</v>
      </c>
      <c r="F545" s="568" t="s">
        <v>1733</v>
      </c>
      <c r="G545" s="568" t="s">
        <v>1907</v>
      </c>
      <c r="H545" s="568" t="s">
        <v>586</v>
      </c>
      <c r="I545" s="568" t="s">
        <v>1911</v>
      </c>
      <c r="J545" s="568" t="s">
        <v>1912</v>
      </c>
      <c r="K545" s="568" t="s">
        <v>1913</v>
      </c>
      <c r="L545" s="569">
        <v>1509.4</v>
      </c>
      <c r="M545" s="569">
        <v>30188</v>
      </c>
      <c r="N545" s="568">
        <v>20</v>
      </c>
      <c r="O545" s="634">
        <v>4</v>
      </c>
      <c r="P545" s="569">
        <v>15094</v>
      </c>
      <c r="Q545" s="585">
        <v>0.5</v>
      </c>
      <c r="R545" s="568">
        <v>10</v>
      </c>
      <c r="S545" s="585">
        <v>0.5</v>
      </c>
      <c r="T545" s="634">
        <v>1</v>
      </c>
      <c r="U545" s="616">
        <v>0.25</v>
      </c>
    </row>
    <row r="546" spans="1:21" ht="14.4" customHeight="1" x14ac:dyDescent="0.3">
      <c r="A546" s="567">
        <v>7</v>
      </c>
      <c r="B546" s="568" t="s">
        <v>517</v>
      </c>
      <c r="C546" s="568">
        <v>89301072</v>
      </c>
      <c r="D546" s="632" t="s">
        <v>2977</v>
      </c>
      <c r="E546" s="633" t="s">
        <v>1764</v>
      </c>
      <c r="F546" s="568" t="s">
        <v>1733</v>
      </c>
      <c r="G546" s="568" t="s">
        <v>1907</v>
      </c>
      <c r="H546" s="568" t="s">
        <v>586</v>
      </c>
      <c r="I546" s="568" t="s">
        <v>2146</v>
      </c>
      <c r="J546" s="568" t="s">
        <v>2147</v>
      </c>
      <c r="K546" s="568" t="s">
        <v>2148</v>
      </c>
      <c r="L546" s="569">
        <v>1896.14</v>
      </c>
      <c r="M546" s="569">
        <v>36026.660000000003</v>
      </c>
      <c r="N546" s="568">
        <v>19</v>
      </c>
      <c r="O546" s="634">
        <v>5</v>
      </c>
      <c r="P546" s="569">
        <v>18961.400000000001</v>
      </c>
      <c r="Q546" s="585">
        <v>0.52631578947368418</v>
      </c>
      <c r="R546" s="568">
        <v>10</v>
      </c>
      <c r="S546" s="585">
        <v>0.52631578947368418</v>
      </c>
      <c r="T546" s="634">
        <v>3</v>
      </c>
      <c r="U546" s="616">
        <v>0.6</v>
      </c>
    </row>
    <row r="547" spans="1:21" ht="14.4" customHeight="1" x14ac:dyDescent="0.3">
      <c r="A547" s="567">
        <v>7</v>
      </c>
      <c r="B547" s="568" t="s">
        <v>517</v>
      </c>
      <c r="C547" s="568">
        <v>89301072</v>
      </c>
      <c r="D547" s="632" t="s">
        <v>2977</v>
      </c>
      <c r="E547" s="633" t="s">
        <v>1764</v>
      </c>
      <c r="F547" s="568" t="s">
        <v>1733</v>
      </c>
      <c r="G547" s="568" t="s">
        <v>2492</v>
      </c>
      <c r="H547" s="568" t="s">
        <v>516</v>
      </c>
      <c r="I547" s="568" t="s">
        <v>2493</v>
      </c>
      <c r="J547" s="568" t="s">
        <v>2494</v>
      </c>
      <c r="K547" s="568" t="s">
        <v>2495</v>
      </c>
      <c r="L547" s="569">
        <v>531.86</v>
      </c>
      <c r="M547" s="569">
        <v>3191.16</v>
      </c>
      <c r="N547" s="568">
        <v>6</v>
      </c>
      <c r="O547" s="634">
        <v>1.5</v>
      </c>
      <c r="P547" s="569">
        <v>3191.16</v>
      </c>
      <c r="Q547" s="585">
        <v>1</v>
      </c>
      <c r="R547" s="568">
        <v>6</v>
      </c>
      <c r="S547" s="585">
        <v>1</v>
      </c>
      <c r="T547" s="634">
        <v>1.5</v>
      </c>
      <c r="U547" s="616">
        <v>1</v>
      </c>
    </row>
    <row r="548" spans="1:21" ht="14.4" customHeight="1" x14ac:dyDescent="0.3">
      <c r="A548" s="567">
        <v>7</v>
      </c>
      <c r="B548" s="568" t="s">
        <v>517</v>
      </c>
      <c r="C548" s="568">
        <v>89301072</v>
      </c>
      <c r="D548" s="632" t="s">
        <v>2977</v>
      </c>
      <c r="E548" s="633" t="s">
        <v>1764</v>
      </c>
      <c r="F548" s="568" t="s">
        <v>1733</v>
      </c>
      <c r="G548" s="568" t="s">
        <v>1914</v>
      </c>
      <c r="H548" s="568" t="s">
        <v>586</v>
      </c>
      <c r="I548" s="568" t="s">
        <v>1915</v>
      </c>
      <c r="J548" s="568" t="s">
        <v>1916</v>
      </c>
      <c r="K548" s="568" t="s">
        <v>1917</v>
      </c>
      <c r="L548" s="569">
        <v>216.16</v>
      </c>
      <c r="M548" s="569">
        <v>1296.96</v>
      </c>
      <c r="N548" s="568">
        <v>6</v>
      </c>
      <c r="O548" s="634">
        <v>1.5</v>
      </c>
      <c r="P548" s="569"/>
      <c r="Q548" s="585">
        <v>0</v>
      </c>
      <c r="R548" s="568"/>
      <c r="S548" s="585">
        <v>0</v>
      </c>
      <c r="T548" s="634"/>
      <c r="U548" s="616">
        <v>0</v>
      </c>
    </row>
    <row r="549" spans="1:21" ht="14.4" customHeight="1" x14ac:dyDescent="0.3">
      <c r="A549" s="567">
        <v>7</v>
      </c>
      <c r="B549" s="568" t="s">
        <v>517</v>
      </c>
      <c r="C549" s="568">
        <v>89301072</v>
      </c>
      <c r="D549" s="632" t="s">
        <v>2977</v>
      </c>
      <c r="E549" s="633" t="s">
        <v>1764</v>
      </c>
      <c r="F549" s="568" t="s">
        <v>1733</v>
      </c>
      <c r="G549" s="568" t="s">
        <v>1914</v>
      </c>
      <c r="H549" s="568" t="s">
        <v>586</v>
      </c>
      <c r="I549" s="568" t="s">
        <v>2402</v>
      </c>
      <c r="J549" s="568" t="s">
        <v>1916</v>
      </c>
      <c r="K549" s="568" t="s">
        <v>2403</v>
      </c>
      <c r="L549" s="569">
        <v>432.32</v>
      </c>
      <c r="M549" s="569">
        <v>432.32</v>
      </c>
      <c r="N549" s="568">
        <v>1</v>
      </c>
      <c r="O549" s="634">
        <v>0.5</v>
      </c>
      <c r="P549" s="569"/>
      <c r="Q549" s="585">
        <v>0</v>
      </c>
      <c r="R549" s="568"/>
      <c r="S549" s="585">
        <v>0</v>
      </c>
      <c r="T549" s="634"/>
      <c r="U549" s="616">
        <v>0</v>
      </c>
    </row>
    <row r="550" spans="1:21" ht="14.4" customHeight="1" x14ac:dyDescent="0.3">
      <c r="A550" s="567">
        <v>7</v>
      </c>
      <c r="B550" s="568" t="s">
        <v>517</v>
      </c>
      <c r="C550" s="568">
        <v>89301072</v>
      </c>
      <c r="D550" s="632" t="s">
        <v>2977</v>
      </c>
      <c r="E550" s="633" t="s">
        <v>1764</v>
      </c>
      <c r="F550" s="568" t="s">
        <v>1733</v>
      </c>
      <c r="G550" s="568" t="s">
        <v>1918</v>
      </c>
      <c r="H550" s="568" t="s">
        <v>516</v>
      </c>
      <c r="I550" s="568" t="s">
        <v>2618</v>
      </c>
      <c r="J550" s="568" t="s">
        <v>2274</v>
      </c>
      <c r="K550" s="568" t="s">
        <v>2619</v>
      </c>
      <c r="L550" s="569">
        <v>0</v>
      </c>
      <c r="M550" s="569">
        <v>0</v>
      </c>
      <c r="N550" s="568">
        <v>1</v>
      </c>
      <c r="O550" s="634">
        <v>0.5</v>
      </c>
      <c r="P550" s="569">
        <v>0</v>
      </c>
      <c r="Q550" s="585"/>
      <c r="R550" s="568">
        <v>1</v>
      </c>
      <c r="S550" s="585">
        <v>1</v>
      </c>
      <c r="T550" s="634">
        <v>0.5</v>
      </c>
      <c r="U550" s="616">
        <v>1</v>
      </c>
    </row>
    <row r="551" spans="1:21" ht="14.4" customHeight="1" x14ac:dyDescent="0.3">
      <c r="A551" s="567">
        <v>7</v>
      </c>
      <c r="B551" s="568" t="s">
        <v>517</v>
      </c>
      <c r="C551" s="568">
        <v>89301072</v>
      </c>
      <c r="D551" s="632" t="s">
        <v>2977</v>
      </c>
      <c r="E551" s="633" t="s">
        <v>1764</v>
      </c>
      <c r="F551" s="568" t="s">
        <v>1733</v>
      </c>
      <c r="G551" s="568" t="s">
        <v>1918</v>
      </c>
      <c r="H551" s="568" t="s">
        <v>516</v>
      </c>
      <c r="I551" s="568" t="s">
        <v>1919</v>
      </c>
      <c r="J551" s="568" t="s">
        <v>1920</v>
      </c>
      <c r="K551" s="568" t="s">
        <v>1921</v>
      </c>
      <c r="L551" s="569">
        <v>294.70999999999998</v>
      </c>
      <c r="M551" s="569">
        <v>884.12999999999988</v>
      </c>
      <c r="N551" s="568">
        <v>3</v>
      </c>
      <c r="O551" s="634">
        <v>2</v>
      </c>
      <c r="P551" s="569"/>
      <c r="Q551" s="585">
        <v>0</v>
      </c>
      <c r="R551" s="568"/>
      <c r="S551" s="585">
        <v>0</v>
      </c>
      <c r="T551" s="634"/>
      <c r="U551" s="616">
        <v>0</v>
      </c>
    </row>
    <row r="552" spans="1:21" ht="14.4" customHeight="1" x14ac:dyDescent="0.3">
      <c r="A552" s="567">
        <v>7</v>
      </c>
      <c r="B552" s="568" t="s">
        <v>517</v>
      </c>
      <c r="C552" s="568">
        <v>89301072</v>
      </c>
      <c r="D552" s="632" t="s">
        <v>2977</v>
      </c>
      <c r="E552" s="633" t="s">
        <v>1764</v>
      </c>
      <c r="F552" s="568" t="s">
        <v>1733</v>
      </c>
      <c r="G552" s="568" t="s">
        <v>1918</v>
      </c>
      <c r="H552" s="568" t="s">
        <v>516</v>
      </c>
      <c r="I552" s="568" t="s">
        <v>1922</v>
      </c>
      <c r="J552" s="568" t="s">
        <v>1923</v>
      </c>
      <c r="K552" s="568" t="s">
        <v>1924</v>
      </c>
      <c r="L552" s="569">
        <v>261.41000000000003</v>
      </c>
      <c r="M552" s="569">
        <v>1045.6400000000001</v>
      </c>
      <c r="N552" s="568">
        <v>4</v>
      </c>
      <c r="O552" s="634">
        <v>2</v>
      </c>
      <c r="P552" s="569"/>
      <c r="Q552" s="585">
        <v>0</v>
      </c>
      <c r="R552" s="568"/>
      <c r="S552" s="585">
        <v>0</v>
      </c>
      <c r="T552" s="634"/>
      <c r="U552" s="616">
        <v>0</v>
      </c>
    </row>
    <row r="553" spans="1:21" ht="14.4" customHeight="1" x14ac:dyDescent="0.3">
      <c r="A553" s="567">
        <v>7</v>
      </c>
      <c r="B553" s="568" t="s">
        <v>517</v>
      </c>
      <c r="C553" s="568">
        <v>89301072</v>
      </c>
      <c r="D553" s="632" t="s">
        <v>2977</v>
      </c>
      <c r="E553" s="633" t="s">
        <v>1764</v>
      </c>
      <c r="F553" s="568" t="s">
        <v>1733</v>
      </c>
      <c r="G553" s="568" t="s">
        <v>1925</v>
      </c>
      <c r="H553" s="568" t="s">
        <v>516</v>
      </c>
      <c r="I553" s="568" t="s">
        <v>1926</v>
      </c>
      <c r="J553" s="568" t="s">
        <v>1927</v>
      </c>
      <c r="K553" s="568" t="s">
        <v>1928</v>
      </c>
      <c r="L553" s="569">
        <v>53.67</v>
      </c>
      <c r="M553" s="569">
        <v>2093.13</v>
      </c>
      <c r="N553" s="568">
        <v>39</v>
      </c>
      <c r="O553" s="634">
        <v>9.5</v>
      </c>
      <c r="P553" s="569">
        <v>1073.4000000000001</v>
      </c>
      <c r="Q553" s="585">
        <v>0.51282051282051289</v>
      </c>
      <c r="R553" s="568">
        <v>20</v>
      </c>
      <c r="S553" s="585">
        <v>0.51282051282051277</v>
      </c>
      <c r="T553" s="634">
        <v>4.5</v>
      </c>
      <c r="U553" s="616">
        <v>0.47368421052631576</v>
      </c>
    </row>
    <row r="554" spans="1:21" ht="14.4" customHeight="1" x14ac:dyDescent="0.3">
      <c r="A554" s="567">
        <v>7</v>
      </c>
      <c r="B554" s="568" t="s">
        <v>517</v>
      </c>
      <c r="C554" s="568">
        <v>89301072</v>
      </c>
      <c r="D554" s="632" t="s">
        <v>2977</v>
      </c>
      <c r="E554" s="633" t="s">
        <v>1764</v>
      </c>
      <c r="F554" s="568" t="s">
        <v>1733</v>
      </c>
      <c r="G554" s="568" t="s">
        <v>1925</v>
      </c>
      <c r="H554" s="568" t="s">
        <v>516</v>
      </c>
      <c r="I554" s="568" t="s">
        <v>1929</v>
      </c>
      <c r="J554" s="568" t="s">
        <v>1930</v>
      </c>
      <c r="K554" s="568" t="s">
        <v>1173</v>
      </c>
      <c r="L554" s="569">
        <v>165.67</v>
      </c>
      <c r="M554" s="569">
        <v>1988.04</v>
      </c>
      <c r="N554" s="568">
        <v>12</v>
      </c>
      <c r="O554" s="634">
        <v>3.5</v>
      </c>
      <c r="P554" s="569">
        <v>497.01</v>
      </c>
      <c r="Q554" s="585">
        <v>0.25</v>
      </c>
      <c r="R554" s="568">
        <v>3</v>
      </c>
      <c r="S554" s="585">
        <v>0.25</v>
      </c>
      <c r="T554" s="634">
        <v>0.5</v>
      </c>
      <c r="U554" s="616">
        <v>0.14285714285714285</v>
      </c>
    </row>
    <row r="555" spans="1:21" ht="14.4" customHeight="1" x14ac:dyDescent="0.3">
      <c r="A555" s="567">
        <v>7</v>
      </c>
      <c r="B555" s="568" t="s">
        <v>517</v>
      </c>
      <c r="C555" s="568">
        <v>89301072</v>
      </c>
      <c r="D555" s="632" t="s">
        <v>2977</v>
      </c>
      <c r="E555" s="633" t="s">
        <v>1764</v>
      </c>
      <c r="F555" s="568" t="s">
        <v>1733</v>
      </c>
      <c r="G555" s="568" t="s">
        <v>1935</v>
      </c>
      <c r="H555" s="568" t="s">
        <v>516</v>
      </c>
      <c r="I555" s="568" t="s">
        <v>1939</v>
      </c>
      <c r="J555" s="568" t="s">
        <v>1940</v>
      </c>
      <c r="K555" s="568" t="s">
        <v>1941</v>
      </c>
      <c r="L555" s="569">
        <v>0</v>
      </c>
      <c r="M555" s="569">
        <v>0</v>
      </c>
      <c r="N555" s="568">
        <v>9</v>
      </c>
      <c r="O555" s="634">
        <v>3</v>
      </c>
      <c r="P555" s="569"/>
      <c r="Q555" s="585"/>
      <c r="R555" s="568"/>
      <c r="S555" s="585">
        <v>0</v>
      </c>
      <c r="T555" s="634"/>
      <c r="U555" s="616">
        <v>0</v>
      </c>
    </row>
    <row r="556" spans="1:21" ht="14.4" customHeight="1" x14ac:dyDescent="0.3">
      <c r="A556" s="567">
        <v>7</v>
      </c>
      <c r="B556" s="568" t="s">
        <v>517</v>
      </c>
      <c r="C556" s="568">
        <v>89301072</v>
      </c>
      <c r="D556" s="632" t="s">
        <v>2977</v>
      </c>
      <c r="E556" s="633" t="s">
        <v>1764</v>
      </c>
      <c r="F556" s="568" t="s">
        <v>1733</v>
      </c>
      <c r="G556" s="568" t="s">
        <v>1935</v>
      </c>
      <c r="H556" s="568" t="s">
        <v>516</v>
      </c>
      <c r="I556" s="568" t="s">
        <v>1942</v>
      </c>
      <c r="J556" s="568" t="s">
        <v>1943</v>
      </c>
      <c r="K556" s="568" t="s">
        <v>1944</v>
      </c>
      <c r="L556" s="569">
        <v>0</v>
      </c>
      <c r="M556" s="569">
        <v>0</v>
      </c>
      <c r="N556" s="568">
        <v>4</v>
      </c>
      <c r="O556" s="634">
        <v>1</v>
      </c>
      <c r="P556" s="569"/>
      <c r="Q556" s="585"/>
      <c r="R556" s="568"/>
      <c r="S556" s="585">
        <v>0</v>
      </c>
      <c r="T556" s="634"/>
      <c r="U556" s="616">
        <v>0</v>
      </c>
    </row>
    <row r="557" spans="1:21" ht="14.4" customHeight="1" x14ac:dyDescent="0.3">
      <c r="A557" s="567">
        <v>7</v>
      </c>
      <c r="B557" s="568" t="s">
        <v>517</v>
      </c>
      <c r="C557" s="568">
        <v>89301072</v>
      </c>
      <c r="D557" s="632" t="s">
        <v>2977</v>
      </c>
      <c r="E557" s="633" t="s">
        <v>1764</v>
      </c>
      <c r="F557" s="568" t="s">
        <v>1733</v>
      </c>
      <c r="G557" s="568" t="s">
        <v>1935</v>
      </c>
      <c r="H557" s="568" t="s">
        <v>516</v>
      </c>
      <c r="I557" s="568" t="s">
        <v>1948</v>
      </c>
      <c r="J557" s="568" t="s">
        <v>1949</v>
      </c>
      <c r="K557" s="568" t="s">
        <v>1950</v>
      </c>
      <c r="L557" s="569">
        <v>0</v>
      </c>
      <c r="M557" s="569">
        <v>0</v>
      </c>
      <c r="N557" s="568">
        <v>6</v>
      </c>
      <c r="O557" s="634">
        <v>2</v>
      </c>
      <c r="P557" s="569">
        <v>0</v>
      </c>
      <c r="Q557" s="585"/>
      <c r="R557" s="568">
        <v>2</v>
      </c>
      <c r="S557" s="585">
        <v>0.33333333333333331</v>
      </c>
      <c r="T557" s="634">
        <v>1</v>
      </c>
      <c r="U557" s="616">
        <v>0.5</v>
      </c>
    </row>
    <row r="558" spans="1:21" ht="14.4" customHeight="1" x14ac:dyDescent="0.3">
      <c r="A558" s="567">
        <v>7</v>
      </c>
      <c r="B558" s="568" t="s">
        <v>517</v>
      </c>
      <c r="C558" s="568">
        <v>89301072</v>
      </c>
      <c r="D558" s="632" t="s">
        <v>2977</v>
      </c>
      <c r="E558" s="633" t="s">
        <v>1764</v>
      </c>
      <c r="F558" s="568" t="s">
        <v>1733</v>
      </c>
      <c r="G558" s="568" t="s">
        <v>1935</v>
      </c>
      <c r="H558" s="568" t="s">
        <v>516</v>
      </c>
      <c r="I558" s="568" t="s">
        <v>1960</v>
      </c>
      <c r="J558" s="568" t="s">
        <v>2620</v>
      </c>
      <c r="K558" s="568" t="s">
        <v>1962</v>
      </c>
      <c r="L558" s="569">
        <v>4358.63</v>
      </c>
      <c r="M558" s="569">
        <v>4358.63</v>
      </c>
      <c r="N558" s="568">
        <v>1</v>
      </c>
      <c r="O558" s="634">
        <v>1</v>
      </c>
      <c r="P558" s="569"/>
      <c r="Q558" s="585">
        <v>0</v>
      </c>
      <c r="R558" s="568"/>
      <c r="S558" s="585">
        <v>0</v>
      </c>
      <c r="T558" s="634"/>
      <c r="U558" s="616">
        <v>0</v>
      </c>
    </row>
    <row r="559" spans="1:21" ht="14.4" customHeight="1" x14ac:dyDescent="0.3">
      <c r="A559" s="567">
        <v>7</v>
      </c>
      <c r="B559" s="568" t="s">
        <v>517</v>
      </c>
      <c r="C559" s="568">
        <v>89301072</v>
      </c>
      <c r="D559" s="632" t="s">
        <v>2977</v>
      </c>
      <c r="E559" s="633" t="s">
        <v>1764</v>
      </c>
      <c r="F559" s="568" t="s">
        <v>1733</v>
      </c>
      <c r="G559" s="568" t="s">
        <v>1935</v>
      </c>
      <c r="H559" s="568" t="s">
        <v>516</v>
      </c>
      <c r="I559" s="568" t="s">
        <v>1960</v>
      </c>
      <c r="J559" s="568" t="s">
        <v>1961</v>
      </c>
      <c r="K559" s="568" t="s">
        <v>1962</v>
      </c>
      <c r="L559" s="569">
        <v>4358.63</v>
      </c>
      <c r="M559" s="569">
        <v>4358.63</v>
      </c>
      <c r="N559" s="568">
        <v>1</v>
      </c>
      <c r="O559" s="634">
        <v>1</v>
      </c>
      <c r="P559" s="569">
        <v>4358.63</v>
      </c>
      <c r="Q559" s="585">
        <v>1</v>
      </c>
      <c r="R559" s="568">
        <v>1</v>
      </c>
      <c r="S559" s="585">
        <v>1</v>
      </c>
      <c r="T559" s="634">
        <v>1</v>
      </c>
      <c r="U559" s="616">
        <v>1</v>
      </c>
    </row>
    <row r="560" spans="1:21" ht="14.4" customHeight="1" x14ac:dyDescent="0.3">
      <c r="A560" s="567">
        <v>7</v>
      </c>
      <c r="B560" s="568" t="s">
        <v>517</v>
      </c>
      <c r="C560" s="568">
        <v>89301072</v>
      </c>
      <c r="D560" s="632" t="s">
        <v>2977</v>
      </c>
      <c r="E560" s="633" t="s">
        <v>1764</v>
      </c>
      <c r="F560" s="568" t="s">
        <v>1733</v>
      </c>
      <c r="G560" s="568" t="s">
        <v>1935</v>
      </c>
      <c r="H560" s="568" t="s">
        <v>516</v>
      </c>
      <c r="I560" s="568" t="s">
        <v>2417</v>
      </c>
      <c r="J560" s="568" t="s">
        <v>2418</v>
      </c>
      <c r="K560" s="568" t="s">
        <v>2419</v>
      </c>
      <c r="L560" s="569">
        <v>1063.33</v>
      </c>
      <c r="M560" s="569">
        <v>2126.66</v>
      </c>
      <c r="N560" s="568">
        <v>2</v>
      </c>
      <c r="O560" s="634">
        <v>1</v>
      </c>
      <c r="P560" s="569">
        <v>2126.66</v>
      </c>
      <c r="Q560" s="585">
        <v>1</v>
      </c>
      <c r="R560" s="568">
        <v>2</v>
      </c>
      <c r="S560" s="585">
        <v>1</v>
      </c>
      <c r="T560" s="634">
        <v>1</v>
      </c>
      <c r="U560" s="616">
        <v>1</v>
      </c>
    </row>
    <row r="561" spans="1:21" ht="14.4" customHeight="1" x14ac:dyDescent="0.3">
      <c r="A561" s="567">
        <v>7</v>
      </c>
      <c r="B561" s="568" t="s">
        <v>517</v>
      </c>
      <c r="C561" s="568">
        <v>89301072</v>
      </c>
      <c r="D561" s="632" t="s">
        <v>2977</v>
      </c>
      <c r="E561" s="633" t="s">
        <v>1764</v>
      </c>
      <c r="F561" s="568" t="s">
        <v>1733</v>
      </c>
      <c r="G561" s="568" t="s">
        <v>1935</v>
      </c>
      <c r="H561" s="568" t="s">
        <v>516</v>
      </c>
      <c r="I561" s="568" t="s">
        <v>1966</v>
      </c>
      <c r="J561" s="568" t="s">
        <v>1967</v>
      </c>
      <c r="K561" s="568" t="s">
        <v>1968</v>
      </c>
      <c r="L561" s="569">
        <v>1629.03</v>
      </c>
      <c r="M561" s="569">
        <v>22806.42</v>
      </c>
      <c r="N561" s="568">
        <v>14</v>
      </c>
      <c r="O561" s="634">
        <v>3</v>
      </c>
      <c r="P561" s="569">
        <v>22806.42</v>
      </c>
      <c r="Q561" s="585">
        <v>1</v>
      </c>
      <c r="R561" s="568">
        <v>14</v>
      </c>
      <c r="S561" s="585">
        <v>1</v>
      </c>
      <c r="T561" s="634">
        <v>3</v>
      </c>
      <c r="U561" s="616">
        <v>1</v>
      </c>
    </row>
    <row r="562" spans="1:21" ht="14.4" customHeight="1" x14ac:dyDescent="0.3">
      <c r="A562" s="567">
        <v>7</v>
      </c>
      <c r="B562" s="568" t="s">
        <v>517</v>
      </c>
      <c r="C562" s="568">
        <v>89301072</v>
      </c>
      <c r="D562" s="632" t="s">
        <v>2977</v>
      </c>
      <c r="E562" s="633" t="s">
        <v>1764</v>
      </c>
      <c r="F562" s="568" t="s">
        <v>1733</v>
      </c>
      <c r="G562" s="568" t="s">
        <v>1935</v>
      </c>
      <c r="H562" s="568" t="s">
        <v>516</v>
      </c>
      <c r="I562" s="568" t="s">
        <v>2420</v>
      </c>
      <c r="J562" s="568" t="s">
        <v>2421</v>
      </c>
      <c r="K562" s="568" t="s">
        <v>2422</v>
      </c>
      <c r="L562" s="569">
        <v>2332.38</v>
      </c>
      <c r="M562" s="569">
        <v>41982.840000000004</v>
      </c>
      <c r="N562" s="568">
        <v>18</v>
      </c>
      <c r="O562" s="634">
        <v>3</v>
      </c>
      <c r="P562" s="569">
        <v>27988.560000000001</v>
      </c>
      <c r="Q562" s="585">
        <v>0.66666666666666663</v>
      </c>
      <c r="R562" s="568">
        <v>12</v>
      </c>
      <c r="S562" s="585">
        <v>0.66666666666666663</v>
      </c>
      <c r="T562" s="634">
        <v>2</v>
      </c>
      <c r="U562" s="616">
        <v>0.66666666666666663</v>
      </c>
    </row>
    <row r="563" spans="1:21" ht="14.4" customHeight="1" x14ac:dyDescent="0.3">
      <c r="A563" s="567">
        <v>7</v>
      </c>
      <c r="B563" s="568" t="s">
        <v>517</v>
      </c>
      <c r="C563" s="568">
        <v>89301072</v>
      </c>
      <c r="D563" s="632" t="s">
        <v>2977</v>
      </c>
      <c r="E563" s="633" t="s">
        <v>1764</v>
      </c>
      <c r="F563" s="568" t="s">
        <v>1733</v>
      </c>
      <c r="G563" s="568" t="s">
        <v>1935</v>
      </c>
      <c r="H563" s="568" t="s">
        <v>516</v>
      </c>
      <c r="I563" s="568" t="s">
        <v>1969</v>
      </c>
      <c r="J563" s="568" t="s">
        <v>1970</v>
      </c>
      <c r="K563" s="568" t="s">
        <v>1971</v>
      </c>
      <c r="L563" s="569">
        <v>2787.72</v>
      </c>
      <c r="M563" s="569">
        <v>36240.36</v>
      </c>
      <c r="N563" s="568">
        <v>13</v>
      </c>
      <c r="O563" s="634">
        <v>9</v>
      </c>
      <c r="P563" s="569">
        <v>36240.36</v>
      </c>
      <c r="Q563" s="585">
        <v>1</v>
      </c>
      <c r="R563" s="568">
        <v>13</v>
      </c>
      <c r="S563" s="585">
        <v>1</v>
      </c>
      <c r="T563" s="634">
        <v>9</v>
      </c>
      <c r="U563" s="616">
        <v>1</v>
      </c>
    </row>
    <row r="564" spans="1:21" ht="14.4" customHeight="1" x14ac:dyDescent="0.3">
      <c r="A564" s="567">
        <v>7</v>
      </c>
      <c r="B564" s="568" t="s">
        <v>517</v>
      </c>
      <c r="C564" s="568">
        <v>89301072</v>
      </c>
      <c r="D564" s="632" t="s">
        <v>2977</v>
      </c>
      <c r="E564" s="633" t="s">
        <v>1764</v>
      </c>
      <c r="F564" s="568" t="s">
        <v>1733</v>
      </c>
      <c r="G564" s="568" t="s">
        <v>1935</v>
      </c>
      <c r="H564" s="568" t="s">
        <v>516</v>
      </c>
      <c r="I564" s="568" t="s">
        <v>1972</v>
      </c>
      <c r="J564" s="568" t="s">
        <v>1973</v>
      </c>
      <c r="K564" s="568" t="s">
        <v>1974</v>
      </c>
      <c r="L564" s="569">
        <v>2787.72</v>
      </c>
      <c r="M564" s="569">
        <v>47391.239999999991</v>
      </c>
      <c r="N564" s="568">
        <v>17</v>
      </c>
      <c r="O564" s="634">
        <v>4</v>
      </c>
      <c r="P564" s="569">
        <v>8363.16</v>
      </c>
      <c r="Q564" s="585">
        <v>0.17647058823529416</v>
      </c>
      <c r="R564" s="568">
        <v>3</v>
      </c>
      <c r="S564" s="585">
        <v>0.17647058823529413</v>
      </c>
      <c r="T564" s="634">
        <v>1</v>
      </c>
      <c r="U564" s="616">
        <v>0.25</v>
      </c>
    </row>
    <row r="565" spans="1:21" ht="14.4" customHeight="1" x14ac:dyDescent="0.3">
      <c r="A565" s="567">
        <v>7</v>
      </c>
      <c r="B565" s="568" t="s">
        <v>517</v>
      </c>
      <c r="C565" s="568">
        <v>89301072</v>
      </c>
      <c r="D565" s="632" t="s">
        <v>2977</v>
      </c>
      <c r="E565" s="633" t="s">
        <v>1764</v>
      </c>
      <c r="F565" s="568" t="s">
        <v>1733</v>
      </c>
      <c r="G565" s="568" t="s">
        <v>1935</v>
      </c>
      <c r="H565" s="568" t="s">
        <v>516</v>
      </c>
      <c r="I565" s="568" t="s">
        <v>1975</v>
      </c>
      <c r="J565" s="568" t="s">
        <v>1976</v>
      </c>
      <c r="K565" s="568" t="s">
        <v>1977</v>
      </c>
      <c r="L565" s="569">
        <v>2332.38</v>
      </c>
      <c r="M565" s="569">
        <v>25656.18</v>
      </c>
      <c r="N565" s="568">
        <v>11</v>
      </c>
      <c r="O565" s="634">
        <v>4</v>
      </c>
      <c r="P565" s="569">
        <v>6997.14</v>
      </c>
      <c r="Q565" s="585">
        <v>0.27272727272727276</v>
      </c>
      <c r="R565" s="568">
        <v>3</v>
      </c>
      <c r="S565" s="585">
        <v>0.27272727272727271</v>
      </c>
      <c r="T565" s="634">
        <v>1</v>
      </c>
      <c r="U565" s="616">
        <v>0.25</v>
      </c>
    </row>
    <row r="566" spans="1:21" ht="14.4" customHeight="1" x14ac:dyDescent="0.3">
      <c r="A566" s="567">
        <v>7</v>
      </c>
      <c r="B566" s="568" t="s">
        <v>517</v>
      </c>
      <c r="C566" s="568">
        <v>89301072</v>
      </c>
      <c r="D566" s="632" t="s">
        <v>2977</v>
      </c>
      <c r="E566" s="633" t="s">
        <v>1764</v>
      </c>
      <c r="F566" s="568" t="s">
        <v>1733</v>
      </c>
      <c r="G566" s="568" t="s">
        <v>1935</v>
      </c>
      <c r="H566" s="568" t="s">
        <v>516</v>
      </c>
      <c r="I566" s="568" t="s">
        <v>1978</v>
      </c>
      <c r="J566" s="568" t="s">
        <v>1979</v>
      </c>
      <c r="K566" s="568" t="s">
        <v>1980</v>
      </c>
      <c r="L566" s="569">
        <v>880.88</v>
      </c>
      <c r="M566" s="569">
        <v>29949.919999999995</v>
      </c>
      <c r="N566" s="568">
        <v>34</v>
      </c>
      <c r="O566" s="634">
        <v>11</v>
      </c>
      <c r="P566" s="569">
        <v>26426.399999999994</v>
      </c>
      <c r="Q566" s="585">
        <v>0.88235294117647056</v>
      </c>
      <c r="R566" s="568">
        <v>30</v>
      </c>
      <c r="S566" s="585">
        <v>0.88235294117647056</v>
      </c>
      <c r="T566" s="634">
        <v>10</v>
      </c>
      <c r="U566" s="616">
        <v>0.90909090909090906</v>
      </c>
    </row>
    <row r="567" spans="1:21" ht="14.4" customHeight="1" x14ac:dyDescent="0.3">
      <c r="A567" s="567">
        <v>7</v>
      </c>
      <c r="B567" s="568" t="s">
        <v>517</v>
      </c>
      <c r="C567" s="568">
        <v>89301072</v>
      </c>
      <c r="D567" s="632" t="s">
        <v>2977</v>
      </c>
      <c r="E567" s="633" t="s">
        <v>1764</v>
      </c>
      <c r="F567" s="568" t="s">
        <v>1733</v>
      </c>
      <c r="G567" s="568" t="s">
        <v>1935</v>
      </c>
      <c r="H567" s="568" t="s">
        <v>516</v>
      </c>
      <c r="I567" s="568" t="s">
        <v>1981</v>
      </c>
      <c r="J567" s="568" t="s">
        <v>1982</v>
      </c>
      <c r="K567" s="568" t="s">
        <v>1983</v>
      </c>
      <c r="L567" s="569">
        <v>1629.03</v>
      </c>
      <c r="M567" s="569">
        <v>27693.51</v>
      </c>
      <c r="N567" s="568">
        <v>17</v>
      </c>
      <c r="O567" s="634">
        <v>5</v>
      </c>
      <c r="P567" s="569">
        <v>21177.39</v>
      </c>
      <c r="Q567" s="585">
        <v>0.76470588235294124</v>
      </c>
      <c r="R567" s="568">
        <v>13</v>
      </c>
      <c r="S567" s="585">
        <v>0.76470588235294112</v>
      </c>
      <c r="T567" s="634">
        <v>4</v>
      </c>
      <c r="U567" s="616">
        <v>0.8</v>
      </c>
    </row>
    <row r="568" spans="1:21" ht="14.4" customHeight="1" x14ac:dyDescent="0.3">
      <c r="A568" s="567">
        <v>7</v>
      </c>
      <c r="B568" s="568" t="s">
        <v>517</v>
      </c>
      <c r="C568" s="568">
        <v>89301072</v>
      </c>
      <c r="D568" s="632" t="s">
        <v>2977</v>
      </c>
      <c r="E568" s="633" t="s">
        <v>1764</v>
      </c>
      <c r="F568" s="568" t="s">
        <v>1733</v>
      </c>
      <c r="G568" s="568" t="s">
        <v>2621</v>
      </c>
      <c r="H568" s="568" t="s">
        <v>516</v>
      </c>
      <c r="I568" s="568" t="s">
        <v>2622</v>
      </c>
      <c r="J568" s="568" t="s">
        <v>2623</v>
      </c>
      <c r="K568" s="568" t="s">
        <v>2624</v>
      </c>
      <c r="L568" s="569">
        <v>31.57</v>
      </c>
      <c r="M568" s="569">
        <v>63.14</v>
      </c>
      <c r="N568" s="568">
        <v>2</v>
      </c>
      <c r="O568" s="634">
        <v>1</v>
      </c>
      <c r="P568" s="569">
        <v>63.14</v>
      </c>
      <c r="Q568" s="585">
        <v>1</v>
      </c>
      <c r="R568" s="568">
        <v>2</v>
      </c>
      <c r="S568" s="585">
        <v>1</v>
      </c>
      <c r="T568" s="634">
        <v>1</v>
      </c>
      <c r="U568" s="616">
        <v>1</v>
      </c>
    </row>
    <row r="569" spans="1:21" ht="14.4" customHeight="1" x14ac:dyDescent="0.3">
      <c r="A569" s="567">
        <v>7</v>
      </c>
      <c r="B569" s="568" t="s">
        <v>517</v>
      </c>
      <c r="C569" s="568">
        <v>89301072</v>
      </c>
      <c r="D569" s="632" t="s">
        <v>2977</v>
      </c>
      <c r="E569" s="633" t="s">
        <v>1764</v>
      </c>
      <c r="F569" s="568" t="s">
        <v>1733</v>
      </c>
      <c r="G569" s="568" t="s">
        <v>1984</v>
      </c>
      <c r="H569" s="568" t="s">
        <v>586</v>
      </c>
      <c r="I569" s="568" t="s">
        <v>2423</v>
      </c>
      <c r="J569" s="568" t="s">
        <v>1986</v>
      </c>
      <c r="K569" s="568" t="s">
        <v>1152</v>
      </c>
      <c r="L569" s="569">
        <v>887.05</v>
      </c>
      <c r="M569" s="569">
        <v>5322.2999999999993</v>
      </c>
      <c r="N569" s="568">
        <v>6</v>
      </c>
      <c r="O569" s="634">
        <v>2</v>
      </c>
      <c r="P569" s="569"/>
      <c r="Q569" s="585">
        <v>0</v>
      </c>
      <c r="R569" s="568"/>
      <c r="S569" s="585">
        <v>0</v>
      </c>
      <c r="T569" s="634"/>
      <c r="U569" s="616">
        <v>0</v>
      </c>
    </row>
    <row r="570" spans="1:21" ht="14.4" customHeight="1" x14ac:dyDescent="0.3">
      <c r="A570" s="567">
        <v>7</v>
      </c>
      <c r="B570" s="568" t="s">
        <v>517</v>
      </c>
      <c r="C570" s="568">
        <v>89301072</v>
      </c>
      <c r="D570" s="632" t="s">
        <v>2977</v>
      </c>
      <c r="E570" s="633" t="s">
        <v>1764</v>
      </c>
      <c r="F570" s="568" t="s">
        <v>1733</v>
      </c>
      <c r="G570" s="568" t="s">
        <v>1984</v>
      </c>
      <c r="H570" s="568" t="s">
        <v>516</v>
      </c>
      <c r="I570" s="568" t="s">
        <v>1988</v>
      </c>
      <c r="J570" s="568" t="s">
        <v>1989</v>
      </c>
      <c r="K570" s="568" t="s">
        <v>1987</v>
      </c>
      <c r="L570" s="569">
        <v>443.52</v>
      </c>
      <c r="M570" s="569">
        <v>887.04</v>
      </c>
      <c r="N570" s="568">
        <v>2</v>
      </c>
      <c r="O570" s="634">
        <v>1</v>
      </c>
      <c r="P570" s="569"/>
      <c r="Q570" s="585">
        <v>0</v>
      </c>
      <c r="R570" s="568"/>
      <c r="S570" s="585">
        <v>0</v>
      </c>
      <c r="T570" s="634"/>
      <c r="U570" s="616">
        <v>0</v>
      </c>
    </row>
    <row r="571" spans="1:21" ht="14.4" customHeight="1" x14ac:dyDescent="0.3">
      <c r="A571" s="567">
        <v>7</v>
      </c>
      <c r="B571" s="568" t="s">
        <v>517</v>
      </c>
      <c r="C571" s="568">
        <v>89301072</v>
      </c>
      <c r="D571" s="632" t="s">
        <v>2977</v>
      </c>
      <c r="E571" s="633" t="s">
        <v>1764</v>
      </c>
      <c r="F571" s="568" t="s">
        <v>1733</v>
      </c>
      <c r="G571" s="568" t="s">
        <v>1984</v>
      </c>
      <c r="H571" s="568" t="s">
        <v>586</v>
      </c>
      <c r="I571" s="568" t="s">
        <v>1996</v>
      </c>
      <c r="J571" s="568" t="s">
        <v>1151</v>
      </c>
      <c r="K571" s="568" t="s">
        <v>1987</v>
      </c>
      <c r="L571" s="569">
        <v>443.52</v>
      </c>
      <c r="M571" s="569">
        <v>3991.68</v>
      </c>
      <c r="N571" s="568">
        <v>9</v>
      </c>
      <c r="O571" s="634">
        <v>4</v>
      </c>
      <c r="P571" s="569">
        <v>1330.56</v>
      </c>
      <c r="Q571" s="585">
        <v>0.33333333333333331</v>
      </c>
      <c r="R571" s="568">
        <v>3</v>
      </c>
      <c r="S571" s="585">
        <v>0.33333333333333331</v>
      </c>
      <c r="T571" s="634">
        <v>3</v>
      </c>
      <c r="U571" s="616">
        <v>0.75</v>
      </c>
    </row>
    <row r="572" spans="1:21" ht="14.4" customHeight="1" x14ac:dyDescent="0.3">
      <c r="A572" s="567">
        <v>7</v>
      </c>
      <c r="B572" s="568" t="s">
        <v>517</v>
      </c>
      <c r="C572" s="568">
        <v>89301072</v>
      </c>
      <c r="D572" s="632" t="s">
        <v>2977</v>
      </c>
      <c r="E572" s="633" t="s">
        <v>1764</v>
      </c>
      <c r="F572" s="568" t="s">
        <v>1733</v>
      </c>
      <c r="G572" s="568" t="s">
        <v>1984</v>
      </c>
      <c r="H572" s="568" t="s">
        <v>586</v>
      </c>
      <c r="I572" s="568" t="s">
        <v>1661</v>
      </c>
      <c r="J572" s="568" t="s">
        <v>1151</v>
      </c>
      <c r="K572" s="568" t="s">
        <v>1152</v>
      </c>
      <c r="L572" s="569">
        <v>887.05</v>
      </c>
      <c r="M572" s="569">
        <v>8870.5</v>
      </c>
      <c r="N572" s="568">
        <v>10</v>
      </c>
      <c r="O572" s="634">
        <v>4.5</v>
      </c>
      <c r="P572" s="569">
        <v>7096.4</v>
      </c>
      <c r="Q572" s="585">
        <v>0.79999999999999993</v>
      </c>
      <c r="R572" s="568">
        <v>8</v>
      </c>
      <c r="S572" s="585">
        <v>0.8</v>
      </c>
      <c r="T572" s="634">
        <v>3.5</v>
      </c>
      <c r="U572" s="616">
        <v>0.77777777777777779</v>
      </c>
    </row>
    <row r="573" spans="1:21" ht="14.4" customHeight="1" x14ac:dyDescent="0.3">
      <c r="A573" s="567">
        <v>7</v>
      </c>
      <c r="B573" s="568" t="s">
        <v>517</v>
      </c>
      <c r="C573" s="568">
        <v>89301072</v>
      </c>
      <c r="D573" s="632" t="s">
        <v>2977</v>
      </c>
      <c r="E573" s="633" t="s">
        <v>1764</v>
      </c>
      <c r="F573" s="568" t="s">
        <v>1733</v>
      </c>
      <c r="G573" s="568" t="s">
        <v>2177</v>
      </c>
      <c r="H573" s="568" t="s">
        <v>516</v>
      </c>
      <c r="I573" s="568" t="s">
        <v>2178</v>
      </c>
      <c r="J573" s="568" t="s">
        <v>2179</v>
      </c>
      <c r="K573" s="568" t="s">
        <v>816</v>
      </c>
      <c r="L573" s="569">
        <v>33.36</v>
      </c>
      <c r="M573" s="569">
        <v>66.72</v>
      </c>
      <c r="N573" s="568">
        <v>2</v>
      </c>
      <c r="O573" s="634">
        <v>1</v>
      </c>
      <c r="P573" s="569">
        <v>66.72</v>
      </c>
      <c r="Q573" s="585">
        <v>1</v>
      </c>
      <c r="R573" s="568">
        <v>2</v>
      </c>
      <c r="S573" s="585">
        <v>1</v>
      </c>
      <c r="T573" s="634">
        <v>1</v>
      </c>
      <c r="U573" s="616">
        <v>1</v>
      </c>
    </row>
    <row r="574" spans="1:21" ht="14.4" customHeight="1" x14ac:dyDescent="0.3">
      <c r="A574" s="567">
        <v>7</v>
      </c>
      <c r="B574" s="568" t="s">
        <v>517</v>
      </c>
      <c r="C574" s="568">
        <v>89301072</v>
      </c>
      <c r="D574" s="632" t="s">
        <v>2977</v>
      </c>
      <c r="E574" s="633" t="s">
        <v>1764</v>
      </c>
      <c r="F574" s="568" t="s">
        <v>1733</v>
      </c>
      <c r="G574" s="568" t="s">
        <v>1997</v>
      </c>
      <c r="H574" s="568" t="s">
        <v>516</v>
      </c>
      <c r="I574" s="568" t="s">
        <v>1998</v>
      </c>
      <c r="J574" s="568" t="s">
        <v>1999</v>
      </c>
      <c r="K574" s="568" t="s">
        <v>2000</v>
      </c>
      <c r="L574" s="569">
        <v>760.15</v>
      </c>
      <c r="M574" s="569">
        <v>3040.6</v>
      </c>
      <c r="N574" s="568">
        <v>4</v>
      </c>
      <c r="O574" s="634">
        <v>1</v>
      </c>
      <c r="P574" s="569"/>
      <c r="Q574" s="585">
        <v>0</v>
      </c>
      <c r="R574" s="568"/>
      <c r="S574" s="585">
        <v>0</v>
      </c>
      <c r="T574" s="634"/>
      <c r="U574" s="616">
        <v>0</v>
      </c>
    </row>
    <row r="575" spans="1:21" ht="14.4" customHeight="1" x14ac:dyDescent="0.3">
      <c r="A575" s="567">
        <v>7</v>
      </c>
      <c r="B575" s="568" t="s">
        <v>517</v>
      </c>
      <c r="C575" s="568">
        <v>89301072</v>
      </c>
      <c r="D575" s="632" t="s">
        <v>2977</v>
      </c>
      <c r="E575" s="633" t="s">
        <v>1764</v>
      </c>
      <c r="F575" s="568" t="s">
        <v>1733</v>
      </c>
      <c r="G575" s="568" t="s">
        <v>1997</v>
      </c>
      <c r="H575" s="568" t="s">
        <v>516</v>
      </c>
      <c r="I575" s="568" t="s">
        <v>2308</v>
      </c>
      <c r="J575" s="568" t="s">
        <v>2309</v>
      </c>
      <c r="K575" s="568" t="s">
        <v>2310</v>
      </c>
      <c r="L575" s="569">
        <v>1520.3</v>
      </c>
      <c r="M575" s="569">
        <v>22804.5</v>
      </c>
      <c r="N575" s="568">
        <v>15</v>
      </c>
      <c r="O575" s="634">
        <v>4</v>
      </c>
      <c r="P575" s="569">
        <v>10642.099999999999</v>
      </c>
      <c r="Q575" s="585">
        <v>0.46666666666666662</v>
      </c>
      <c r="R575" s="568">
        <v>7</v>
      </c>
      <c r="S575" s="585">
        <v>0.46666666666666667</v>
      </c>
      <c r="T575" s="634">
        <v>2</v>
      </c>
      <c r="U575" s="616">
        <v>0.5</v>
      </c>
    </row>
    <row r="576" spans="1:21" ht="14.4" customHeight="1" x14ac:dyDescent="0.3">
      <c r="A576" s="567">
        <v>7</v>
      </c>
      <c r="B576" s="568" t="s">
        <v>517</v>
      </c>
      <c r="C576" s="568">
        <v>89301072</v>
      </c>
      <c r="D576" s="632" t="s">
        <v>2977</v>
      </c>
      <c r="E576" s="633" t="s">
        <v>1764</v>
      </c>
      <c r="F576" s="568" t="s">
        <v>1733</v>
      </c>
      <c r="G576" s="568" t="s">
        <v>1997</v>
      </c>
      <c r="H576" s="568" t="s">
        <v>516</v>
      </c>
      <c r="I576" s="568" t="s">
        <v>2001</v>
      </c>
      <c r="J576" s="568" t="s">
        <v>2002</v>
      </c>
      <c r="K576" s="568" t="s">
        <v>2003</v>
      </c>
      <c r="L576" s="569">
        <v>569.97</v>
      </c>
      <c r="M576" s="569">
        <v>8549.5499999999993</v>
      </c>
      <c r="N576" s="568">
        <v>15</v>
      </c>
      <c r="O576" s="634">
        <v>5</v>
      </c>
      <c r="P576" s="569">
        <v>3989.79</v>
      </c>
      <c r="Q576" s="585">
        <v>0.46666666666666673</v>
      </c>
      <c r="R576" s="568">
        <v>7</v>
      </c>
      <c r="S576" s="585">
        <v>0.46666666666666667</v>
      </c>
      <c r="T576" s="634">
        <v>2</v>
      </c>
      <c r="U576" s="616">
        <v>0.4</v>
      </c>
    </row>
    <row r="577" spans="1:21" ht="14.4" customHeight="1" x14ac:dyDescent="0.3">
      <c r="A577" s="567">
        <v>7</v>
      </c>
      <c r="B577" s="568" t="s">
        <v>517</v>
      </c>
      <c r="C577" s="568">
        <v>89301072</v>
      </c>
      <c r="D577" s="632" t="s">
        <v>2977</v>
      </c>
      <c r="E577" s="633" t="s">
        <v>1764</v>
      </c>
      <c r="F577" s="568" t="s">
        <v>1733</v>
      </c>
      <c r="G577" s="568" t="s">
        <v>1997</v>
      </c>
      <c r="H577" s="568" t="s">
        <v>516</v>
      </c>
      <c r="I577" s="568" t="s">
        <v>2625</v>
      </c>
      <c r="J577" s="568" t="s">
        <v>2626</v>
      </c>
      <c r="K577" s="568" t="s">
        <v>2627</v>
      </c>
      <c r="L577" s="569">
        <v>1063.94</v>
      </c>
      <c r="M577" s="569">
        <v>3191.82</v>
      </c>
      <c r="N577" s="568">
        <v>3</v>
      </c>
      <c r="O577" s="634">
        <v>1</v>
      </c>
      <c r="P577" s="569"/>
      <c r="Q577" s="585">
        <v>0</v>
      </c>
      <c r="R577" s="568"/>
      <c r="S577" s="585">
        <v>0</v>
      </c>
      <c r="T577" s="634"/>
      <c r="U577" s="616">
        <v>0</v>
      </c>
    </row>
    <row r="578" spans="1:21" ht="14.4" customHeight="1" x14ac:dyDescent="0.3">
      <c r="A578" s="567">
        <v>7</v>
      </c>
      <c r="B578" s="568" t="s">
        <v>517</v>
      </c>
      <c r="C578" s="568">
        <v>89301072</v>
      </c>
      <c r="D578" s="632" t="s">
        <v>2977</v>
      </c>
      <c r="E578" s="633" t="s">
        <v>1764</v>
      </c>
      <c r="F578" s="568" t="s">
        <v>1733</v>
      </c>
      <c r="G578" s="568" t="s">
        <v>1997</v>
      </c>
      <c r="H578" s="568" t="s">
        <v>516</v>
      </c>
      <c r="I578" s="568" t="s">
        <v>2628</v>
      </c>
      <c r="J578" s="568" t="s">
        <v>2629</v>
      </c>
      <c r="K578" s="568" t="s">
        <v>2630</v>
      </c>
      <c r="L578" s="569">
        <v>2837.89</v>
      </c>
      <c r="M578" s="569">
        <v>8513.67</v>
      </c>
      <c r="N578" s="568">
        <v>3</v>
      </c>
      <c r="O578" s="634">
        <v>1</v>
      </c>
      <c r="P578" s="569"/>
      <c r="Q578" s="585">
        <v>0</v>
      </c>
      <c r="R578" s="568"/>
      <c r="S578" s="585">
        <v>0</v>
      </c>
      <c r="T578" s="634"/>
      <c r="U578" s="616">
        <v>0</v>
      </c>
    </row>
    <row r="579" spans="1:21" ht="14.4" customHeight="1" x14ac:dyDescent="0.3">
      <c r="A579" s="567">
        <v>7</v>
      </c>
      <c r="B579" s="568" t="s">
        <v>517</v>
      </c>
      <c r="C579" s="568">
        <v>89301072</v>
      </c>
      <c r="D579" s="632" t="s">
        <v>2977</v>
      </c>
      <c r="E579" s="633" t="s">
        <v>1764</v>
      </c>
      <c r="F579" s="568" t="s">
        <v>1733</v>
      </c>
      <c r="G579" s="568" t="s">
        <v>2631</v>
      </c>
      <c r="H579" s="568" t="s">
        <v>516</v>
      </c>
      <c r="I579" s="568" t="s">
        <v>2632</v>
      </c>
      <c r="J579" s="568" t="s">
        <v>1755</v>
      </c>
      <c r="K579" s="568"/>
      <c r="L579" s="569">
        <v>0</v>
      </c>
      <c r="M579" s="569">
        <v>0</v>
      </c>
      <c r="N579" s="568">
        <v>1</v>
      </c>
      <c r="O579" s="634">
        <v>1</v>
      </c>
      <c r="P579" s="569"/>
      <c r="Q579" s="585"/>
      <c r="R579" s="568"/>
      <c r="S579" s="585">
        <v>0</v>
      </c>
      <c r="T579" s="634"/>
      <c r="U579" s="616">
        <v>0</v>
      </c>
    </row>
    <row r="580" spans="1:21" ht="14.4" customHeight="1" x14ac:dyDescent="0.3">
      <c r="A580" s="567">
        <v>7</v>
      </c>
      <c r="B580" s="568" t="s">
        <v>517</v>
      </c>
      <c r="C580" s="568">
        <v>89301072</v>
      </c>
      <c r="D580" s="632" t="s">
        <v>2977</v>
      </c>
      <c r="E580" s="633" t="s">
        <v>1764</v>
      </c>
      <c r="F580" s="568" t="s">
        <v>1733</v>
      </c>
      <c r="G580" s="568" t="s">
        <v>1789</v>
      </c>
      <c r="H580" s="568" t="s">
        <v>516</v>
      </c>
      <c r="I580" s="568" t="s">
        <v>2143</v>
      </c>
      <c r="J580" s="568" t="s">
        <v>1226</v>
      </c>
      <c r="K580" s="568" t="s">
        <v>2144</v>
      </c>
      <c r="L580" s="569">
        <v>31.64</v>
      </c>
      <c r="M580" s="569">
        <v>31.64</v>
      </c>
      <c r="N580" s="568">
        <v>1</v>
      </c>
      <c r="O580" s="634">
        <v>1</v>
      </c>
      <c r="P580" s="569">
        <v>31.64</v>
      </c>
      <c r="Q580" s="585">
        <v>1</v>
      </c>
      <c r="R580" s="568">
        <v>1</v>
      </c>
      <c r="S580" s="585">
        <v>1</v>
      </c>
      <c r="T580" s="634">
        <v>1</v>
      </c>
      <c r="U580" s="616">
        <v>1</v>
      </c>
    </row>
    <row r="581" spans="1:21" ht="14.4" customHeight="1" x14ac:dyDescent="0.3">
      <c r="A581" s="567">
        <v>7</v>
      </c>
      <c r="B581" s="568" t="s">
        <v>517</v>
      </c>
      <c r="C581" s="568">
        <v>89301072</v>
      </c>
      <c r="D581" s="632" t="s">
        <v>2977</v>
      </c>
      <c r="E581" s="633" t="s">
        <v>1764</v>
      </c>
      <c r="F581" s="568" t="s">
        <v>1733</v>
      </c>
      <c r="G581" s="568" t="s">
        <v>2633</v>
      </c>
      <c r="H581" s="568" t="s">
        <v>516</v>
      </c>
      <c r="I581" s="568" t="s">
        <v>2634</v>
      </c>
      <c r="J581" s="568" t="s">
        <v>2635</v>
      </c>
      <c r="K581" s="568" t="s">
        <v>2636</v>
      </c>
      <c r="L581" s="569">
        <v>0</v>
      </c>
      <c r="M581" s="569">
        <v>0</v>
      </c>
      <c r="N581" s="568">
        <v>1</v>
      </c>
      <c r="O581" s="634">
        <v>1</v>
      </c>
      <c r="P581" s="569">
        <v>0</v>
      </c>
      <c r="Q581" s="585"/>
      <c r="R581" s="568">
        <v>1</v>
      </c>
      <c r="S581" s="585">
        <v>1</v>
      </c>
      <c r="T581" s="634">
        <v>1</v>
      </c>
      <c r="U581" s="616">
        <v>1</v>
      </c>
    </row>
    <row r="582" spans="1:21" ht="14.4" customHeight="1" x14ac:dyDescent="0.3">
      <c r="A582" s="567">
        <v>7</v>
      </c>
      <c r="B582" s="568" t="s">
        <v>517</v>
      </c>
      <c r="C582" s="568">
        <v>89301072</v>
      </c>
      <c r="D582" s="632" t="s">
        <v>2977</v>
      </c>
      <c r="E582" s="633" t="s">
        <v>1764</v>
      </c>
      <c r="F582" s="568" t="s">
        <v>1733</v>
      </c>
      <c r="G582" s="568" t="s">
        <v>2637</v>
      </c>
      <c r="H582" s="568" t="s">
        <v>516</v>
      </c>
      <c r="I582" s="568" t="s">
        <v>2638</v>
      </c>
      <c r="J582" s="568" t="s">
        <v>2639</v>
      </c>
      <c r="K582" s="568" t="s">
        <v>2640</v>
      </c>
      <c r="L582" s="569">
        <v>7182.17</v>
      </c>
      <c r="M582" s="569">
        <v>14364.34</v>
      </c>
      <c r="N582" s="568">
        <v>2</v>
      </c>
      <c r="O582" s="634">
        <v>2</v>
      </c>
      <c r="P582" s="569">
        <v>14364.34</v>
      </c>
      <c r="Q582" s="585">
        <v>1</v>
      </c>
      <c r="R582" s="568">
        <v>2</v>
      </c>
      <c r="S582" s="585">
        <v>1</v>
      </c>
      <c r="T582" s="634">
        <v>2</v>
      </c>
      <c r="U582" s="616">
        <v>1</v>
      </c>
    </row>
    <row r="583" spans="1:21" ht="14.4" customHeight="1" x14ac:dyDescent="0.3">
      <c r="A583" s="567">
        <v>7</v>
      </c>
      <c r="B583" s="568" t="s">
        <v>517</v>
      </c>
      <c r="C583" s="568">
        <v>89301072</v>
      </c>
      <c r="D583" s="632" t="s">
        <v>2977</v>
      </c>
      <c r="E583" s="633" t="s">
        <v>1764</v>
      </c>
      <c r="F583" s="568" t="s">
        <v>1733</v>
      </c>
      <c r="G583" s="568" t="s">
        <v>2004</v>
      </c>
      <c r="H583" s="568" t="s">
        <v>516</v>
      </c>
      <c r="I583" s="568" t="s">
        <v>2005</v>
      </c>
      <c r="J583" s="568" t="s">
        <v>2006</v>
      </c>
      <c r="K583" s="568" t="s">
        <v>2007</v>
      </c>
      <c r="L583" s="569">
        <v>144.01</v>
      </c>
      <c r="M583" s="569">
        <v>576.04</v>
      </c>
      <c r="N583" s="568">
        <v>4</v>
      </c>
      <c r="O583" s="634">
        <v>2</v>
      </c>
      <c r="P583" s="569">
        <v>288.02</v>
      </c>
      <c r="Q583" s="585">
        <v>0.5</v>
      </c>
      <c r="R583" s="568">
        <v>2</v>
      </c>
      <c r="S583" s="585">
        <v>0.5</v>
      </c>
      <c r="T583" s="634">
        <v>0.5</v>
      </c>
      <c r="U583" s="616">
        <v>0.25</v>
      </c>
    </row>
    <row r="584" spans="1:21" ht="14.4" customHeight="1" x14ac:dyDescent="0.3">
      <c r="A584" s="567">
        <v>7</v>
      </c>
      <c r="B584" s="568" t="s">
        <v>517</v>
      </c>
      <c r="C584" s="568">
        <v>89301072</v>
      </c>
      <c r="D584" s="632" t="s">
        <v>2977</v>
      </c>
      <c r="E584" s="633" t="s">
        <v>1764</v>
      </c>
      <c r="F584" s="568" t="s">
        <v>1733</v>
      </c>
      <c r="G584" s="568" t="s">
        <v>2004</v>
      </c>
      <c r="H584" s="568" t="s">
        <v>516</v>
      </c>
      <c r="I584" s="568" t="s">
        <v>2008</v>
      </c>
      <c r="J584" s="568" t="s">
        <v>2006</v>
      </c>
      <c r="K584" s="568" t="s">
        <v>2007</v>
      </c>
      <c r="L584" s="569">
        <v>144.01</v>
      </c>
      <c r="M584" s="569">
        <v>2448.17</v>
      </c>
      <c r="N584" s="568">
        <v>17</v>
      </c>
      <c r="O584" s="634">
        <v>5</v>
      </c>
      <c r="P584" s="569"/>
      <c r="Q584" s="585">
        <v>0</v>
      </c>
      <c r="R584" s="568"/>
      <c r="S584" s="585">
        <v>0</v>
      </c>
      <c r="T584" s="634"/>
      <c r="U584" s="616">
        <v>0</v>
      </c>
    </row>
    <row r="585" spans="1:21" ht="14.4" customHeight="1" x14ac:dyDescent="0.3">
      <c r="A585" s="567">
        <v>7</v>
      </c>
      <c r="B585" s="568" t="s">
        <v>517</v>
      </c>
      <c r="C585" s="568">
        <v>89301072</v>
      </c>
      <c r="D585" s="632" t="s">
        <v>2977</v>
      </c>
      <c r="E585" s="633" t="s">
        <v>1764</v>
      </c>
      <c r="F585" s="568" t="s">
        <v>1733</v>
      </c>
      <c r="G585" s="568" t="s">
        <v>2009</v>
      </c>
      <c r="H585" s="568" t="s">
        <v>516</v>
      </c>
      <c r="I585" s="568" t="s">
        <v>2010</v>
      </c>
      <c r="J585" s="568" t="s">
        <v>2011</v>
      </c>
      <c r="K585" s="568" t="s">
        <v>2012</v>
      </c>
      <c r="L585" s="569">
        <v>55.71</v>
      </c>
      <c r="M585" s="569">
        <v>222.84</v>
      </c>
      <c r="N585" s="568">
        <v>4</v>
      </c>
      <c r="O585" s="634">
        <v>0.5</v>
      </c>
      <c r="P585" s="569">
        <v>55.71</v>
      </c>
      <c r="Q585" s="585">
        <v>0.25</v>
      </c>
      <c r="R585" s="568">
        <v>1</v>
      </c>
      <c r="S585" s="585">
        <v>0.25</v>
      </c>
      <c r="T585" s="634">
        <v>0.5</v>
      </c>
      <c r="U585" s="616">
        <v>1</v>
      </c>
    </row>
    <row r="586" spans="1:21" ht="14.4" customHeight="1" x14ac:dyDescent="0.3">
      <c r="A586" s="567">
        <v>7</v>
      </c>
      <c r="B586" s="568" t="s">
        <v>517</v>
      </c>
      <c r="C586" s="568">
        <v>89301072</v>
      </c>
      <c r="D586" s="632" t="s">
        <v>2977</v>
      </c>
      <c r="E586" s="633" t="s">
        <v>1764</v>
      </c>
      <c r="F586" s="568" t="s">
        <v>1733</v>
      </c>
      <c r="G586" s="568" t="s">
        <v>2009</v>
      </c>
      <c r="H586" s="568" t="s">
        <v>516</v>
      </c>
      <c r="I586" s="568" t="s">
        <v>2013</v>
      </c>
      <c r="J586" s="568" t="s">
        <v>2014</v>
      </c>
      <c r="K586" s="568" t="s">
        <v>2015</v>
      </c>
      <c r="L586" s="569">
        <v>59.43</v>
      </c>
      <c r="M586" s="569">
        <v>59.43</v>
      </c>
      <c r="N586" s="568">
        <v>1</v>
      </c>
      <c r="O586" s="634">
        <v>1</v>
      </c>
      <c r="P586" s="569"/>
      <c r="Q586" s="585">
        <v>0</v>
      </c>
      <c r="R586" s="568"/>
      <c r="S586" s="585">
        <v>0</v>
      </c>
      <c r="T586" s="634"/>
      <c r="U586" s="616">
        <v>0</v>
      </c>
    </row>
    <row r="587" spans="1:21" ht="14.4" customHeight="1" x14ac:dyDescent="0.3">
      <c r="A587" s="567">
        <v>7</v>
      </c>
      <c r="B587" s="568" t="s">
        <v>517</v>
      </c>
      <c r="C587" s="568">
        <v>89301072</v>
      </c>
      <c r="D587" s="632" t="s">
        <v>2977</v>
      </c>
      <c r="E587" s="633" t="s">
        <v>1764</v>
      </c>
      <c r="F587" s="568" t="s">
        <v>1733</v>
      </c>
      <c r="G587" s="568" t="s">
        <v>2641</v>
      </c>
      <c r="H587" s="568" t="s">
        <v>516</v>
      </c>
      <c r="I587" s="568" t="s">
        <v>2501</v>
      </c>
      <c r="J587" s="568" t="s">
        <v>2324</v>
      </c>
      <c r="K587" s="568" t="s">
        <v>2502</v>
      </c>
      <c r="L587" s="569">
        <v>0</v>
      </c>
      <c r="M587" s="569">
        <v>0</v>
      </c>
      <c r="N587" s="568">
        <v>1</v>
      </c>
      <c r="O587" s="634">
        <v>0.5</v>
      </c>
      <c r="P587" s="569">
        <v>0</v>
      </c>
      <c r="Q587" s="585"/>
      <c r="R587" s="568">
        <v>1</v>
      </c>
      <c r="S587" s="585">
        <v>1</v>
      </c>
      <c r="T587" s="634">
        <v>0.5</v>
      </c>
      <c r="U587" s="616">
        <v>1</v>
      </c>
    </row>
    <row r="588" spans="1:21" ht="14.4" customHeight="1" x14ac:dyDescent="0.3">
      <c r="A588" s="567">
        <v>7</v>
      </c>
      <c r="B588" s="568" t="s">
        <v>517</v>
      </c>
      <c r="C588" s="568">
        <v>89301072</v>
      </c>
      <c r="D588" s="632" t="s">
        <v>2977</v>
      </c>
      <c r="E588" s="633" t="s">
        <v>1764</v>
      </c>
      <c r="F588" s="568" t="s">
        <v>1733</v>
      </c>
      <c r="G588" s="568" t="s">
        <v>2322</v>
      </c>
      <c r="H588" s="568" t="s">
        <v>516</v>
      </c>
      <c r="I588" s="568" t="s">
        <v>2323</v>
      </c>
      <c r="J588" s="568" t="s">
        <v>2324</v>
      </c>
      <c r="K588" s="568" t="s">
        <v>1164</v>
      </c>
      <c r="L588" s="569">
        <v>0</v>
      </c>
      <c r="M588" s="569">
        <v>0</v>
      </c>
      <c r="N588" s="568">
        <v>1</v>
      </c>
      <c r="O588" s="634">
        <v>1</v>
      </c>
      <c r="P588" s="569">
        <v>0</v>
      </c>
      <c r="Q588" s="585"/>
      <c r="R588" s="568">
        <v>1</v>
      </c>
      <c r="S588" s="585">
        <v>1</v>
      </c>
      <c r="T588" s="634">
        <v>1</v>
      </c>
      <c r="U588" s="616">
        <v>1</v>
      </c>
    </row>
    <row r="589" spans="1:21" ht="14.4" customHeight="1" x14ac:dyDescent="0.3">
      <c r="A589" s="567">
        <v>7</v>
      </c>
      <c r="B589" s="568" t="s">
        <v>517</v>
      </c>
      <c r="C589" s="568">
        <v>89301072</v>
      </c>
      <c r="D589" s="632" t="s">
        <v>2977</v>
      </c>
      <c r="E589" s="633" t="s">
        <v>1764</v>
      </c>
      <c r="F589" s="568" t="s">
        <v>1733</v>
      </c>
      <c r="G589" s="568" t="s">
        <v>2642</v>
      </c>
      <c r="H589" s="568" t="s">
        <v>516</v>
      </c>
      <c r="I589" s="568" t="s">
        <v>2643</v>
      </c>
      <c r="J589" s="568" t="s">
        <v>2644</v>
      </c>
      <c r="K589" s="568" t="s">
        <v>2645</v>
      </c>
      <c r="L589" s="569">
        <v>0</v>
      </c>
      <c r="M589" s="569">
        <v>0</v>
      </c>
      <c r="N589" s="568">
        <v>1</v>
      </c>
      <c r="O589" s="634">
        <v>0.5</v>
      </c>
      <c r="P589" s="569"/>
      <c r="Q589" s="585"/>
      <c r="R589" s="568"/>
      <c r="S589" s="585">
        <v>0</v>
      </c>
      <c r="T589" s="634"/>
      <c r="U589" s="616">
        <v>0</v>
      </c>
    </row>
    <row r="590" spans="1:21" ht="14.4" customHeight="1" x14ac:dyDescent="0.3">
      <c r="A590" s="567">
        <v>7</v>
      </c>
      <c r="B590" s="568" t="s">
        <v>517</v>
      </c>
      <c r="C590" s="568">
        <v>89301072</v>
      </c>
      <c r="D590" s="632" t="s">
        <v>2977</v>
      </c>
      <c r="E590" s="633" t="s">
        <v>1764</v>
      </c>
      <c r="F590" s="568" t="s">
        <v>1733</v>
      </c>
      <c r="G590" s="568" t="s">
        <v>2646</v>
      </c>
      <c r="H590" s="568" t="s">
        <v>516</v>
      </c>
      <c r="I590" s="568" t="s">
        <v>2643</v>
      </c>
      <c r="J590" s="568" t="s">
        <v>2644</v>
      </c>
      <c r="K590" s="568" t="s">
        <v>2645</v>
      </c>
      <c r="L590" s="569">
        <v>0</v>
      </c>
      <c r="M590" s="569">
        <v>0</v>
      </c>
      <c r="N590" s="568">
        <v>1</v>
      </c>
      <c r="O590" s="634">
        <v>0.5</v>
      </c>
      <c r="P590" s="569"/>
      <c r="Q590" s="585"/>
      <c r="R590" s="568"/>
      <c r="S590" s="585">
        <v>0</v>
      </c>
      <c r="T590" s="634"/>
      <c r="U590" s="616">
        <v>0</v>
      </c>
    </row>
    <row r="591" spans="1:21" ht="14.4" customHeight="1" x14ac:dyDescent="0.3">
      <c r="A591" s="567">
        <v>7</v>
      </c>
      <c r="B591" s="568" t="s">
        <v>517</v>
      </c>
      <c r="C591" s="568">
        <v>89301072</v>
      </c>
      <c r="D591" s="632" t="s">
        <v>2977</v>
      </c>
      <c r="E591" s="633" t="s">
        <v>1764</v>
      </c>
      <c r="F591" s="568" t="s">
        <v>1733</v>
      </c>
      <c r="G591" s="568" t="s">
        <v>2019</v>
      </c>
      <c r="H591" s="568" t="s">
        <v>516</v>
      </c>
      <c r="I591" s="568" t="s">
        <v>2647</v>
      </c>
      <c r="J591" s="568" t="s">
        <v>2648</v>
      </c>
      <c r="K591" s="568" t="s">
        <v>2022</v>
      </c>
      <c r="L591" s="569">
        <v>1638.59</v>
      </c>
      <c r="M591" s="569">
        <v>1638.59</v>
      </c>
      <c r="N591" s="568">
        <v>1</v>
      </c>
      <c r="O591" s="634">
        <v>1</v>
      </c>
      <c r="P591" s="569">
        <v>1638.59</v>
      </c>
      <c r="Q591" s="585">
        <v>1</v>
      </c>
      <c r="R591" s="568">
        <v>1</v>
      </c>
      <c r="S591" s="585">
        <v>1</v>
      </c>
      <c r="T591" s="634">
        <v>1</v>
      </c>
      <c r="U591" s="616">
        <v>1</v>
      </c>
    </row>
    <row r="592" spans="1:21" ht="14.4" customHeight="1" x14ac:dyDescent="0.3">
      <c r="A592" s="567">
        <v>7</v>
      </c>
      <c r="B592" s="568" t="s">
        <v>517</v>
      </c>
      <c r="C592" s="568">
        <v>89301072</v>
      </c>
      <c r="D592" s="632" t="s">
        <v>2977</v>
      </c>
      <c r="E592" s="633" t="s">
        <v>1764</v>
      </c>
      <c r="F592" s="568" t="s">
        <v>1733</v>
      </c>
      <c r="G592" s="568" t="s">
        <v>2019</v>
      </c>
      <c r="H592" s="568" t="s">
        <v>516</v>
      </c>
      <c r="I592" s="568" t="s">
        <v>2647</v>
      </c>
      <c r="J592" s="568" t="s">
        <v>2021</v>
      </c>
      <c r="K592" s="568" t="s">
        <v>2022</v>
      </c>
      <c r="L592" s="569">
        <v>1638.59</v>
      </c>
      <c r="M592" s="569">
        <v>3277.18</v>
      </c>
      <c r="N592" s="568">
        <v>2</v>
      </c>
      <c r="O592" s="634">
        <v>2</v>
      </c>
      <c r="P592" s="569">
        <v>1638.59</v>
      </c>
      <c r="Q592" s="585">
        <v>0.5</v>
      </c>
      <c r="R592" s="568">
        <v>1</v>
      </c>
      <c r="S592" s="585">
        <v>0.5</v>
      </c>
      <c r="T592" s="634">
        <v>1</v>
      </c>
      <c r="U592" s="616">
        <v>0.5</v>
      </c>
    </row>
    <row r="593" spans="1:21" ht="14.4" customHeight="1" x14ac:dyDescent="0.3">
      <c r="A593" s="567">
        <v>7</v>
      </c>
      <c r="B593" s="568" t="s">
        <v>517</v>
      </c>
      <c r="C593" s="568">
        <v>89301072</v>
      </c>
      <c r="D593" s="632" t="s">
        <v>2977</v>
      </c>
      <c r="E593" s="633" t="s">
        <v>1764</v>
      </c>
      <c r="F593" s="568" t="s">
        <v>1733</v>
      </c>
      <c r="G593" s="568" t="s">
        <v>2019</v>
      </c>
      <c r="H593" s="568" t="s">
        <v>516</v>
      </c>
      <c r="I593" s="568" t="s">
        <v>2020</v>
      </c>
      <c r="J593" s="568" t="s">
        <v>2021</v>
      </c>
      <c r="K593" s="568" t="s">
        <v>2022</v>
      </c>
      <c r="L593" s="569">
        <v>1638.59</v>
      </c>
      <c r="M593" s="569">
        <v>6554.36</v>
      </c>
      <c r="N593" s="568">
        <v>4</v>
      </c>
      <c r="O593" s="634">
        <v>3</v>
      </c>
      <c r="P593" s="569">
        <v>1638.59</v>
      </c>
      <c r="Q593" s="585">
        <v>0.25</v>
      </c>
      <c r="R593" s="568">
        <v>1</v>
      </c>
      <c r="S593" s="585">
        <v>0.25</v>
      </c>
      <c r="T593" s="634">
        <v>1</v>
      </c>
      <c r="U593" s="616">
        <v>0.33333333333333331</v>
      </c>
    </row>
    <row r="594" spans="1:21" ht="14.4" customHeight="1" x14ac:dyDescent="0.3">
      <c r="A594" s="567">
        <v>7</v>
      </c>
      <c r="B594" s="568" t="s">
        <v>517</v>
      </c>
      <c r="C594" s="568">
        <v>89301072</v>
      </c>
      <c r="D594" s="632" t="s">
        <v>2977</v>
      </c>
      <c r="E594" s="633" t="s">
        <v>1764</v>
      </c>
      <c r="F594" s="568" t="s">
        <v>1733</v>
      </c>
      <c r="G594" s="568" t="s">
        <v>2190</v>
      </c>
      <c r="H594" s="568" t="s">
        <v>516</v>
      </c>
      <c r="I594" s="568" t="s">
        <v>2437</v>
      </c>
      <c r="J594" s="568" t="s">
        <v>2192</v>
      </c>
      <c r="K594" s="568" t="s">
        <v>2438</v>
      </c>
      <c r="L594" s="569">
        <v>0</v>
      </c>
      <c r="M594" s="569">
        <v>0</v>
      </c>
      <c r="N594" s="568">
        <v>1</v>
      </c>
      <c r="O594" s="634">
        <v>0.5</v>
      </c>
      <c r="P594" s="569"/>
      <c r="Q594" s="585"/>
      <c r="R594" s="568"/>
      <c r="S594" s="585">
        <v>0</v>
      </c>
      <c r="T594" s="634"/>
      <c r="U594" s="616">
        <v>0</v>
      </c>
    </row>
    <row r="595" spans="1:21" ht="14.4" customHeight="1" x14ac:dyDescent="0.3">
      <c r="A595" s="567">
        <v>7</v>
      </c>
      <c r="B595" s="568" t="s">
        <v>517</v>
      </c>
      <c r="C595" s="568">
        <v>89301072</v>
      </c>
      <c r="D595" s="632" t="s">
        <v>2977</v>
      </c>
      <c r="E595" s="633" t="s">
        <v>1764</v>
      </c>
      <c r="F595" s="568" t="s">
        <v>1733</v>
      </c>
      <c r="G595" s="568" t="s">
        <v>2190</v>
      </c>
      <c r="H595" s="568" t="s">
        <v>516</v>
      </c>
      <c r="I595" s="568" t="s">
        <v>2191</v>
      </c>
      <c r="J595" s="568" t="s">
        <v>2192</v>
      </c>
      <c r="K595" s="568" t="s">
        <v>2193</v>
      </c>
      <c r="L595" s="569">
        <v>0</v>
      </c>
      <c r="M595" s="569">
        <v>0</v>
      </c>
      <c r="N595" s="568">
        <v>5</v>
      </c>
      <c r="O595" s="634">
        <v>3.5</v>
      </c>
      <c r="P595" s="569">
        <v>0</v>
      </c>
      <c r="Q595" s="585"/>
      <c r="R595" s="568">
        <v>2</v>
      </c>
      <c r="S595" s="585">
        <v>0.4</v>
      </c>
      <c r="T595" s="634">
        <v>2</v>
      </c>
      <c r="U595" s="616">
        <v>0.5714285714285714</v>
      </c>
    </row>
    <row r="596" spans="1:21" ht="14.4" customHeight="1" x14ac:dyDescent="0.3">
      <c r="A596" s="567">
        <v>7</v>
      </c>
      <c r="B596" s="568" t="s">
        <v>517</v>
      </c>
      <c r="C596" s="568">
        <v>89301072</v>
      </c>
      <c r="D596" s="632" t="s">
        <v>2977</v>
      </c>
      <c r="E596" s="633" t="s">
        <v>1764</v>
      </c>
      <c r="F596" s="568" t="s">
        <v>1733</v>
      </c>
      <c r="G596" s="568" t="s">
        <v>2576</v>
      </c>
      <c r="H596" s="568" t="s">
        <v>516</v>
      </c>
      <c r="I596" s="568" t="s">
        <v>2649</v>
      </c>
      <c r="J596" s="568" t="s">
        <v>2650</v>
      </c>
      <c r="K596" s="568" t="s">
        <v>2651</v>
      </c>
      <c r="L596" s="569">
        <v>49.92</v>
      </c>
      <c r="M596" s="569">
        <v>49.92</v>
      </c>
      <c r="N596" s="568">
        <v>1</v>
      </c>
      <c r="O596" s="634">
        <v>1</v>
      </c>
      <c r="P596" s="569"/>
      <c r="Q596" s="585">
        <v>0</v>
      </c>
      <c r="R596" s="568"/>
      <c r="S596" s="585">
        <v>0</v>
      </c>
      <c r="T596" s="634"/>
      <c r="U596" s="616">
        <v>0</v>
      </c>
    </row>
    <row r="597" spans="1:21" ht="14.4" customHeight="1" x14ac:dyDescent="0.3">
      <c r="A597" s="567">
        <v>7</v>
      </c>
      <c r="B597" s="568" t="s">
        <v>517</v>
      </c>
      <c r="C597" s="568">
        <v>89301072</v>
      </c>
      <c r="D597" s="632" t="s">
        <v>2977</v>
      </c>
      <c r="E597" s="633" t="s">
        <v>1764</v>
      </c>
      <c r="F597" s="568" t="s">
        <v>1733</v>
      </c>
      <c r="G597" s="568" t="s">
        <v>2652</v>
      </c>
      <c r="H597" s="568" t="s">
        <v>586</v>
      </c>
      <c r="I597" s="568" t="s">
        <v>2653</v>
      </c>
      <c r="J597" s="568" t="s">
        <v>2654</v>
      </c>
      <c r="K597" s="568" t="s">
        <v>2655</v>
      </c>
      <c r="L597" s="569">
        <v>0</v>
      </c>
      <c r="M597" s="569">
        <v>0</v>
      </c>
      <c r="N597" s="568">
        <v>2</v>
      </c>
      <c r="O597" s="634">
        <v>2</v>
      </c>
      <c r="P597" s="569"/>
      <c r="Q597" s="585"/>
      <c r="R597" s="568"/>
      <c r="S597" s="585">
        <v>0</v>
      </c>
      <c r="T597" s="634"/>
      <c r="U597" s="616">
        <v>0</v>
      </c>
    </row>
    <row r="598" spans="1:21" ht="14.4" customHeight="1" x14ac:dyDescent="0.3">
      <c r="A598" s="567">
        <v>7</v>
      </c>
      <c r="B598" s="568" t="s">
        <v>517</v>
      </c>
      <c r="C598" s="568">
        <v>89301072</v>
      </c>
      <c r="D598" s="632" t="s">
        <v>2977</v>
      </c>
      <c r="E598" s="633" t="s">
        <v>1764</v>
      </c>
      <c r="F598" s="568" t="s">
        <v>1733</v>
      </c>
      <c r="G598" s="568" t="s">
        <v>2026</v>
      </c>
      <c r="H598" s="568" t="s">
        <v>516</v>
      </c>
      <c r="I598" s="568" t="s">
        <v>2027</v>
      </c>
      <c r="J598" s="568" t="s">
        <v>2028</v>
      </c>
      <c r="K598" s="568" t="s">
        <v>2029</v>
      </c>
      <c r="L598" s="569">
        <v>238.97</v>
      </c>
      <c r="M598" s="569">
        <v>2628.67</v>
      </c>
      <c r="N598" s="568">
        <v>11</v>
      </c>
      <c r="O598" s="634">
        <v>2</v>
      </c>
      <c r="P598" s="569"/>
      <c r="Q598" s="585">
        <v>0</v>
      </c>
      <c r="R598" s="568"/>
      <c r="S598" s="585">
        <v>0</v>
      </c>
      <c r="T598" s="634"/>
      <c r="U598" s="616">
        <v>0</v>
      </c>
    </row>
    <row r="599" spans="1:21" ht="14.4" customHeight="1" x14ac:dyDescent="0.3">
      <c r="A599" s="567">
        <v>7</v>
      </c>
      <c r="B599" s="568" t="s">
        <v>517</v>
      </c>
      <c r="C599" s="568">
        <v>89301072</v>
      </c>
      <c r="D599" s="632" t="s">
        <v>2977</v>
      </c>
      <c r="E599" s="633" t="s">
        <v>1764</v>
      </c>
      <c r="F599" s="568" t="s">
        <v>1733</v>
      </c>
      <c r="G599" s="568" t="s">
        <v>2026</v>
      </c>
      <c r="H599" s="568" t="s">
        <v>516</v>
      </c>
      <c r="I599" s="568" t="s">
        <v>2030</v>
      </c>
      <c r="J599" s="568" t="s">
        <v>2031</v>
      </c>
      <c r="K599" s="568" t="s">
        <v>2032</v>
      </c>
      <c r="L599" s="569">
        <v>503.26</v>
      </c>
      <c r="M599" s="569">
        <v>5032.6000000000004</v>
      </c>
      <c r="N599" s="568">
        <v>10</v>
      </c>
      <c r="O599" s="634">
        <v>2</v>
      </c>
      <c r="P599" s="569">
        <v>2013.04</v>
      </c>
      <c r="Q599" s="585">
        <v>0.39999999999999997</v>
      </c>
      <c r="R599" s="568">
        <v>4</v>
      </c>
      <c r="S599" s="585">
        <v>0.4</v>
      </c>
      <c r="T599" s="634">
        <v>1</v>
      </c>
      <c r="U599" s="616">
        <v>0.5</v>
      </c>
    </row>
    <row r="600" spans="1:21" ht="14.4" customHeight="1" x14ac:dyDescent="0.3">
      <c r="A600" s="567">
        <v>7</v>
      </c>
      <c r="B600" s="568" t="s">
        <v>517</v>
      </c>
      <c r="C600" s="568">
        <v>89301072</v>
      </c>
      <c r="D600" s="632" t="s">
        <v>2977</v>
      </c>
      <c r="E600" s="633" t="s">
        <v>1764</v>
      </c>
      <c r="F600" s="568" t="s">
        <v>1733</v>
      </c>
      <c r="G600" s="568" t="s">
        <v>2026</v>
      </c>
      <c r="H600" s="568" t="s">
        <v>516</v>
      </c>
      <c r="I600" s="568" t="s">
        <v>2207</v>
      </c>
      <c r="J600" s="568" t="s">
        <v>2043</v>
      </c>
      <c r="K600" s="568" t="s">
        <v>836</v>
      </c>
      <c r="L600" s="569">
        <v>707.38</v>
      </c>
      <c r="M600" s="569">
        <v>20514.019999999997</v>
      </c>
      <c r="N600" s="568">
        <v>29</v>
      </c>
      <c r="O600" s="634">
        <v>6</v>
      </c>
      <c r="P600" s="569">
        <v>18391.879999999997</v>
      </c>
      <c r="Q600" s="585">
        <v>0.89655172413793105</v>
      </c>
      <c r="R600" s="568">
        <v>26</v>
      </c>
      <c r="S600" s="585">
        <v>0.89655172413793105</v>
      </c>
      <c r="T600" s="634">
        <v>5</v>
      </c>
      <c r="U600" s="616">
        <v>0.83333333333333337</v>
      </c>
    </row>
    <row r="601" spans="1:21" ht="14.4" customHeight="1" x14ac:dyDescent="0.3">
      <c r="A601" s="567">
        <v>7</v>
      </c>
      <c r="B601" s="568" t="s">
        <v>517</v>
      </c>
      <c r="C601" s="568">
        <v>89301072</v>
      </c>
      <c r="D601" s="632" t="s">
        <v>2977</v>
      </c>
      <c r="E601" s="633" t="s">
        <v>1764</v>
      </c>
      <c r="F601" s="568" t="s">
        <v>1733</v>
      </c>
      <c r="G601" s="568" t="s">
        <v>2026</v>
      </c>
      <c r="H601" s="568" t="s">
        <v>516</v>
      </c>
      <c r="I601" s="568" t="s">
        <v>2033</v>
      </c>
      <c r="J601" s="568" t="s">
        <v>2034</v>
      </c>
      <c r="K601" s="568" t="s">
        <v>1169</v>
      </c>
      <c r="L601" s="569">
        <v>52.93</v>
      </c>
      <c r="M601" s="569">
        <v>52.93</v>
      </c>
      <c r="N601" s="568">
        <v>1</v>
      </c>
      <c r="O601" s="634">
        <v>1</v>
      </c>
      <c r="P601" s="569"/>
      <c r="Q601" s="585">
        <v>0</v>
      </c>
      <c r="R601" s="568"/>
      <c r="S601" s="585">
        <v>0</v>
      </c>
      <c r="T601" s="634"/>
      <c r="U601" s="616">
        <v>0</v>
      </c>
    </row>
    <row r="602" spans="1:21" ht="14.4" customHeight="1" x14ac:dyDescent="0.3">
      <c r="A602" s="567">
        <v>7</v>
      </c>
      <c r="B602" s="568" t="s">
        <v>517</v>
      </c>
      <c r="C602" s="568">
        <v>89301072</v>
      </c>
      <c r="D602" s="632" t="s">
        <v>2977</v>
      </c>
      <c r="E602" s="633" t="s">
        <v>1764</v>
      </c>
      <c r="F602" s="568" t="s">
        <v>1733</v>
      </c>
      <c r="G602" s="568" t="s">
        <v>2026</v>
      </c>
      <c r="H602" s="568" t="s">
        <v>516</v>
      </c>
      <c r="I602" s="568" t="s">
        <v>2033</v>
      </c>
      <c r="J602" s="568" t="s">
        <v>2034</v>
      </c>
      <c r="K602" s="568" t="s">
        <v>1169</v>
      </c>
      <c r="L602" s="569">
        <v>57.48</v>
      </c>
      <c r="M602" s="569">
        <v>57.48</v>
      </c>
      <c r="N602" s="568">
        <v>1</v>
      </c>
      <c r="O602" s="634">
        <v>1</v>
      </c>
      <c r="P602" s="569"/>
      <c r="Q602" s="585">
        <v>0</v>
      </c>
      <c r="R602" s="568"/>
      <c r="S602" s="585">
        <v>0</v>
      </c>
      <c r="T602" s="634"/>
      <c r="U602" s="616">
        <v>0</v>
      </c>
    </row>
    <row r="603" spans="1:21" ht="14.4" customHeight="1" x14ac:dyDescent="0.3">
      <c r="A603" s="567">
        <v>7</v>
      </c>
      <c r="B603" s="568" t="s">
        <v>517</v>
      </c>
      <c r="C603" s="568">
        <v>89301072</v>
      </c>
      <c r="D603" s="632" t="s">
        <v>2977</v>
      </c>
      <c r="E603" s="633" t="s">
        <v>1764</v>
      </c>
      <c r="F603" s="568" t="s">
        <v>1733</v>
      </c>
      <c r="G603" s="568" t="s">
        <v>2026</v>
      </c>
      <c r="H603" s="568" t="s">
        <v>516</v>
      </c>
      <c r="I603" s="568" t="s">
        <v>2035</v>
      </c>
      <c r="J603" s="568" t="s">
        <v>2036</v>
      </c>
      <c r="K603" s="568" t="s">
        <v>1030</v>
      </c>
      <c r="L603" s="569">
        <v>105.85</v>
      </c>
      <c r="M603" s="569">
        <v>105.85</v>
      </c>
      <c r="N603" s="568">
        <v>1</v>
      </c>
      <c r="O603" s="634">
        <v>1</v>
      </c>
      <c r="P603" s="569">
        <v>105.85</v>
      </c>
      <c r="Q603" s="585">
        <v>1</v>
      </c>
      <c r="R603" s="568">
        <v>1</v>
      </c>
      <c r="S603" s="585">
        <v>1</v>
      </c>
      <c r="T603" s="634">
        <v>1</v>
      </c>
      <c r="U603" s="616">
        <v>1</v>
      </c>
    </row>
    <row r="604" spans="1:21" ht="14.4" customHeight="1" x14ac:dyDescent="0.3">
      <c r="A604" s="567">
        <v>7</v>
      </c>
      <c r="B604" s="568" t="s">
        <v>517</v>
      </c>
      <c r="C604" s="568">
        <v>89301072</v>
      </c>
      <c r="D604" s="632" t="s">
        <v>2977</v>
      </c>
      <c r="E604" s="633" t="s">
        <v>1764</v>
      </c>
      <c r="F604" s="568" t="s">
        <v>1733</v>
      </c>
      <c r="G604" s="568" t="s">
        <v>2026</v>
      </c>
      <c r="H604" s="568" t="s">
        <v>516</v>
      </c>
      <c r="I604" s="568" t="s">
        <v>2037</v>
      </c>
      <c r="J604" s="568" t="s">
        <v>2038</v>
      </c>
      <c r="K604" s="568" t="s">
        <v>2039</v>
      </c>
      <c r="L604" s="569">
        <v>237.72</v>
      </c>
      <c r="M604" s="569">
        <v>475.44</v>
      </c>
      <c r="N604" s="568">
        <v>2</v>
      </c>
      <c r="O604" s="634">
        <v>1</v>
      </c>
      <c r="P604" s="569"/>
      <c r="Q604" s="585">
        <v>0</v>
      </c>
      <c r="R604" s="568"/>
      <c r="S604" s="585">
        <v>0</v>
      </c>
      <c r="T604" s="634"/>
      <c r="U604" s="616">
        <v>0</v>
      </c>
    </row>
    <row r="605" spans="1:21" ht="14.4" customHeight="1" x14ac:dyDescent="0.3">
      <c r="A605" s="567">
        <v>7</v>
      </c>
      <c r="B605" s="568" t="s">
        <v>517</v>
      </c>
      <c r="C605" s="568">
        <v>89301072</v>
      </c>
      <c r="D605" s="632" t="s">
        <v>2977</v>
      </c>
      <c r="E605" s="633" t="s">
        <v>1764</v>
      </c>
      <c r="F605" s="568" t="s">
        <v>1733</v>
      </c>
      <c r="G605" s="568" t="s">
        <v>2026</v>
      </c>
      <c r="H605" s="568" t="s">
        <v>516</v>
      </c>
      <c r="I605" s="568" t="s">
        <v>2040</v>
      </c>
      <c r="J605" s="568" t="s">
        <v>2028</v>
      </c>
      <c r="K605" s="568" t="s">
        <v>2029</v>
      </c>
      <c r="L605" s="569">
        <v>238.97</v>
      </c>
      <c r="M605" s="569">
        <v>3106.61</v>
      </c>
      <c r="N605" s="568">
        <v>13</v>
      </c>
      <c r="O605" s="634">
        <v>6</v>
      </c>
      <c r="P605" s="569">
        <v>2150.73</v>
      </c>
      <c r="Q605" s="585">
        <v>0.69230769230769229</v>
      </c>
      <c r="R605" s="568">
        <v>9</v>
      </c>
      <c r="S605" s="585">
        <v>0.69230769230769229</v>
      </c>
      <c r="T605" s="634">
        <v>3</v>
      </c>
      <c r="U605" s="616">
        <v>0.5</v>
      </c>
    </row>
    <row r="606" spans="1:21" ht="14.4" customHeight="1" x14ac:dyDescent="0.3">
      <c r="A606" s="567">
        <v>7</v>
      </c>
      <c r="B606" s="568" t="s">
        <v>517</v>
      </c>
      <c r="C606" s="568">
        <v>89301072</v>
      </c>
      <c r="D606" s="632" t="s">
        <v>2977</v>
      </c>
      <c r="E606" s="633" t="s">
        <v>1764</v>
      </c>
      <c r="F606" s="568" t="s">
        <v>1733</v>
      </c>
      <c r="G606" s="568" t="s">
        <v>2026</v>
      </c>
      <c r="H606" s="568" t="s">
        <v>516</v>
      </c>
      <c r="I606" s="568" t="s">
        <v>2041</v>
      </c>
      <c r="J606" s="568" t="s">
        <v>2031</v>
      </c>
      <c r="K606" s="568" t="s">
        <v>2032</v>
      </c>
      <c r="L606" s="569">
        <v>503.26</v>
      </c>
      <c r="M606" s="569">
        <v>11071.72</v>
      </c>
      <c r="N606" s="568">
        <v>22</v>
      </c>
      <c r="O606" s="634">
        <v>4</v>
      </c>
      <c r="P606" s="569">
        <v>6542.3799999999992</v>
      </c>
      <c r="Q606" s="585">
        <v>0.59090909090909083</v>
      </c>
      <c r="R606" s="568">
        <v>13</v>
      </c>
      <c r="S606" s="585">
        <v>0.59090909090909094</v>
      </c>
      <c r="T606" s="634">
        <v>3</v>
      </c>
      <c r="U606" s="616">
        <v>0.75</v>
      </c>
    </row>
    <row r="607" spans="1:21" ht="14.4" customHeight="1" x14ac:dyDescent="0.3">
      <c r="A607" s="567">
        <v>7</v>
      </c>
      <c r="B607" s="568" t="s">
        <v>517</v>
      </c>
      <c r="C607" s="568">
        <v>89301072</v>
      </c>
      <c r="D607" s="632" t="s">
        <v>2977</v>
      </c>
      <c r="E607" s="633" t="s">
        <v>1764</v>
      </c>
      <c r="F607" s="568" t="s">
        <v>1733</v>
      </c>
      <c r="G607" s="568" t="s">
        <v>1876</v>
      </c>
      <c r="H607" s="568" t="s">
        <v>586</v>
      </c>
      <c r="I607" s="568" t="s">
        <v>1877</v>
      </c>
      <c r="J607" s="568" t="s">
        <v>1878</v>
      </c>
      <c r="K607" s="568" t="s">
        <v>1879</v>
      </c>
      <c r="L607" s="569">
        <v>96.63</v>
      </c>
      <c r="M607" s="569">
        <v>193.26</v>
      </c>
      <c r="N607" s="568">
        <v>2</v>
      </c>
      <c r="O607" s="634">
        <v>1.5</v>
      </c>
      <c r="P607" s="569">
        <v>96.63</v>
      </c>
      <c r="Q607" s="585">
        <v>0.5</v>
      </c>
      <c r="R607" s="568">
        <v>1</v>
      </c>
      <c r="S607" s="585">
        <v>0.5</v>
      </c>
      <c r="T607" s="634">
        <v>1</v>
      </c>
      <c r="U607" s="616">
        <v>0.66666666666666663</v>
      </c>
    </row>
    <row r="608" spans="1:21" ht="14.4" customHeight="1" x14ac:dyDescent="0.3">
      <c r="A608" s="567">
        <v>7</v>
      </c>
      <c r="B608" s="568" t="s">
        <v>517</v>
      </c>
      <c r="C608" s="568">
        <v>89301072</v>
      </c>
      <c r="D608" s="632" t="s">
        <v>2977</v>
      </c>
      <c r="E608" s="633" t="s">
        <v>1764</v>
      </c>
      <c r="F608" s="568" t="s">
        <v>1733</v>
      </c>
      <c r="G608" s="568" t="s">
        <v>1876</v>
      </c>
      <c r="H608" s="568" t="s">
        <v>516</v>
      </c>
      <c r="I608" s="568" t="s">
        <v>2603</v>
      </c>
      <c r="J608" s="568" t="s">
        <v>1878</v>
      </c>
      <c r="K608" s="568" t="s">
        <v>2604</v>
      </c>
      <c r="L608" s="569">
        <v>96.63</v>
      </c>
      <c r="M608" s="569">
        <v>386.52</v>
      </c>
      <c r="N608" s="568">
        <v>4</v>
      </c>
      <c r="O608" s="634">
        <v>3</v>
      </c>
      <c r="P608" s="569">
        <v>289.89</v>
      </c>
      <c r="Q608" s="585">
        <v>0.75</v>
      </c>
      <c r="R608" s="568">
        <v>3</v>
      </c>
      <c r="S608" s="585">
        <v>0.75</v>
      </c>
      <c r="T608" s="634">
        <v>2</v>
      </c>
      <c r="U608" s="616">
        <v>0.66666666666666663</v>
      </c>
    </row>
    <row r="609" spans="1:21" ht="14.4" customHeight="1" x14ac:dyDescent="0.3">
      <c r="A609" s="567">
        <v>7</v>
      </c>
      <c r="B609" s="568" t="s">
        <v>517</v>
      </c>
      <c r="C609" s="568">
        <v>89301072</v>
      </c>
      <c r="D609" s="632" t="s">
        <v>2977</v>
      </c>
      <c r="E609" s="633" t="s">
        <v>1764</v>
      </c>
      <c r="F609" s="568" t="s">
        <v>1733</v>
      </c>
      <c r="G609" s="568" t="s">
        <v>1876</v>
      </c>
      <c r="H609" s="568" t="s">
        <v>516</v>
      </c>
      <c r="I609" s="568" t="s">
        <v>1644</v>
      </c>
      <c r="J609" s="568" t="s">
        <v>601</v>
      </c>
      <c r="K609" s="568" t="s">
        <v>1645</v>
      </c>
      <c r="L609" s="569">
        <v>96.63</v>
      </c>
      <c r="M609" s="569">
        <v>193.26</v>
      </c>
      <c r="N609" s="568">
        <v>2</v>
      </c>
      <c r="O609" s="634">
        <v>2</v>
      </c>
      <c r="P609" s="569">
        <v>96.63</v>
      </c>
      <c r="Q609" s="585">
        <v>0.5</v>
      </c>
      <c r="R609" s="568">
        <v>1</v>
      </c>
      <c r="S609" s="585">
        <v>0.5</v>
      </c>
      <c r="T609" s="634">
        <v>1</v>
      </c>
      <c r="U609" s="616">
        <v>0.5</v>
      </c>
    </row>
    <row r="610" spans="1:21" ht="14.4" customHeight="1" x14ac:dyDescent="0.3">
      <c r="A610" s="567">
        <v>7</v>
      </c>
      <c r="B610" s="568" t="s">
        <v>517</v>
      </c>
      <c r="C610" s="568">
        <v>89301072</v>
      </c>
      <c r="D610" s="632" t="s">
        <v>2977</v>
      </c>
      <c r="E610" s="633" t="s">
        <v>1764</v>
      </c>
      <c r="F610" s="568" t="s">
        <v>1733</v>
      </c>
      <c r="G610" s="568" t="s">
        <v>2048</v>
      </c>
      <c r="H610" s="568" t="s">
        <v>516</v>
      </c>
      <c r="I610" s="568" t="s">
        <v>2049</v>
      </c>
      <c r="J610" s="568" t="s">
        <v>2050</v>
      </c>
      <c r="K610" s="568" t="s">
        <v>2051</v>
      </c>
      <c r="L610" s="569">
        <v>1520.3</v>
      </c>
      <c r="M610" s="569">
        <v>10642.099999999999</v>
      </c>
      <c r="N610" s="568">
        <v>7</v>
      </c>
      <c r="O610" s="634">
        <v>3</v>
      </c>
      <c r="P610" s="569">
        <v>10642.099999999999</v>
      </c>
      <c r="Q610" s="585">
        <v>1</v>
      </c>
      <c r="R610" s="568">
        <v>7</v>
      </c>
      <c r="S610" s="585">
        <v>1</v>
      </c>
      <c r="T610" s="634">
        <v>3</v>
      </c>
      <c r="U610" s="616">
        <v>1</v>
      </c>
    </row>
    <row r="611" spans="1:21" ht="14.4" customHeight="1" x14ac:dyDescent="0.3">
      <c r="A611" s="567">
        <v>7</v>
      </c>
      <c r="B611" s="568" t="s">
        <v>517</v>
      </c>
      <c r="C611" s="568">
        <v>89301072</v>
      </c>
      <c r="D611" s="632" t="s">
        <v>2977</v>
      </c>
      <c r="E611" s="633" t="s">
        <v>1764</v>
      </c>
      <c r="F611" s="568" t="s">
        <v>1733</v>
      </c>
      <c r="G611" s="568" t="s">
        <v>2048</v>
      </c>
      <c r="H611" s="568" t="s">
        <v>516</v>
      </c>
      <c r="I611" s="568" t="s">
        <v>2052</v>
      </c>
      <c r="J611" s="568" t="s">
        <v>2050</v>
      </c>
      <c r="K611" s="568" t="s">
        <v>2053</v>
      </c>
      <c r="L611" s="569">
        <v>3040.6</v>
      </c>
      <c r="M611" s="569">
        <v>51690.2</v>
      </c>
      <c r="N611" s="568">
        <v>17</v>
      </c>
      <c r="O611" s="634">
        <v>7</v>
      </c>
      <c r="P611" s="569">
        <v>51690.2</v>
      </c>
      <c r="Q611" s="585">
        <v>1</v>
      </c>
      <c r="R611" s="568">
        <v>17</v>
      </c>
      <c r="S611" s="585">
        <v>1</v>
      </c>
      <c r="T611" s="634">
        <v>7</v>
      </c>
      <c r="U611" s="616">
        <v>1</v>
      </c>
    </row>
    <row r="612" spans="1:21" ht="14.4" customHeight="1" x14ac:dyDescent="0.3">
      <c r="A612" s="567">
        <v>7</v>
      </c>
      <c r="B612" s="568" t="s">
        <v>517</v>
      </c>
      <c r="C612" s="568">
        <v>89301072</v>
      </c>
      <c r="D612" s="632" t="s">
        <v>2977</v>
      </c>
      <c r="E612" s="633" t="s">
        <v>1764</v>
      </c>
      <c r="F612" s="568" t="s">
        <v>1733</v>
      </c>
      <c r="G612" s="568" t="s">
        <v>2048</v>
      </c>
      <c r="H612" s="568" t="s">
        <v>516</v>
      </c>
      <c r="I612" s="568" t="s">
        <v>2054</v>
      </c>
      <c r="J612" s="568" t="s">
        <v>2055</v>
      </c>
      <c r="K612" s="568" t="s">
        <v>2056</v>
      </c>
      <c r="L612" s="569">
        <v>569.97</v>
      </c>
      <c r="M612" s="569">
        <v>8549.5499999999993</v>
      </c>
      <c r="N612" s="568">
        <v>15</v>
      </c>
      <c r="O612" s="634">
        <v>6</v>
      </c>
      <c r="P612" s="569">
        <v>8549.5499999999993</v>
      </c>
      <c r="Q612" s="585">
        <v>1</v>
      </c>
      <c r="R612" s="568">
        <v>15</v>
      </c>
      <c r="S612" s="585">
        <v>1</v>
      </c>
      <c r="T612" s="634">
        <v>6</v>
      </c>
      <c r="U612" s="616">
        <v>1</v>
      </c>
    </row>
    <row r="613" spans="1:21" ht="14.4" customHeight="1" x14ac:dyDescent="0.3">
      <c r="A613" s="567">
        <v>7</v>
      </c>
      <c r="B613" s="568" t="s">
        <v>517</v>
      </c>
      <c r="C613" s="568">
        <v>89301072</v>
      </c>
      <c r="D613" s="632" t="s">
        <v>2977</v>
      </c>
      <c r="E613" s="633" t="s">
        <v>1764</v>
      </c>
      <c r="F613" s="568" t="s">
        <v>1733</v>
      </c>
      <c r="G613" s="568" t="s">
        <v>2048</v>
      </c>
      <c r="H613" s="568" t="s">
        <v>516</v>
      </c>
      <c r="I613" s="568" t="s">
        <v>2212</v>
      </c>
      <c r="J613" s="568" t="s">
        <v>2055</v>
      </c>
      <c r="K613" s="568" t="s">
        <v>2213</v>
      </c>
      <c r="L613" s="569">
        <v>1139.93</v>
      </c>
      <c r="M613" s="569">
        <v>19378.809999999998</v>
      </c>
      <c r="N613" s="568">
        <v>17</v>
      </c>
      <c r="O613" s="634">
        <v>6</v>
      </c>
      <c r="P613" s="569">
        <v>12539.23</v>
      </c>
      <c r="Q613" s="585">
        <v>0.6470588235294118</v>
      </c>
      <c r="R613" s="568">
        <v>11</v>
      </c>
      <c r="S613" s="585">
        <v>0.6470588235294118</v>
      </c>
      <c r="T613" s="634">
        <v>4</v>
      </c>
      <c r="U613" s="616">
        <v>0.66666666666666663</v>
      </c>
    </row>
    <row r="614" spans="1:21" ht="14.4" customHeight="1" x14ac:dyDescent="0.3">
      <c r="A614" s="567">
        <v>7</v>
      </c>
      <c r="B614" s="568" t="s">
        <v>517</v>
      </c>
      <c r="C614" s="568">
        <v>89301072</v>
      </c>
      <c r="D614" s="632" t="s">
        <v>2977</v>
      </c>
      <c r="E614" s="633" t="s">
        <v>1764</v>
      </c>
      <c r="F614" s="568" t="s">
        <v>1733</v>
      </c>
      <c r="G614" s="568" t="s">
        <v>2048</v>
      </c>
      <c r="H614" s="568" t="s">
        <v>516</v>
      </c>
      <c r="I614" s="568" t="s">
        <v>2516</v>
      </c>
      <c r="J614" s="568" t="s">
        <v>2338</v>
      </c>
      <c r="K614" s="568" t="s">
        <v>2517</v>
      </c>
      <c r="L614" s="569">
        <v>855.56</v>
      </c>
      <c r="M614" s="569">
        <v>2566.6799999999998</v>
      </c>
      <c r="N614" s="568">
        <v>3</v>
      </c>
      <c r="O614" s="634">
        <v>1</v>
      </c>
      <c r="P614" s="569">
        <v>2566.6799999999998</v>
      </c>
      <c r="Q614" s="585">
        <v>1</v>
      </c>
      <c r="R614" s="568">
        <v>3</v>
      </c>
      <c r="S614" s="585">
        <v>1</v>
      </c>
      <c r="T614" s="634">
        <v>1</v>
      </c>
      <c r="U614" s="616">
        <v>1</v>
      </c>
    </row>
    <row r="615" spans="1:21" ht="14.4" customHeight="1" x14ac:dyDescent="0.3">
      <c r="A615" s="567">
        <v>7</v>
      </c>
      <c r="B615" s="568" t="s">
        <v>517</v>
      </c>
      <c r="C615" s="568">
        <v>89301072</v>
      </c>
      <c r="D615" s="632" t="s">
        <v>2977</v>
      </c>
      <c r="E615" s="633" t="s">
        <v>1764</v>
      </c>
      <c r="F615" s="568" t="s">
        <v>1733</v>
      </c>
      <c r="G615" s="568" t="s">
        <v>2048</v>
      </c>
      <c r="H615" s="568" t="s">
        <v>516</v>
      </c>
      <c r="I615" s="568" t="s">
        <v>2057</v>
      </c>
      <c r="J615" s="568" t="s">
        <v>2058</v>
      </c>
      <c r="K615" s="568" t="s">
        <v>2059</v>
      </c>
      <c r="L615" s="569">
        <v>760.15</v>
      </c>
      <c r="M615" s="569">
        <v>10642.099999999999</v>
      </c>
      <c r="N615" s="568">
        <v>14</v>
      </c>
      <c r="O615" s="634">
        <v>5</v>
      </c>
      <c r="P615" s="569">
        <v>8361.65</v>
      </c>
      <c r="Q615" s="585">
        <v>0.78571428571428581</v>
      </c>
      <c r="R615" s="568">
        <v>11</v>
      </c>
      <c r="S615" s="585">
        <v>0.7857142857142857</v>
      </c>
      <c r="T615" s="634">
        <v>3</v>
      </c>
      <c r="U615" s="616">
        <v>0.6</v>
      </c>
    </row>
    <row r="616" spans="1:21" ht="14.4" customHeight="1" x14ac:dyDescent="0.3">
      <c r="A616" s="567">
        <v>7</v>
      </c>
      <c r="B616" s="568" t="s">
        <v>517</v>
      </c>
      <c r="C616" s="568">
        <v>89301072</v>
      </c>
      <c r="D616" s="632" t="s">
        <v>2977</v>
      </c>
      <c r="E616" s="633" t="s">
        <v>1764</v>
      </c>
      <c r="F616" s="568" t="s">
        <v>1733</v>
      </c>
      <c r="G616" s="568" t="s">
        <v>2048</v>
      </c>
      <c r="H616" s="568" t="s">
        <v>516</v>
      </c>
      <c r="I616" s="568" t="s">
        <v>2214</v>
      </c>
      <c r="J616" s="568" t="s">
        <v>2058</v>
      </c>
      <c r="K616" s="568" t="s">
        <v>2062</v>
      </c>
      <c r="L616" s="569">
        <v>1520.3</v>
      </c>
      <c r="M616" s="569">
        <v>57771.4</v>
      </c>
      <c r="N616" s="568">
        <v>38</v>
      </c>
      <c r="O616" s="634">
        <v>12</v>
      </c>
      <c r="P616" s="569">
        <v>42568.4</v>
      </c>
      <c r="Q616" s="585">
        <v>0.73684210526315785</v>
      </c>
      <c r="R616" s="568">
        <v>28</v>
      </c>
      <c r="S616" s="585">
        <v>0.73684210526315785</v>
      </c>
      <c r="T616" s="634">
        <v>9</v>
      </c>
      <c r="U616" s="616">
        <v>0.75</v>
      </c>
    </row>
    <row r="617" spans="1:21" ht="14.4" customHeight="1" x14ac:dyDescent="0.3">
      <c r="A617" s="567">
        <v>7</v>
      </c>
      <c r="B617" s="568" t="s">
        <v>517</v>
      </c>
      <c r="C617" s="568">
        <v>89301072</v>
      </c>
      <c r="D617" s="632" t="s">
        <v>2977</v>
      </c>
      <c r="E617" s="633" t="s">
        <v>1764</v>
      </c>
      <c r="F617" s="568" t="s">
        <v>1733</v>
      </c>
      <c r="G617" s="568" t="s">
        <v>2048</v>
      </c>
      <c r="H617" s="568" t="s">
        <v>516</v>
      </c>
      <c r="I617" s="568" t="s">
        <v>2448</v>
      </c>
      <c r="J617" s="568" t="s">
        <v>2066</v>
      </c>
      <c r="K617" s="568" t="s">
        <v>2067</v>
      </c>
      <c r="L617" s="569">
        <v>427.79</v>
      </c>
      <c r="M617" s="569">
        <v>1711.16</v>
      </c>
      <c r="N617" s="568">
        <v>4</v>
      </c>
      <c r="O617" s="634">
        <v>1</v>
      </c>
      <c r="P617" s="569">
        <v>1711.16</v>
      </c>
      <c r="Q617" s="585">
        <v>1</v>
      </c>
      <c r="R617" s="568">
        <v>4</v>
      </c>
      <c r="S617" s="585">
        <v>1</v>
      </c>
      <c r="T617" s="634">
        <v>1</v>
      </c>
      <c r="U617" s="616">
        <v>1</v>
      </c>
    </row>
    <row r="618" spans="1:21" ht="14.4" customHeight="1" x14ac:dyDescent="0.3">
      <c r="A618" s="567">
        <v>7</v>
      </c>
      <c r="B618" s="568" t="s">
        <v>517</v>
      </c>
      <c r="C618" s="568">
        <v>89301072</v>
      </c>
      <c r="D618" s="632" t="s">
        <v>2977</v>
      </c>
      <c r="E618" s="633" t="s">
        <v>1764</v>
      </c>
      <c r="F618" s="568" t="s">
        <v>1733</v>
      </c>
      <c r="G618" s="568" t="s">
        <v>2048</v>
      </c>
      <c r="H618" s="568" t="s">
        <v>516</v>
      </c>
      <c r="I618" s="568" t="s">
        <v>2068</v>
      </c>
      <c r="J618" s="568" t="s">
        <v>2069</v>
      </c>
      <c r="K618" s="568" t="s">
        <v>2056</v>
      </c>
      <c r="L618" s="569">
        <v>569.97</v>
      </c>
      <c r="M618" s="569">
        <v>5699.7000000000007</v>
      </c>
      <c r="N618" s="568">
        <v>10</v>
      </c>
      <c r="O618" s="634">
        <v>5</v>
      </c>
      <c r="P618" s="569">
        <v>5699.7000000000007</v>
      </c>
      <c r="Q618" s="585">
        <v>1</v>
      </c>
      <c r="R618" s="568">
        <v>10</v>
      </c>
      <c r="S618" s="585">
        <v>1</v>
      </c>
      <c r="T618" s="634">
        <v>5</v>
      </c>
      <c r="U618" s="616">
        <v>1</v>
      </c>
    </row>
    <row r="619" spans="1:21" ht="14.4" customHeight="1" x14ac:dyDescent="0.3">
      <c r="A619" s="567">
        <v>7</v>
      </c>
      <c r="B619" s="568" t="s">
        <v>517</v>
      </c>
      <c r="C619" s="568">
        <v>89301072</v>
      </c>
      <c r="D619" s="632" t="s">
        <v>2977</v>
      </c>
      <c r="E619" s="633" t="s">
        <v>1764</v>
      </c>
      <c r="F619" s="568" t="s">
        <v>1733</v>
      </c>
      <c r="G619" s="568" t="s">
        <v>2048</v>
      </c>
      <c r="H619" s="568" t="s">
        <v>516</v>
      </c>
      <c r="I619" s="568" t="s">
        <v>2449</v>
      </c>
      <c r="J619" s="568" t="s">
        <v>2069</v>
      </c>
      <c r="K619" s="568" t="s">
        <v>2213</v>
      </c>
      <c r="L619" s="569">
        <v>1139.93</v>
      </c>
      <c r="M619" s="569">
        <v>6839.58</v>
      </c>
      <c r="N619" s="568">
        <v>6</v>
      </c>
      <c r="O619" s="634">
        <v>2</v>
      </c>
      <c r="P619" s="569">
        <v>6839.58</v>
      </c>
      <c r="Q619" s="585">
        <v>1</v>
      </c>
      <c r="R619" s="568">
        <v>6</v>
      </c>
      <c r="S619" s="585">
        <v>1</v>
      </c>
      <c r="T619" s="634">
        <v>2</v>
      </c>
      <c r="U619" s="616">
        <v>1</v>
      </c>
    </row>
    <row r="620" spans="1:21" ht="14.4" customHeight="1" x14ac:dyDescent="0.3">
      <c r="A620" s="567">
        <v>7</v>
      </c>
      <c r="B620" s="568" t="s">
        <v>517</v>
      </c>
      <c r="C620" s="568">
        <v>89301072</v>
      </c>
      <c r="D620" s="632" t="s">
        <v>2977</v>
      </c>
      <c r="E620" s="633" t="s">
        <v>1764</v>
      </c>
      <c r="F620" s="568" t="s">
        <v>1733</v>
      </c>
      <c r="G620" s="568" t="s">
        <v>2048</v>
      </c>
      <c r="H620" s="568" t="s">
        <v>516</v>
      </c>
      <c r="I620" s="568" t="s">
        <v>2450</v>
      </c>
      <c r="J620" s="568" t="s">
        <v>2069</v>
      </c>
      <c r="K620" s="568" t="s">
        <v>2213</v>
      </c>
      <c r="L620" s="569">
        <v>1139.93</v>
      </c>
      <c r="M620" s="569">
        <v>2279.86</v>
      </c>
      <c r="N620" s="568">
        <v>2</v>
      </c>
      <c r="O620" s="634">
        <v>1</v>
      </c>
      <c r="P620" s="569">
        <v>2279.86</v>
      </c>
      <c r="Q620" s="585">
        <v>1</v>
      </c>
      <c r="R620" s="568">
        <v>2</v>
      </c>
      <c r="S620" s="585">
        <v>1</v>
      </c>
      <c r="T620" s="634">
        <v>1</v>
      </c>
      <c r="U620" s="616">
        <v>1</v>
      </c>
    </row>
    <row r="621" spans="1:21" ht="14.4" customHeight="1" x14ac:dyDescent="0.3">
      <c r="A621" s="567">
        <v>7</v>
      </c>
      <c r="B621" s="568" t="s">
        <v>517</v>
      </c>
      <c r="C621" s="568">
        <v>89301072</v>
      </c>
      <c r="D621" s="632" t="s">
        <v>2977</v>
      </c>
      <c r="E621" s="633" t="s">
        <v>1764</v>
      </c>
      <c r="F621" s="568" t="s">
        <v>1733</v>
      </c>
      <c r="G621" s="568" t="s">
        <v>2048</v>
      </c>
      <c r="H621" s="568" t="s">
        <v>516</v>
      </c>
      <c r="I621" s="568" t="s">
        <v>2070</v>
      </c>
      <c r="J621" s="568" t="s">
        <v>2071</v>
      </c>
      <c r="K621" s="568" t="s">
        <v>2059</v>
      </c>
      <c r="L621" s="569">
        <v>760.15</v>
      </c>
      <c r="M621" s="569">
        <v>3040.6</v>
      </c>
      <c r="N621" s="568">
        <v>4</v>
      </c>
      <c r="O621" s="634">
        <v>1</v>
      </c>
      <c r="P621" s="569">
        <v>3040.6</v>
      </c>
      <c r="Q621" s="585">
        <v>1</v>
      </c>
      <c r="R621" s="568">
        <v>4</v>
      </c>
      <c r="S621" s="585">
        <v>1</v>
      </c>
      <c r="T621" s="634">
        <v>1</v>
      </c>
      <c r="U621" s="616">
        <v>1</v>
      </c>
    </row>
    <row r="622" spans="1:21" ht="14.4" customHeight="1" x14ac:dyDescent="0.3">
      <c r="A622" s="567">
        <v>7</v>
      </c>
      <c r="B622" s="568" t="s">
        <v>517</v>
      </c>
      <c r="C622" s="568">
        <v>89301072</v>
      </c>
      <c r="D622" s="632" t="s">
        <v>2977</v>
      </c>
      <c r="E622" s="633" t="s">
        <v>1764</v>
      </c>
      <c r="F622" s="568" t="s">
        <v>1733</v>
      </c>
      <c r="G622" s="568" t="s">
        <v>2048</v>
      </c>
      <c r="H622" s="568" t="s">
        <v>516</v>
      </c>
      <c r="I622" s="568" t="s">
        <v>2451</v>
      </c>
      <c r="J622" s="568" t="s">
        <v>2071</v>
      </c>
      <c r="K622" s="568" t="s">
        <v>2062</v>
      </c>
      <c r="L622" s="569">
        <v>1520.3</v>
      </c>
      <c r="M622" s="569">
        <v>9121.7999999999993</v>
      </c>
      <c r="N622" s="568">
        <v>6</v>
      </c>
      <c r="O622" s="634">
        <v>3</v>
      </c>
      <c r="P622" s="569"/>
      <c r="Q622" s="585">
        <v>0</v>
      </c>
      <c r="R622" s="568"/>
      <c r="S622" s="585">
        <v>0</v>
      </c>
      <c r="T622" s="634"/>
      <c r="U622" s="616">
        <v>0</v>
      </c>
    </row>
    <row r="623" spans="1:21" ht="14.4" customHeight="1" x14ac:dyDescent="0.3">
      <c r="A623" s="567">
        <v>7</v>
      </c>
      <c r="B623" s="568" t="s">
        <v>517</v>
      </c>
      <c r="C623" s="568">
        <v>89301072</v>
      </c>
      <c r="D623" s="632" t="s">
        <v>2977</v>
      </c>
      <c r="E623" s="633" t="s">
        <v>1764</v>
      </c>
      <c r="F623" s="568" t="s">
        <v>1733</v>
      </c>
      <c r="G623" s="568" t="s">
        <v>1883</v>
      </c>
      <c r="H623" s="568" t="s">
        <v>516</v>
      </c>
      <c r="I623" s="568" t="s">
        <v>2656</v>
      </c>
      <c r="J623" s="568" t="s">
        <v>815</v>
      </c>
      <c r="K623" s="568" t="s">
        <v>2018</v>
      </c>
      <c r="L623" s="569">
        <v>22.68</v>
      </c>
      <c r="M623" s="569">
        <v>68.039999999999992</v>
      </c>
      <c r="N623" s="568">
        <v>3</v>
      </c>
      <c r="O623" s="634">
        <v>0.5</v>
      </c>
      <c r="P623" s="569"/>
      <c r="Q623" s="585">
        <v>0</v>
      </c>
      <c r="R623" s="568"/>
      <c r="S623" s="585">
        <v>0</v>
      </c>
      <c r="T623" s="634"/>
      <c r="U623" s="616">
        <v>0</v>
      </c>
    </row>
    <row r="624" spans="1:21" ht="14.4" customHeight="1" x14ac:dyDescent="0.3">
      <c r="A624" s="567">
        <v>7</v>
      </c>
      <c r="B624" s="568" t="s">
        <v>517</v>
      </c>
      <c r="C624" s="568">
        <v>89301072</v>
      </c>
      <c r="D624" s="632" t="s">
        <v>2977</v>
      </c>
      <c r="E624" s="633" t="s">
        <v>1764</v>
      </c>
      <c r="F624" s="568" t="s">
        <v>1733</v>
      </c>
      <c r="G624" s="568" t="s">
        <v>2080</v>
      </c>
      <c r="H624" s="568" t="s">
        <v>516</v>
      </c>
      <c r="I624" s="568" t="s">
        <v>2224</v>
      </c>
      <c r="J624" s="568" t="s">
        <v>2225</v>
      </c>
      <c r="K624" s="568" t="s">
        <v>2226</v>
      </c>
      <c r="L624" s="569">
        <v>101.69</v>
      </c>
      <c r="M624" s="569">
        <v>203.38</v>
      </c>
      <c r="N624" s="568">
        <v>2</v>
      </c>
      <c r="O624" s="634">
        <v>2</v>
      </c>
      <c r="P624" s="569">
        <v>101.69</v>
      </c>
      <c r="Q624" s="585">
        <v>0.5</v>
      </c>
      <c r="R624" s="568">
        <v>1</v>
      </c>
      <c r="S624" s="585">
        <v>0.5</v>
      </c>
      <c r="T624" s="634">
        <v>1</v>
      </c>
      <c r="U624" s="616">
        <v>0.5</v>
      </c>
    </row>
    <row r="625" spans="1:21" ht="14.4" customHeight="1" x14ac:dyDescent="0.3">
      <c r="A625" s="567">
        <v>7</v>
      </c>
      <c r="B625" s="568" t="s">
        <v>517</v>
      </c>
      <c r="C625" s="568">
        <v>89301072</v>
      </c>
      <c r="D625" s="632" t="s">
        <v>2977</v>
      </c>
      <c r="E625" s="633" t="s">
        <v>1764</v>
      </c>
      <c r="F625" s="568" t="s">
        <v>1733</v>
      </c>
      <c r="G625" s="568" t="s">
        <v>2084</v>
      </c>
      <c r="H625" s="568" t="s">
        <v>586</v>
      </c>
      <c r="I625" s="568" t="s">
        <v>2352</v>
      </c>
      <c r="J625" s="568" t="s">
        <v>2353</v>
      </c>
      <c r="K625" s="568" t="s">
        <v>2354</v>
      </c>
      <c r="L625" s="569">
        <v>1344.66</v>
      </c>
      <c r="M625" s="569">
        <v>16135.92</v>
      </c>
      <c r="N625" s="568">
        <v>12</v>
      </c>
      <c r="O625" s="634">
        <v>7.5</v>
      </c>
      <c r="P625" s="569">
        <v>13446.6</v>
      </c>
      <c r="Q625" s="585">
        <v>0.83333333333333337</v>
      </c>
      <c r="R625" s="568">
        <v>10</v>
      </c>
      <c r="S625" s="585">
        <v>0.83333333333333337</v>
      </c>
      <c r="T625" s="634">
        <v>6</v>
      </c>
      <c r="U625" s="616">
        <v>0.8</v>
      </c>
    </row>
    <row r="626" spans="1:21" ht="14.4" customHeight="1" x14ac:dyDescent="0.3">
      <c r="A626" s="567">
        <v>7</v>
      </c>
      <c r="B626" s="568" t="s">
        <v>517</v>
      </c>
      <c r="C626" s="568">
        <v>89301072</v>
      </c>
      <c r="D626" s="632" t="s">
        <v>2977</v>
      </c>
      <c r="E626" s="633" t="s">
        <v>1764</v>
      </c>
      <c r="F626" s="568" t="s">
        <v>1733</v>
      </c>
      <c r="G626" s="568" t="s">
        <v>2084</v>
      </c>
      <c r="H626" s="568" t="s">
        <v>586</v>
      </c>
      <c r="I626" s="568" t="s">
        <v>2085</v>
      </c>
      <c r="J626" s="568" t="s">
        <v>2086</v>
      </c>
      <c r="K626" s="568" t="s">
        <v>2087</v>
      </c>
      <c r="L626" s="569">
        <v>1793.46</v>
      </c>
      <c r="M626" s="569">
        <v>80705.7</v>
      </c>
      <c r="N626" s="568">
        <v>45</v>
      </c>
      <c r="O626" s="634">
        <v>14.5</v>
      </c>
      <c r="P626" s="569">
        <v>43043.039999999994</v>
      </c>
      <c r="Q626" s="585">
        <v>0.53333333333333333</v>
      </c>
      <c r="R626" s="568">
        <v>24</v>
      </c>
      <c r="S626" s="585">
        <v>0.53333333333333333</v>
      </c>
      <c r="T626" s="634">
        <v>9</v>
      </c>
      <c r="U626" s="616">
        <v>0.62068965517241381</v>
      </c>
    </row>
    <row r="627" spans="1:21" ht="14.4" customHeight="1" x14ac:dyDescent="0.3">
      <c r="A627" s="567">
        <v>7</v>
      </c>
      <c r="B627" s="568" t="s">
        <v>517</v>
      </c>
      <c r="C627" s="568">
        <v>89301072</v>
      </c>
      <c r="D627" s="632" t="s">
        <v>2977</v>
      </c>
      <c r="E627" s="633" t="s">
        <v>1764</v>
      </c>
      <c r="F627" s="568" t="s">
        <v>1733</v>
      </c>
      <c r="G627" s="568" t="s">
        <v>2657</v>
      </c>
      <c r="H627" s="568" t="s">
        <v>516</v>
      </c>
      <c r="I627" s="568" t="s">
        <v>2658</v>
      </c>
      <c r="J627" s="568" t="s">
        <v>2659</v>
      </c>
      <c r="K627" s="568" t="s">
        <v>2660</v>
      </c>
      <c r="L627" s="569">
        <v>112.13</v>
      </c>
      <c r="M627" s="569">
        <v>112.13</v>
      </c>
      <c r="N627" s="568">
        <v>1</v>
      </c>
      <c r="O627" s="634">
        <v>1</v>
      </c>
      <c r="P627" s="569">
        <v>112.13</v>
      </c>
      <c r="Q627" s="585">
        <v>1</v>
      </c>
      <c r="R627" s="568">
        <v>1</v>
      </c>
      <c r="S627" s="585">
        <v>1</v>
      </c>
      <c r="T627" s="634">
        <v>1</v>
      </c>
      <c r="U627" s="616">
        <v>1</v>
      </c>
    </row>
    <row r="628" spans="1:21" ht="14.4" customHeight="1" x14ac:dyDescent="0.3">
      <c r="A628" s="567">
        <v>7</v>
      </c>
      <c r="B628" s="568" t="s">
        <v>517</v>
      </c>
      <c r="C628" s="568">
        <v>89301072</v>
      </c>
      <c r="D628" s="632" t="s">
        <v>2977</v>
      </c>
      <c r="E628" s="633" t="s">
        <v>1764</v>
      </c>
      <c r="F628" s="568" t="s">
        <v>1733</v>
      </c>
      <c r="G628" s="568" t="s">
        <v>2661</v>
      </c>
      <c r="H628" s="568" t="s">
        <v>516</v>
      </c>
      <c r="I628" s="568" t="s">
        <v>2662</v>
      </c>
      <c r="J628" s="568" t="s">
        <v>740</v>
      </c>
      <c r="K628" s="568" t="s">
        <v>2663</v>
      </c>
      <c r="L628" s="569">
        <v>127.5</v>
      </c>
      <c r="M628" s="569">
        <v>127.5</v>
      </c>
      <c r="N628" s="568">
        <v>1</v>
      </c>
      <c r="O628" s="634">
        <v>1</v>
      </c>
      <c r="P628" s="569">
        <v>127.5</v>
      </c>
      <c r="Q628" s="585">
        <v>1</v>
      </c>
      <c r="R628" s="568">
        <v>1</v>
      </c>
      <c r="S628" s="585">
        <v>1</v>
      </c>
      <c r="T628" s="634">
        <v>1</v>
      </c>
      <c r="U628" s="616">
        <v>1</v>
      </c>
    </row>
    <row r="629" spans="1:21" ht="14.4" customHeight="1" x14ac:dyDescent="0.3">
      <c r="A629" s="567">
        <v>7</v>
      </c>
      <c r="B629" s="568" t="s">
        <v>517</v>
      </c>
      <c r="C629" s="568">
        <v>89301072</v>
      </c>
      <c r="D629" s="632" t="s">
        <v>2977</v>
      </c>
      <c r="E629" s="633" t="s">
        <v>1764</v>
      </c>
      <c r="F629" s="568" t="s">
        <v>1733</v>
      </c>
      <c r="G629" s="568" t="s">
        <v>2092</v>
      </c>
      <c r="H629" s="568" t="s">
        <v>516</v>
      </c>
      <c r="I629" s="568" t="s">
        <v>2093</v>
      </c>
      <c r="J629" s="568" t="s">
        <v>2094</v>
      </c>
      <c r="K629" s="568" t="s">
        <v>2095</v>
      </c>
      <c r="L629" s="569">
        <v>0</v>
      </c>
      <c r="M629" s="569">
        <v>0</v>
      </c>
      <c r="N629" s="568">
        <v>2</v>
      </c>
      <c r="O629" s="634">
        <v>1</v>
      </c>
      <c r="P629" s="569"/>
      <c r="Q629" s="585"/>
      <c r="R629" s="568"/>
      <c r="S629" s="585">
        <v>0</v>
      </c>
      <c r="T629" s="634"/>
      <c r="U629" s="616">
        <v>0</v>
      </c>
    </row>
    <row r="630" spans="1:21" ht="14.4" customHeight="1" x14ac:dyDescent="0.3">
      <c r="A630" s="567">
        <v>7</v>
      </c>
      <c r="B630" s="568" t="s">
        <v>517</v>
      </c>
      <c r="C630" s="568">
        <v>89301072</v>
      </c>
      <c r="D630" s="632" t="s">
        <v>2977</v>
      </c>
      <c r="E630" s="633" t="s">
        <v>1764</v>
      </c>
      <c r="F630" s="568" t="s">
        <v>1733</v>
      </c>
      <c r="G630" s="568" t="s">
        <v>1793</v>
      </c>
      <c r="H630" s="568" t="s">
        <v>516</v>
      </c>
      <c r="I630" s="568" t="s">
        <v>2664</v>
      </c>
      <c r="J630" s="568" t="s">
        <v>2665</v>
      </c>
      <c r="K630" s="568" t="s">
        <v>2666</v>
      </c>
      <c r="L630" s="569">
        <v>126.26</v>
      </c>
      <c r="M630" s="569">
        <v>1010.0800000000002</v>
      </c>
      <c r="N630" s="568">
        <v>8</v>
      </c>
      <c r="O630" s="634">
        <v>3</v>
      </c>
      <c r="P630" s="569"/>
      <c r="Q630" s="585">
        <v>0</v>
      </c>
      <c r="R630" s="568"/>
      <c r="S630" s="585">
        <v>0</v>
      </c>
      <c r="T630" s="634"/>
      <c r="U630" s="616">
        <v>0</v>
      </c>
    </row>
    <row r="631" spans="1:21" ht="14.4" customHeight="1" x14ac:dyDescent="0.3">
      <c r="A631" s="567">
        <v>7</v>
      </c>
      <c r="B631" s="568" t="s">
        <v>517</v>
      </c>
      <c r="C631" s="568">
        <v>89301072</v>
      </c>
      <c r="D631" s="632" t="s">
        <v>2977</v>
      </c>
      <c r="E631" s="633" t="s">
        <v>1764</v>
      </c>
      <c r="F631" s="568" t="s">
        <v>1733</v>
      </c>
      <c r="G631" s="568" t="s">
        <v>1793</v>
      </c>
      <c r="H631" s="568" t="s">
        <v>516</v>
      </c>
      <c r="I631" s="568" t="s">
        <v>2456</v>
      </c>
      <c r="J631" s="568" t="s">
        <v>2364</v>
      </c>
      <c r="K631" s="568" t="s">
        <v>2365</v>
      </c>
      <c r="L631" s="569">
        <v>94.72</v>
      </c>
      <c r="M631" s="569">
        <v>284.15999999999997</v>
      </c>
      <c r="N631" s="568">
        <v>3</v>
      </c>
      <c r="O631" s="634"/>
      <c r="P631" s="569"/>
      <c r="Q631" s="585">
        <v>0</v>
      </c>
      <c r="R631" s="568"/>
      <c r="S631" s="585">
        <v>0</v>
      </c>
      <c r="T631" s="634"/>
      <c r="U631" s="616"/>
    </row>
    <row r="632" spans="1:21" ht="14.4" customHeight="1" x14ac:dyDescent="0.3">
      <c r="A632" s="567">
        <v>7</v>
      </c>
      <c r="B632" s="568" t="s">
        <v>517</v>
      </c>
      <c r="C632" s="568">
        <v>89301072</v>
      </c>
      <c r="D632" s="632" t="s">
        <v>2977</v>
      </c>
      <c r="E632" s="633" t="s">
        <v>1764</v>
      </c>
      <c r="F632" s="568" t="s">
        <v>1733</v>
      </c>
      <c r="G632" s="568" t="s">
        <v>2096</v>
      </c>
      <c r="H632" s="568" t="s">
        <v>516</v>
      </c>
      <c r="I632" s="568" t="s">
        <v>2667</v>
      </c>
      <c r="J632" s="568" t="s">
        <v>2105</v>
      </c>
      <c r="K632" s="568" t="s">
        <v>2668</v>
      </c>
      <c r="L632" s="569">
        <v>0</v>
      </c>
      <c r="M632" s="569">
        <v>0</v>
      </c>
      <c r="N632" s="568">
        <v>9</v>
      </c>
      <c r="O632" s="634">
        <v>3</v>
      </c>
      <c r="P632" s="569">
        <v>0</v>
      </c>
      <c r="Q632" s="585"/>
      <c r="R632" s="568">
        <v>9</v>
      </c>
      <c r="S632" s="585">
        <v>1</v>
      </c>
      <c r="T632" s="634">
        <v>3</v>
      </c>
      <c r="U632" s="616">
        <v>1</v>
      </c>
    </row>
    <row r="633" spans="1:21" ht="14.4" customHeight="1" x14ac:dyDescent="0.3">
      <c r="A633" s="567">
        <v>7</v>
      </c>
      <c r="B633" s="568" t="s">
        <v>517</v>
      </c>
      <c r="C633" s="568">
        <v>89301072</v>
      </c>
      <c r="D633" s="632" t="s">
        <v>2977</v>
      </c>
      <c r="E633" s="633" t="s">
        <v>1764</v>
      </c>
      <c r="F633" s="568" t="s">
        <v>1733</v>
      </c>
      <c r="G633" s="568" t="s">
        <v>2096</v>
      </c>
      <c r="H633" s="568" t="s">
        <v>516</v>
      </c>
      <c r="I633" s="568" t="s">
        <v>2097</v>
      </c>
      <c r="J633" s="568" t="s">
        <v>2098</v>
      </c>
      <c r="K633" s="568" t="s">
        <v>2099</v>
      </c>
      <c r="L633" s="569">
        <v>975.16</v>
      </c>
      <c r="M633" s="569">
        <v>2925.48</v>
      </c>
      <c r="N633" s="568">
        <v>3</v>
      </c>
      <c r="O633" s="634">
        <v>3</v>
      </c>
      <c r="P633" s="569">
        <v>1950.32</v>
      </c>
      <c r="Q633" s="585">
        <v>0.66666666666666663</v>
      </c>
      <c r="R633" s="568">
        <v>2</v>
      </c>
      <c r="S633" s="585">
        <v>0.66666666666666663</v>
      </c>
      <c r="T633" s="634">
        <v>2</v>
      </c>
      <c r="U633" s="616">
        <v>0.66666666666666663</v>
      </c>
    </row>
    <row r="634" spans="1:21" ht="14.4" customHeight="1" x14ac:dyDescent="0.3">
      <c r="A634" s="567">
        <v>7</v>
      </c>
      <c r="B634" s="568" t="s">
        <v>517</v>
      </c>
      <c r="C634" s="568">
        <v>89301072</v>
      </c>
      <c r="D634" s="632" t="s">
        <v>2977</v>
      </c>
      <c r="E634" s="633" t="s">
        <v>1764</v>
      </c>
      <c r="F634" s="568" t="s">
        <v>1733</v>
      </c>
      <c r="G634" s="568" t="s">
        <v>2096</v>
      </c>
      <c r="H634" s="568" t="s">
        <v>516</v>
      </c>
      <c r="I634" s="568" t="s">
        <v>2461</v>
      </c>
      <c r="J634" s="568" t="s">
        <v>2669</v>
      </c>
      <c r="K634" s="568" t="s">
        <v>2238</v>
      </c>
      <c r="L634" s="569">
        <v>1540.49</v>
      </c>
      <c r="M634" s="569">
        <v>3080.98</v>
      </c>
      <c r="N634" s="568">
        <v>2</v>
      </c>
      <c r="O634" s="634">
        <v>1</v>
      </c>
      <c r="P634" s="569"/>
      <c r="Q634" s="585">
        <v>0</v>
      </c>
      <c r="R634" s="568"/>
      <c r="S634" s="585">
        <v>0</v>
      </c>
      <c r="T634" s="634"/>
      <c r="U634" s="616">
        <v>0</v>
      </c>
    </row>
    <row r="635" spans="1:21" ht="14.4" customHeight="1" x14ac:dyDescent="0.3">
      <c r="A635" s="567">
        <v>7</v>
      </c>
      <c r="B635" s="568" t="s">
        <v>517</v>
      </c>
      <c r="C635" s="568">
        <v>89301072</v>
      </c>
      <c r="D635" s="632" t="s">
        <v>2977</v>
      </c>
      <c r="E635" s="633" t="s">
        <v>1764</v>
      </c>
      <c r="F635" s="568" t="s">
        <v>1733</v>
      </c>
      <c r="G635" s="568" t="s">
        <v>2096</v>
      </c>
      <c r="H635" s="568" t="s">
        <v>516</v>
      </c>
      <c r="I635" s="568" t="s">
        <v>2461</v>
      </c>
      <c r="J635" s="568" t="s">
        <v>2462</v>
      </c>
      <c r="K635" s="568" t="s">
        <v>2238</v>
      </c>
      <c r="L635" s="569">
        <v>1540.49</v>
      </c>
      <c r="M635" s="569">
        <v>10783.43</v>
      </c>
      <c r="N635" s="568">
        <v>7</v>
      </c>
      <c r="O635" s="634">
        <v>4</v>
      </c>
      <c r="P635" s="569">
        <v>7702.45</v>
      </c>
      <c r="Q635" s="585">
        <v>0.7142857142857143</v>
      </c>
      <c r="R635" s="568">
        <v>5</v>
      </c>
      <c r="S635" s="585">
        <v>0.7142857142857143</v>
      </c>
      <c r="T635" s="634">
        <v>3</v>
      </c>
      <c r="U635" s="616">
        <v>0.75</v>
      </c>
    </row>
    <row r="636" spans="1:21" ht="14.4" customHeight="1" x14ac:dyDescent="0.3">
      <c r="A636" s="567">
        <v>7</v>
      </c>
      <c r="B636" s="568" t="s">
        <v>517</v>
      </c>
      <c r="C636" s="568">
        <v>89301072</v>
      </c>
      <c r="D636" s="632" t="s">
        <v>2977</v>
      </c>
      <c r="E636" s="633" t="s">
        <v>1764</v>
      </c>
      <c r="F636" s="568" t="s">
        <v>1733</v>
      </c>
      <c r="G636" s="568" t="s">
        <v>2096</v>
      </c>
      <c r="H636" s="568" t="s">
        <v>516</v>
      </c>
      <c r="I636" s="568" t="s">
        <v>2670</v>
      </c>
      <c r="J636" s="568" t="s">
        <v>2464</v>
      </c>
      <c r="K636" s="568" t="s">
        <v>2465</v>
      </c>
      <c r="L636" s="569">
        <v>1736.73</v>
      </c>
      <c r="M636" s="569">
        <v>19104.030000000002</v>
      </c>
      <c r="N636" s="568">
        <v>11</v>
      </c>
      <c r="O636" s="634">
        <v>4</v>
      </c>
      <c r="P636" s="569">
        <v>13893.840000000002</v>
      </c>
      <c r="Q636" s="585">
        <v>0.72727272727272729</v>
      </c>
      <c r="R636" s="568">
        <v>8</v>
      </c>
      <c r="S636" s="585">
        <v>0.72727272727272729</v>
      </c>
      <c r="T636" s="634">
        <v>3</v>
      </c>
      <c r="U636" s="616">
        <v>0.75</v>
      </c>
    </row>
    <row r="637" spans="1:21" ht="14.4" customHeight="1" x14ac:dyDescent="0.3">
      <c r="A637" s="567">
        <v>7</v>
      </c>
      <c r="B637" s="568" t="s">
        <v>517</v>
      </c>
      <c r="C637" s="568">
        <v>89301072</v>
      </c>
      <c r="D637" s="632" t="s">
        <v>2977</v>
      </c>
      <c r="E637" s="633" t="s">
        <v>1764</v>
      </c>
      <c r="F637" s="568" t="s">
        <v>1733</v>
      </c>
      <c r="G637" s="568" t="s">
        <v>2096</v>
      </c>
      <c r="H637" s="568" t="s">
        <v>516</v>
      </c>
      <c r="I637" s="568" t="s">
        <v>2230</v>
      </c>
      <c r="J637" s="568" t="s">
        <v>2101</v>
      </c>
      <c r="K637" s="568" t="s">
        <v>2103</v>
      </c>
      <c r="L637" s="569">
        <v>1301.1500000000001</v>
      </c>
      <c r="M637" s="569">
        <v>5204.6000000000004</v>
      </c>
      <c r="N637" s="568">
        <v>4</v>
      </c>
      <c r="O637" s="634">
        <v>2</v>
      </c>
      <c r="P637" s="569">
        <v>5204.6000000000004</v>
      </c>
      <c r="Q637" s="585">
        <v>1</v>
      </c>
      <c r="R637" s="568">
        <v>4</v>
      </c>
      <c r="S637" s="585">
        <v>1</v>
      </c>
      <c r="T637" s="634">
        <v>2</v>
      </c>
      <c r="U637" s="616">
        <v>1</v>
      </c>
    </row>
    <row r="638" spans="1:21" ht="14.4" customHeight="1" x14ac:dyDescent="0.3">
      <c r="A638" s="567">
        <v>7</v>
      </c>
      <c r="B638" s="568" t="s">
        <v>517</v>
      </c>
      <c r="C638" s="568">
        <v>89301072</v>
      </c>
      <c r="D638" s="632" t="s">
        <v>2977</v>
      </c>
      <c r="E638" s="633" t="s">
        <v>1764</v>
      </c>
      <c r="F638" s="568" t="s">
        <v>1733</v>
      </c>
      <c r="G638" s="568" t="s">
        <v>2096</v>
      </c>
      <c r="H638" s="568" t="s">
        <v>516</v>
      </c>
      <c r="I638" s="568" t="s">
        <v>2671</v>
      </c>
      <c r="J638" s="568" t="s">
        <v>2669</v>
      </c>
      <c r="K638" s="568" t="s">
        <v>2238</v>
      </c>
      <c r="L638" s="569">
        <v>1540.49</v>
      </c>
      <c r="M638" s="569">
        <v>3080.98</v>
      </c>
      <c r="N638" s="568">
        <v>2</v>
      </c>
      <c r="O638" s="634">
        <v>1</v>
      </c>
      <c r="P638" s="569">
        <v>3080.98</v>
      </c>
      <c r="Q638" s="585">
        <v>1</v>
      </c>
      <c r="R638" s="568">
        <v>2</v>
      </c>
      <c r="S638" s="585">
        <v>1</v>
      </c>
      <c r="T638" s="634">
        <v>1</v>
      </c>
      <c r="U638" s="616">
        <v>1</v>
      </c>
    </row>
    <row r="639" spans="1:21" ht="14.4" customHeight="1" x14ac:dyDescent="0.3">
      <c r="A639" s="567">
        <v>7</v>
      </c>
      <c r="B639" s="568" t="s">
        <v>517</v>
      </c>
      <c r="C639" s="568">
        <v>89301072</v>
      </c>
      <c r="D639" s="632" t="s">
        <v>2977</v>
      </c>
      <c r="E639" s="633" t="s">
        <v>1764</v>
      </c>
      <c r="F639" s="568" t="s">
        <v>1733</v>
      </c>
      <c r="G639" s="568" t="s">
        <v>2096</v>
      </c>
      <c r="H639" s="568" t="s">
        <v>516</v>
      </c>
      <c r="I639" s="568" t="s">
        <v>2671</v>
      </c>
      <c r="J639" s="568" t="s">
        <v>2462</v>
      </c>
      <c r="K639" s="568" t="s">
        <v>2238</v>
      </c>
      <c r="L639" s="569">
        <v>1540.49</v>
      </c>
      <c r="M639" s="569">
        <v>1540.49</v>
      </c>
      <c r="N639" s="568">
        <v>1</v>
      </c>
      <c r="O639" s="634">
        <v>1</v>
      </c>
      <c r="P639" s="569">
        <v>1540.49</v>
      </c>
      <c r="Q639" s="585">
        <v>1</v>
      </c>
      <c r="R639" s="568">
        <v>1</v>
      </c>
      <c r="S639" s="585">
        <v>1</v>
      </c>
      <c r="T639" s="634">
        <v>1</v>
      </c>
      <c r="U639" s="616">
        <v>1</v>
      </c>
    </row>
    <row r="640" spans="1:21" ht="14.4" customHeight="1" x14ac:dyDescent="0.3">
      <c r="A640" s="567">
        <v>7</v>
      </c>
      <c r="B640" s="568" t="s">
        <v>517</v>
      </c>
      <c r="C640" s="568">
        <v>89301072</v>
      </c>
      <c r="D640" s="632" t="s">
        <v>2977</v>
      </c>
      <c r="E640" s="633" t="s">
        <v>1764</v>
      </c>
      <c r="F640" s="568" t="s">
        <v>1733</v>
      </c>
      <c r="G640" s="568" t="s">
        <v>2096</v>
      </c>
      <c r="H640" s="568" t="s">
        <v>516</v>
      </c>
      <c r="I640" s="568" t="s">
        <v>2463</v>
      </c>
      <c r="J640" s="568" t="s">
        <v>2464</v>
      </c>
      <c r="K640" s="568" t="s">
        <v>2465</v>
      </c>
      <c r="L640" s="569">
        <v>1736.73</v>
      </c>
      <c r="M640" s="569">
        <v>20840.759999999998</v>
      </c>
      <c r="N640" s="568">
        <v>12</v>
      </c>
      <c r="O640" s="634">
        <v>8</v>
      </c>
      <c r="P640" s="569">
        <v>19104.03</v>
      </c>
      <c r="Q640" s="585">
        <v>0.91666666666666663</v>
      </c>
      <c r="R640" s="568">
        <v>11</v>
      </c>
      <c r="S640" s="585">
        <v>0.91666666666666663</v>
      </c>
      <c r="T640" s="634">
        <v>7</v>
      </c>
      <c r="U640" s="616">
        <v>0.875</v>
      </c>
    </row>
    <row r="641" spans="1:21" ht="14.4" customHeight="1" x14ac:dyDescent="0.3">
      <c r="A641" s="567">
        <v>7</v>
      </c>
      <c r="B641" s="568" t="s">
        <v>517</v>
      </c>
      <c r="C641" s="568">
        <v>89301072</v>
      </c>
      <c r="D641" s="632" t="s">
        <v>2977</v>
      </c>
      <c r="E641" s="633" t="s">
        <v>1764</v>
      </c>
      <c r="F641" s="568" t="s">
        <v>1733</v>
      </c>
      <c r="G641" s="568" t="s">
        <v>2466</v>
      </c>
      <c r="H641" s="568" t="s">
        <v>516</v>
      </c>
      <c r="I641" s="568" t="s">
        <v>2672</v>
      </c>
      <c r="J641" s="568" t="s">
        <v>2673</v>
      </c>
      <c r="K641" s="568" t="s">
        <v>622</v>
      </c>
      <c r="L641" s="569">
        <v>85.49</v>
      </c>
      <c r="M641" s="569">
        <v>341.96</v>
      </c>
      <c r="N641" s="568">
        <v>4</v>
      </c>
      <c r="O641" s="634">
        <v>0.5</v>
      </c>
      <c r="P641" s="569">
        <v>341.96</v>
      </c>
      <c r="Q641" s="585">
        <v>1</v>
      </c>
      <c r="R641" s="568">
        <v>4</v>
      </c>
      <c r="S641" s="585">
        <v>1</v>
      </c>
      <c r="T641" s="634">
        <v>0.5</v>
      </c>
      <c r="U641" s="616">
        <v>1</v>
      </c>
    </row>
    <row r="642" spans="1:21" ht="14.4" customHeight="1" x14ac:dyDescent="0.3">
      <c r="A642" s="567">
        <v>7</v>
      </c>
      <c r="B642" s="568" t="s">
        <v>517</v>
      </c>
      <c r="C642" s="568">
        <v>89301072</v>
      </c>
      <c r="D642" s="632" t="s">
        <v>2977</v>
      </c>
      <c r="E642" s="633" t="s">
        <v>1764</v>
      </c>
      <c r="F642" s="568" t="s">
        <v>1733</v>
      </c>
      <c r="G642" s="568" t="s">
        <v>2111</v>
      </c>
      <c r="H642" s="568" t="s">
        <v>516</v>
      </c>
      <c r="I642" s="568" t="s">
        <v>2112</v>
      </c>
      <c r="J642" s="568" t="s">
        <v>2113</v>
      </c>
      <c r="K642" s="568" t="s">
        <v>2032</v>
      </c>
      <c r="L642" s="569">
        <v>186.85</v>
      </c>
      <c r="M642" s="569">
        <v>747.4</v>
      </c>
      <c r="N642" s="568">
        <v>4</v>
      </c>
      <c r="O642" s="634">
        <v>1.5</v>
      </c>
      <c r="P642" s="569"/>
      <c r="Q642" s="585">
        <v>0</v>
      </c>
      <c r="R642" s="568"/>
      <c r="S642" s="585">
        <v>0</v>
      </c>
      <c r="T642" s="634"/>
      <c r="U642" s="616">
        <v>0</v>
      </c>
    </row>
    <row r="643" spans="1:21" ht="14.4" customHeight="1" x14ac:dyDescent="0.3">
      <c r="A643" s="567">
        <v>7</v>
      </c>
      <c r="B643" s="568" t="s">
        <v>517</v>
      </c>
      <c r="C643" s="568">
        <v>89301072</v>
      </c>
      <c r="D643" s="632" t="s">
        <v>2977</v>
      </c>
      <c r="E643" s="633" t="s">
        <v>1764</v>
      </c>
      <c r="F643" s="568" t="s">
        <v>1733</v>
      </c>
      <c r="G643" s="568" t="s">
        <v>2111</v>
      </c>
      <c r="H643" s="568" t="s">
        <v>516</v>
      </c>
      <c r="I643" s="568" t="s">
        <v>2674</v>
      </c>
      <c r="J643" s="568" t="s">
        <v>2118</v>
      </c>
      <c r="K643" s="568" t="s">
        <v>2675</v>
      </c>
      <c r="L643" s="569">
        <v>24.56</v>
      </c>
      <c r="M643" s="569">
        <v>24.56</v>
      </c>
      <c r="N643" s="568">
        <v>1</v>
      </c>
      <c r="O643" s="634">
        <v>0.5</v>
      </c>
      <c r="P643" s="569">
        <v>24.56</v>
      </c>
      <c r="Q643" s="585">
        <v>1</v>
      </c>
      <c r="R643" s="568">
        <v>1</v>
      </c>
      <c r="S643" s="585">
        <v>1</v>
      </c>
      <c r="T643" s="634">
        <v>0.5</v>
      </c>
      <c r="U643" s="616">
        <v>1</v>
      </c>
    </row>
    <row r="644" spans="1:21" ht="14.4" customHeight="1" x14ac:dyDescent="0.3">
      <c r="A644" s="567">
        <v>7</v>
      </c>
      <c r="B644" s="568" t="s">
        <v>517</v>
      </c>
      <c r="C644" s="568">
        <v>89301072</v>
      </c>
      <c r="D644" s="632" t="s">
        <v>2977</v>
      </c>
      <c r="E644" s="633" t="s">
        <v>1764</v>
      </c>
      <c r="F644" s="568" t="s">
        <v>1733</v>
      </c>
      <c r="G644" s="568" t="s">
        <v>2111</v>
      </c>
      <c r="H644" s="568" t="s">
        <v>516</v>
      </c>
      <c r="I644" s="568" t="s">
        <v>2117</v>
      </c>
      <c r="J644" s="568" t="s">
        <v>2118</v>
      </c>
      <c r="K644" s="568" t="s">
        <v>2119</v>
      </c>
      <c r="L644" s="569">
        <v>73.67</v>
      </c>
      <c r="M644" s="569">
        <v>221.01</v>
      </c>
      <c r="N644" s="568">
        <v>3</v>
      </c>
      <c r="O644" s="634">
        <v>1</v>
      </c>
      <c r="P644" s="569">
        <v>221.01</v>
      </c>
      <c r="Q644" s="585">
        <v>1</v>
      </c>
      <c r="R644" s="568">
        <v>3</v>
      </c>
      <c r="S644" s="585">
        <v>1</v>
      </c>
      <c r="T644" s="634">
        <v>1</v>
      </c>
      <c r="U644" s="616">
        <v>1</v>
      </c>
    </row>
    <row r="645" spans="1:21" ht="14.4" customHeight="1" x14ac:dyDescent="0.3">
      <c r="A645" s="567">
        <v>7</v>
      </c>
      <c r="B645" s="568" t="s">
        <v>517</v>
      </c>
      <c r="C645" s="568">
        <v>89301072</v>
      </c>
      <c r="D645" s="632" t="s">
        <v>2977</v>
      </c>
      <c r="E645" s="633" t="s">
        <v>1764</v>
      </c>
      <c r="F645" s="568" t="s">
        <v>1733</v>
      </c>
      <c r="G645" s="568" t="s">
        <v>2111</v>
      </c>
      <c r="H645" s="568" t="s">
        <v>516</v>
      </c>
      <c r="I645" s="568" t="s">
        <v>2469</v>
      </c>
      <c r="J645" s="568" t="s">
        <v>2470</v>
      </c>
      <c r="K645" s="568" t="s">
        <v>836</v>
      </c>
      <c r="L645" s="569">
        <v>166.07</v>
      </c>
      <c r="M645" s="569">
        <v>498.21</v>
      </c>
      <c r="N645" s="568">
        <v>3</v>
      </c>
      <c r="O645" s="634">
        <v>1</v>
      </c>
      <c r="P645" s="569"/>
      <c r="Q645" s="585">
        <v>0</v>
      </c>
      <c r="R645" s="568"/>
      <c r="S645" s="585">
        <v>0</v>
      </c>
      <c r="T645" s="634"/>
      <c r="U645" s="616">
        <v>0</v>
      </c>
    </row>
    <row r="646" spans="1:21" ht="14.4" customHeight="1" x14ac:dyDescent="0.3">
      <c r="A646" s="567">
        <v>7</v>
      </c>
      <c r="B646" s="568" t="s">
        <v>517</v>
      </c>
      <c r="C646" s="568">
        <v>89301072</v>
      </c>
      <c r="D646" s="632" t="s">
        <v>2977</v>
      </c>
      <c r="E646" s="633" t="s">
        <v>1764</v>
      </c>
      <c r="F646" s="568" t="s">
        <v>1733</v>
      </c>
      <c r="G646" s="568" t="s">
        <v>2111</v>
      </c>
      <c r="H646" s="568" t="s">
        <v>586</v>
      </c>
      <c r="I646" s="568" t="s">
        <v>2120</v>
      </c>
      <c r="J646" s="568" t="s">
        <v>2121</v>
      </c>
      <c r="K646" s="568" t="s">
        <v>2122</v>
      </c>
      <c r="L646" s="569">
        <v>147.36000000000001</v>
      </c>
      <c r="M646" s="569">
        <v>4420.8</v>
      </c>
      <c r="N646" s="568">
        <v>30</v>
      </c>
      <c r="O646" s="634">
        <v>8</v>
      </c>
      <c r="P646" s="569">
        <v>3536.6400000000003</v>
      </c>
      <c r="Q646" s="585">
        <v>0.8</v>
      </c>
      <c r="R646" s="568">
        <v>24</v>
      </c>
      <c r="S646" s="585">
        <v>0.8</v>
      </c>
      <c r="T646" s="634">
        <v>6</v>
      </c>
      <c r="U646" s="616">
        <v>0.75</v>
      </c>
    </row>
    <row r="647" spans="1:21" ht="14.4" customHeight="1" x14ac:dyDescent="0.3">
      <c r="A647" s="567">
        <v>7</v>
      </c>
      <c r="B647" s="568" t="s">
        <v>517</v>
      </c>
      <c r="C647" s="568">
        <v>89301072</v>
      </c>
      <c r="D647" s="632" t="s">
        <v>2977</v>
      </c>
      <c r="E647" s="633" t="s">
        <v>1764</v>
      </c>
      <c r="F647" s="568" t="s">
        <v>1733</v>
      </c>
      <c r="G647" s="568" t="s">
        <v>2111</v>
      </c>
      <c r="H647" s="568" t="s">
        <v>586</v>
      </c>
      <c r="I647" s="568" t="s">
        <v>2123</v>
      </c>
      <c r="J647" s="568" t="s">
        <v>2124</v>
      </c>
      <c r="K647" s="568" t="s">
        <v>836</v>
      </c>
      <c r="L647" s="569">
        <v>166.07</v>
      </c>
      <c r="M647" s="569">
        <v>2657.12</v>
      </c>
      <c r="N647" s="568">
        <v>16</v>
      </c>
      <c r="O647" s="634">
        <v>2.5</v>
      </c>
      <c r="P647" s="569">
        <v>2324.98</v>
      </c>
      <c r="Q647" s="585">
        <v>0.875</v>
      </c>
      <c r="R647" s="568">
        <v>14</v>
      </c>
      <c r="S647" s="585">
        <v>0.875</v>
      </c>
      <c r="T647" s="634">
        <v>2</v>
      </c>
      <c r="U647" s="616">
        <v>0.8</v>
      </c>
    </row>
    <row r="648" spans="1:21" ht="14.4" customHeight="1" x14ac:dyDescent="0.3">
      <c r="A648" s="567">
        <v>7</v>
      </c>
      <c r="B648" s="568" t="s">
        <v>517</v>
      </c>
      <c r="C648" s="568">
        <v>89301072</v>
      </c>
      <c r="D648" s="632" t="s">
        <v>2977</v>
      </c>
      <c r="E648" s="633" t="s">
        <v>1764</v>
      </c>
      <c r="F648" s="568" t="s">
        <v>1733</v>
      </c>
      <c r="G648" s="568" t="s">
        <v>2111</v>
      </c>
      <c r="H648" s="568" t="s">
        <v>516</v>
      </c>
      <c r="I648" s="568" t="s">
        <v>2125</v>
      </c>
      <c r="J648" s="568" t="s">
        <v>2126</v>
      </c>
      <c r="K648" s="568" t="s">
        <v>2127</v>
      </c>
      <c r="L648" s="569">
        <v>207.53</v>
      </c>
      <c r="M648" s="569">
        <v>1245.18</v>
      </c>
      <c r="N648" s="568">
        <v>6</v>
      </c>
      <c r="O648" s="634">
        <v>1.5</v>
      </c>
      <c r="P648" s="569">
        <v>415.06</v>
      </c>
      <c r="Q648" s="585">
        <v>0.33333333333333331</v>
      </c>
      <c r="R648" s="568">
        <v>2</v>
      </c>
      <c r="S648" s="585">
        <v>0.33333333333333331</v>
      </c>
      <c r="T648" s="634">
        <v>0.5</v>
      </c>
      <c r="U648" s="616">
        <v>0.33333333333333331</v>
      </c>
    </row>
    <row r="649" spans="1:21" ht="14.4" customHeight="1" x14ac:dyDescent="0.3">
      <c r="A649" s="567">
        <v>7</v>
      </c>
      <c r="B649" s="568" t="s">
        <v>517</v>
      </c>
      <c r="C649" s="568">
        <v>89301072</v>
      </c>
      <c r="D649" s="632" t="s">
        <v>2977</v>
      </c>
      <c r="E649" s="633" t="s">
        <v>1764</v>
      </c>
      <c r="F649" s="568" t="s">
        <v>1733</v>
      </c>
      <c r="G649" s="568" t="s">
        <v>2111</v>
      </c>
      <c r="H649" s="568" t="s">
        <v>586</v>
      </c>
      <c r="I649" s="568" t="s">
        <v>2128</v>
      </c>
      <c r="J649" s="568" t="s">
        <v>2129</v>
      </c>
      <c r="K649" s="568" t="s">
        <v>2032</v>
      </c>
      <c r="L649" s="569">
        <v>124.51</v>
      </c>
      <c r="M649" s="569">
        <v>2490.2000000000003</v>
      </c>
      <c r="N649" s="568">
        <v>20</v>
      </c>
      <c r="O649" s="634">
        <v>4.5</v>
      </c>
      <c r="P649" s="569">
        <v>1867.65</v>
      </c>
      <c r="Q649" s="585">
        <v>0.75</v>
      </c>
      <c r="R649" s="568">
        <v>15</v>
      </c>
      <c r="S649" s="585">
        <v>0.75</v>
      </c>
      <c r="T649" s="634">
        <v>3</v>
      </c>
      <c r="U649" s="616">
        <v>0.66666666666666663</v>
      </c>
    </row>
    <row r="650" spans="1:21" ht="14.4" customHeight="1" x14ac:dyDescent="0.3">
      <c r="A650" s="567">
        <v>7</v>
      </c>
      <c r="B650" s="568" t="s">
        <v>517</v>
      </c>
      <c r="C650" s="568">
        <v>89301072</v>
      </c>
      <c r="D650" s="632" t="s">
        <v>2977</v>
      </c>
      <c r="E650" s="633" t="s">
        <v>1764</v>
      </c>
      <c r="F650" s="568" t="s">
        <v>1733</v>
      </c>
      <c r="G650" s="568" t="s">
        <v>2111</v>
      </c>
      <c r="H650" s="568" t="s">
        <v>586</v>
      </c>
      <c r="I650" s="568" t="s">
        <v>2248</v>
      </c>
      <c r="J650" s="568" t="s">
        <v>2129</v>
      </c>
      <c r="K650" s="568" t="s">
        <v>2127</v>
      </c>
      <c r="L650" s="569">
        <v>207.53</v>
      </c>
      <c r="M650" s="569">
        <v>622.59</v>
      </c>
      <c r="N650" s="568">
        <v>3</v>
      </c>
      <c r="O650" s="634">
        <v>0.5</v>
      </c>
      <c r="P650" s="569">
        <v>622.59</v>
      </c>
      <c r="Q650" s="585">
        <v>1</v>
      </c>
      <c r="R650" s="568">
        <v>3</v>
      </c>
      <c r="S650" s="585">
        <v>1</v>
      </c>
      <c r="T650" s="634">
        <v>0.5</v>
      </c>
      <c r="U650" s="616">
        <v>1</v>
      </c>
    </row>
    <row r="651" spans="1:21" ht="14.4" customHeight="1" x14ac:dyDescent="0.3">
      <c r="A651" s="567">
        <v>7</v>
      </c>
      <c r="B651" s="568" t="s">
        <v>517</v>
      </c>
      <c r="C651" s="568">
        <v>89301072</v>
      </c>
      <c r="D651" s="632" t="s">
        <v>2977</v>
      </c>
      <c r="E651" s="633" t="s">
        <v>1764</v>
      </c>
      <c r="F651" s="568" t="s">
        <v>1733</v>
      </c>
      <c r="G651" s="568" t="s">
        <v>2111</v>
      </c>
      <c r="H651" s="568" t="s">
        <v>586</v>
      </c>
      <c r="I651" s="568" t="s">
        <v>2249</v>
      </c>
      <c r="J651" s="568" t="s">
        <v>2240</v>
      </c>
      <c r="K651" s="568" t="s">
        <v>2245</v>
      </c>
      <c r="L651" s="569">
        <v>314.35000000000002</v>
      </c>
      <c r="M651" s="569">
        <v>2829.15</v>
      </c>
      <c r="N651" s="568">
        <v>9</v>
      </c>
      <c r="O651" s="634">
        <v>4.5</v>
      </c>
      <c r="P651" s="569">
        <v>1257.4000000000001</v>
      </c>
      <c r="Q651" s="585">
        <v>0.44444444444444448</v>
      </c>
      <c r="R651" s="568">
        <v>4</v>
      </c>
      <c r="S651" s="585">
        <v>0.44444444444444442</v>
      </c>
      <c r="T651" s="634">
        <v>2.5</v>
      </c>
      <c r="U651" s="616">
        <v>0.55555555555555558</v>
      </c>
    </row>
    <row r="652" spans="1:21" ht="14.4" customHeight="1" x14ac:dyDescent="0.3">
      <c r="A652" s="567">
        <v>7</v>
      </c>
      <c r="B652" s="568" t="s">
        <v>517</v>
      </c>
      <c r="C652" s="568">
        <v>89301072</v>
      </c>
      <c r="D652" s="632" t="s">
        <v>2977</v>
      </c>
      <c r="E652" s="633" t="s">
        <v>1764</v>
      </c>
      <c r="F652" s="568" t="s">
        <v>1733</v>
      </c>
      <c r="G652" s="568" t="s">
        <v>1889</v>
      </c>
      <c r="H652" s="568" t="s">
        <v>516</v>
      </c>
      <c r="I652" s="568" t="s">
        <v>2471</v>
      </c>
      <c r="J652" s="568" t="s">
        <v>2472</v>
      </c>
      <c r="K652" s="568" t="s">
        <v>2473</v>
      </c>
      <c r="L652" s="569">
        <v>0</v>
      </c>
      <c r="M652" s="569">
        <v>0</v>
      </c>
      <c r="N652" s="568">
        <v>1</v>
      </c>
      <c r="O652" s="634">
        <v>0.5</v>
      </c>
      <c r="P652" s="569">
        <v>0</v>
      </c>
      <c r="Q652" s="585"/>
      <c r="R652" s="568">
        <v>1</v>
      </c>
      <c r="S652" s="585">
        <v>1</v>
      </c>
      <c r="T652" s="634">
        <v>0.5</v>
      </c>
      <c r="U652" s="616">
        <v>1</v>
      </c>
    </row>
    <row r="653" spans="1:21" ht="14.4" customHeight="1" x14ac:dyDescent="0.3">
      <c r="A653" s="567">
        <v>7</v>
      </c>
      <c r="B653" s="568" t="s">
        <v>517</v>
      </c>
      <c r="C653" s="568">
        <v>89301072</v>
      </c>
      <c r="D653" s="632" t="s">
        <v>2977</v>
      </c>
      <c r="E653" s="633" t="s">
        <v>1764</v>
      </c>
      <c r="F653" s="568" t="s">
        <v>1733</v>
      </c>
      <c r="G653" s="568" t="s">
        <v>1889</v>
      </c>
      <c r="H653" s="568" t="s">
        <v>516</v>
      </c>
      <c r="I653" s="568" t="s">
        <v>2676</v>
      </c>
      <c r="J653" s="568" t="s">
        <v>2472</v>
      </c>
      <c r="K653" s="568" t="s">
        <v>2677</v>
      </c>
      <c r="L653" s="569">
        <v>0</v>
      </c>
      <c r="M653" s="569">
        <v>0</v>
      </c>
      <c r="N653" s="568">
        <v>2</v>
      </c>
      <c r="O653" s="634">
        <v>0.5</v>
      </c>
      <c r="P653" s="569"/>
      <c r="Q653" s="585"/>
      <c r="R653" s="568"/>
      <c r="S653" s="585">
        <v>0</v>
      </c>
      <c r="T653" s="634"/>
      <c r="U653" s="616">
        <v>0</v>
      </c>
    </row>
    <row r="654" spans="1:21" ht="14.4" customHeight="1" x14ac:dyDescent="0.3">
      <c r="A654" s="567">
        <v>7</v>
      </c>
      <c r="B654" s="568" t="s">
        <v>517</v>
      </c>
      <c r="C654" s="568">
        <v>89301072</v>
      </c>
      <c r="D654" s="632" t="s">
        <v>2977</v>
      </c>
      <c r="E654" s="633" t="s">
        <v>1764</v>
      </c>
      <c r="F654" s="568" t="s">
        <v>1733</v>
      </c>
      <c r="G654" s="568" t="s">
        <v>1889</v>
      </c>
      <c r="H654" s="568" t="s">
        <v>516</v>
      </c>
      <c r="I654" s="568" t="s">
        <v>2678</v>
      </c>
      <c r="J654" s="568" t="s">
        <v>2131</v>
      </c>
      <c r="K654" s="568" t="s">
        <v>2251</v>
      </c>
      <c r="L654" s="569">
        <v>102.89</v>
      </c>
      <c r="M654" s="569">
        <v>1234.68</v>
      </c>
      <c r="N654" s="568">
        <v>12</v>
      </c>
      <c r="O654" s="634">
        <v>4.5</v>
      </c>
      <c r="P654" s="569">
        <v>720.23</v>
      </c>
      <c r="Q654" s="585">
        <v>0.58333333333333337</v>
      </c>
      <c r="R654" s="568">
        <v>7</v>
      </c>
      <c r="S654" s="585">
        <v>0.58333333333333337</v>
      </c>
      <c r="T654" s="634">
        <v>2</v>
      </c>
      <c r="U654" s="616">
        <v>0.44444444444444442</v>
      </c>
    </row>
    <row r="655" spans="1:21" ht="14.4" customHeight="1" x14ac:dyDescent="0.3">
      <c r="A655" s="567">
        <v>7</v>
      </c>
      <c r="B655" s="568" t="s">
        <v>517</v>
      </c>
      <c r="C655" s="568">
        <v>89301072</v>
      </c>
      <c r="D655" s="632" t="s">
        <v>2977</v>
      </c>
      <c r="E655" s="633" t="s">
        <v>1764</v>
      </c>
      <c r="F655" s="568" t="s">
        <v>1733</v>
      </c>
      <c r="G655" s="568" t="s">
        <v>1889</v>
      </c>
      <c r="H655" s="568" t="s">
        <v>516</v>
      </c>
      <c r="I655" s="568" t="s">
        <v>2130</v>
      </c>
      <c r="J655" s="568" t="s">
        <v>2131</v>
      </c>
      <c r="K655" s="568" t="s">
        <v>1858</v>
      </c>
      <c r="L655" s="569">
        <v>154.33000000000001</v>
      </c>
      <c r="M655" s="569">
        <v>2623.61</v>
      </c>
      <c r="N655" s="568">
        <v>17</v>
      </c>
      <c r="O655" s="634">
        <v>5</v>
      </c>
      <c r="P655" s="569">
        <v>1234.6400000000001</v>
      </c>
      <c r="Q655" s="585">
        <v>0.47058823529411764</v>
      </c>
      <c r="R655" s="568">
        <v>8</v>
      </c>
      <c r="S655" s="585">
        <v>0.47058823529411764</v>
      </c>
      <c r="T655" s="634">
        <v>1.5</v>
      </c>
      <c r="U655" s="616">
        <v>0.3</v>
      </c>
    </row>
    <row r="656" spans="1:21" ht="14.4" customHeight="1" x14ac:dyDescent="0.3">
      <c r="A656" s="567">
        <v>7</v>
      </c>
      <c r="B656" s="568" t="s">
        <v>517</v>
      </c>
      <c r="C656" s="568">
        <v>89301072</v>
      </c>
      <c r="D656" s="632" t="s">
        <v>2977</v>
      </c>
      <c r="E656" s="633" t="s">
        <v>1764</v>
      </c>
      <c r="F656" s="568" t="s">
        <v>1733</v>
      </c>
      <c r="G656" s="568" t="s">
        <v>1889</v>
      </c>
      <c r="H656" s="568" t="s">
        <v>516</v>
      </c>
      <c r="I656" s="568" t="s">
        <v>1890</v>
      </c>
      <c r="J656" s="568" t="s">
        <v>1891</v>
      </c>
      <c r="K656" s="568" t="s">
        <v>1858</v>
      </c>
      <c r="L656" s="569">
        <v>60.97</v>
      </c>
      <c r="M656" s="569">
        <v>304.85000000000002</v>
      </c>
      <c r="N656" s="568">
        <v>5</v>
      </c>
      <c r="O656" s="634">
        <v>1.5</v>
      </c>
      <c r="P656" s="569">
        <v>182.91</v>
      </c>
      <c r="Q656" s="585">
        <v>0.6</v>
      </c>
      <c r="R656" s="568">
        <v>3</v>
      </c>
      <c r="S656" s="585">
        <v>0.6</v>
      </c>
      <c r="T656" s="634">
        <v>1</v>
      </c>
      <c r="U656" s="616">
        <v>0.66666666666666663</v>
      </c>
    </row>
    <row r="657" spans="1:21" ht="14.4" customHeight="1" x14ac:dyDescent="0.3">
      <c r="A657" s="567">
        <v>7</v>
      </c>
      <c r="B657" s="568" t="s">
        <v>517</v>
      </c>
      <c r="C657" s="568">
        <v>89301072</v>
      </c>
      <c r="D657" s="632" t="s">
        <v>2977</v>
      </c>
      <c r="E657" s="633" t="s">
        <v>1764</v>
      </c>
      <c r="F657" s="568" t="s">
        <v>1733</v>
      </c>
      <c r="G657" s="568" t="s">
        <v>2136</v>
      </c>
      <c r="H657" s="568" t="s">
        <v>586</v>
      </c>
      <c r="I657" s="568" t="s">
        <v>2137</v>
      </c>
      <c r="J657" s="568" t="s">
        <v>2138</v>
      </c>
      <c r="K657" s="568" t="s">
        <v>2139</v>
      </c>
      <c r="L657" s="569">
        <v>139.46</v>
      </c>
      <c r="M657" s="569">
        <v>418.38</v>
      </c>
      <c r="N657" s="568">
        <v>3</v>
      </c>
      <c r="O657" s="634">
        <v>1.5</v>
      </c>
      <c r="P657" s="569">
        <v>139.46</v>
      </c>
      <c r="Q657" s="585">
        <v>0.33333333333333337</v>
      </c>
      <c r="R657" s="568">
        <v>1</v>
      </c>
      <c r="S657" s="585">
        <v>0.33333333333333331</v>
      </c>
      <c r="T657" s="634">
        <v>0.5</v>
      </c>
      <c r="U657" s="616">
        <v>0.33333333333333331</v>
      </c>
    </row>
    <row r="658" spans="1:21" ht="14.4" customHeight="1" x14ac:dyDescent="0.3">
      <c r="A658" s="567">
        <v>7</v>
      </c>
      <c r="B658" s="568" t="s">
        <v>517</v>
      </c>
      <c r="C658" s="568">
        <v>89301072</v>
      </c>
      <c r="D658" s="632" t="s">
        <v>2977</v>
      </c>
      <c r="E658" s="633" t="s">
        <v>1764</v>
      </c>
      <c r="F658" s="568" t="s">
        <v>1733</v>
      </c>
      <c r="G658" s="568" t="s">
        <v>1892</v>
      </c>
      <c r="H658" s="568" t="s">
        <v>516</v>
      </c>
      <c r="I658" s="568" t="s">
        <v>2679</v>
      </c>
      <c r="J658" s="568" t="s">
        <v>2385</v>
      </c>
      <c r="K658" s="568" t="s">
        <v>2680</v>
      </c>
      <c r="L658" s="569">
        <v>0</v>
      </c>
      <c r="M658" s="569">
        <v>0</v>
      </c>
      <c r="N658" s="568">
        <v>6</v>
      </c>
      <c r="O658" s="634">
        <v>1.5</v>
      </c>
      <c r="P658" s="569">
        <v>0</v>
      </c>
      <c r="Q658" s="585"/>
      <c r="R658" s="568">
        <v>6</v>
      </c>
      <c r="S658" s="585">
        <v>1</v>
      </c>
      <c r="T658" s="634">
        <v>1.5</v>
      </c>
      <c r="U658" s="616">
        <v>1</v>
      </c>
    </row>
    <row r="659" spans="1:21" ht="14.4" customHeight="1" x14ac:dyDescent="0.3">
      <c r="A659" s="567">
        <v>7</v>
      </c>
      <c r="B659" s="568" t="s">
        <v>517</v>
      </c>
      <c r="C659" s="568">
        <v>89301072</v>
      </c>
      <c r="D659" s="632" t="s">
        <v>2977</v>
      </c>
      <c r="E659" s="633" t="s">
        <v>1764</v>
      </c>
      <c r="F659" s="568" t="s">
        <v>1733</v>
      </c>
      <c r="G659" s="568" t="s">
        <v>1892</v>
      </c>
      <c r="H659" s="568" t="s">
        <v>516</v>
      </c>
      <c r="I659" s="568" t="s">
        <v>1897</v>
      </c>
      <c r="J659" s="568" t="s">
        <v>935</v>
      </c>
      <c r="K659" s="568" t="s">
        <v>1898</v>
      </c>
      <c r="L659" s="569">
        <v>0</v>
      </c>
      <c r="M659" s="569">
        <v>0</v>
      </c>
      <c r="N659" s="568">
        <v>1</v>
      </c>
      <c r="O659" s="634">
        <v>0.5</v>
      </c>
      <c r="P659" s="569">
        <v>0</v>
      </c>
      <c r="Q659" s="585"/>
      <c r="R659" s="568">
        <v>1</v>
      </c>
      <c r="S659" s="585">
        <v>1</v>
      </c>
      <c r="T659" s="634">
        <v>0.5</v>
      </c>
      <c r="U659" s="616">
        <v>1</v>
      </c>
    </row>
    <row r="660" spans="1:21" ht="14.4" customHeight="1" x14ac:dyDescent="0.3">
      <c r="A660" s="567">
        <v>7</v>
      </c>
      <c r="B660" s="568" t="s">
        <v>517</v>
      </c>
      <c r="C660" s="568">
        <v>89301072</v>
      </c>
      <c r="D660" s="632" t="s">
        <v>2977</v>
      </c>
      <c r="E660" s="633" t="s">
        <v>1765</v>
      </c>
      <c r="F660" s="568" t="s">
        <v>1733</v>
      </c>
      <c r="G660" s="568" t="s">
        <v>1836</v>
      </c>
      <c r="H660" s="568" t="s">
        <v>516</v>
      </c>
      <c r="I660" s="568" t="s">
        <v>2681</v>
      </c>
      <c r="J660" s="568" t="s">
        <v>2682</v>
      </c>
      <c r="K660" s="568" t="s">
        <v>1839</v>
      </c>
      <c r="L660" s="569">
        <v>125.13</v>
      </c>
      <c r="M660" s="569">
        <v>375.39</v>
      </c>
      <c r="N660" s="568">
        <v>3</v>
      </c>
      <c r="O660" s="634">
        <v>1</v>
      </c>
      <c r="P660" s="569">
        <v>375.39</v>
      </c>
      <c r="Q660" s="585">
        <v>1</v>
      </c>
      <c r="R660" s="568">
        <v>3</v>
      </c>
      <c r="S660" s="585">
        <v>1</v>
      </c>
      <c r="T660" s="634">
        <v>1</v>
      </c>
      <c r="U660" s="616">
        <v>1</v>
      </c>
    </row>
    <row r="661" spans="1:21" ht="14.4" customHeight="1" x14ac:dyDescent="0.3">
      <c r="A661" s="567">
        <v>7</v>
      </c>
      <c r="B661" s="568" t="s">
        <v>517</v>
      </c>
      <c r="C661" s="568">
        <v>89301072</v>
      </c>
      <c r="D661" s="632" t="s">
        <v>2977</v>
      </c>
      <c r="E661" s="633" t="s">
        <v>1766</v>
      </c>
      <c r="F661" s="568" t="s">
        <v>1733</v>
      </c>
      <c r="G661" s="568" t="s">
        <v>2683</v>
      </c>
      <c r="H661" s="568" t="s">
        <v>516</v>
      </c>
      <c r="I661" s="568" t="s">
        <v>2684</v>
      </c>
      <c r="J661" s="568" t="s">
        <v>2685</v>
      </c>
      <c r="K661" s="568" t="s">
        <v>2686</v>
      </c>
      <c r="L661" s="569">
        <v>0</v>
      </c>
      <c r="M661" s="569">
        <v>0</v>
      </c>
      <c r="N661" s="568">
        <v>1</v>
      </c>
      <c r="O661" s="634">
        <v>1</v>
      </c>
      <c r="P661" s="569">
        <v>0</v>
      </c>
      <c r="Q661" s="585"/>
      <c r="R661" s="568">
        <v>1</v>
      </c>
      <c r="S661" s="585">
        <v>1</v>
      </c>
      <c r="T661" s="634">
        <v>1</v>
      </c>
      <c r="U661" s="616">
        <v>1</v>
      </c>
    </row>
    <row r="662" spans="1:21" ht="14.4" customHeight="1" x14ac:dyDescent="0.3">
      <c r="A662" s="567">
        <v>7</v>
      </c>
      <c r="B662" s="568" t="s">
        <v>517</v>
      </c>
      <c r="C662" s="568">
        <v>89301072</v>
      </c>
      <c r="D662" s="632" t="s">
        <v>2977</v>
      </c>
      <c r="E662" s="633" t="s">
        <v>1767</v>
      </c>
      <c r="F662" s="568" t="s">
        <v>1733</v>
      </c>
      <c r="G662" s="568" t="s">
        <v>2687</v>
      </c>
      <c r="H662" s="568" t="s">
        <v>516</v>
      </c>
      <c r="I662" s="568" t="s">
        <v>2688</v>
      </c>
      <c r="J662" s="568" t="s">
        <v>2689</v>
      </c>
      <c r="K662" s="568" t="s">
        <v>2690</v>
      </c>
      <c r="L662" s="569">
        <v>152.6</v>
      </c>
      <c r="M662" s="569">
        <v>152.6</v>
      </c>
      <c r="N662" s="568">
        <v>1</v>
      </c>
      <c r="O662" s="634">
        <v>1</v>
      </c>
      <c r="P662" s="569">
        <v>152.6</v>
      </c>
      <c r="Q662" s="585">
        <v>1</v>
      </c>
      <c r="R662" s="568">
        <v>1</v>
      </c>
      <c r="S662" s="585">
        <v>1</v>
      </c>
      <c r="T662" s="634">
        <v>1</v>
      </c>
      <c r="U662" s="616">
        <v>1</v>
      </c>
    </row>
    <row r="663" spans="1:21" ht="14.4" customHeight="1" x14ac:dyDescent="0.3">
      <c r="A663" s="567">
        <v>7</v>
      </c>
      <c r="B663" s="568" t="s">
        <v>517</v>
      </c>
      <c r="C663" s="568">
        <v>89301072</v>
      </c>
      <c r="D663" s="632" t="s">
        <v>2977</v>
      </c>
      <c r="E663" s="633" t="s">
        <v>1768</v>
      </c>
      <c r="F663" s="568" t="s">
        <v>1733</v>
      </c>
      <c r="G663" s="568" t="s">
        <v>1847</v>
      </c>
      <c r="H663" s="568" t="s">
        <v>516</v>
      </c>
      <c r="I663" s="568" t="s">
        <v>2691</v>
      </c>
      <c r="J663" s="568" t="s">
        <v>2692</v>
      </c>
      <c r="K663" s="568" t="s">
        <v>2693</v>
      </c>
      <c r="L663" s="569">
        <v>0</v>
      </c>
      <c r="M663" s="569">
        <v>0</v>
      </c>
      <c r="N663" s="568">
        <v>2</v>
      </c>
      <c r="O663" s="634">
        <v>0.5</v>
      </c>
      <c r="P663" s="569"/>
      <c r="Q663" s="585"/>
      <c r="R663" s="568"/>
      <c r="S663" s="585">
        <v>0</v>
      </c>
      <c r="T663" s="634"/>
      <c r="U663" s="616">
        <v>0</v>
      </c>
    </row>
    <row r="664" spans="1:21" ht="14.4" customHeight="1" x14ac:dyDescent="0.3">
      <c r="A664" s="567">
        <v>7</v>
      </c>
      <c r="B664" s="568" t="s">
        <v>517</v>
      </c>
      <c r="C664" s="568">
        <v>89301072</v>
      </c>
      <c r="D664" s="632" t="s">
        <v>2977</v>
      </c>
      <c r="E664" s="633" t="s">
        <v>1768</v>
      </c>
      <c r="F664" s="568" t="s">
        <v>1733</v>
      </c>
      <c r="G664" s="568" t="s">
        <v>2694</v>
      </c>
      <c r="H664" s="568" t="s">
        <v>516</v>
      </c>
      <c r="I664" s="568" t="s">
        <v>2695</v>
      </c>
      <c r="J664" s="568" t="s">
        <v>2696</v>
      </c>
      <c r="K664" s="568" t="s">
        <v>2697</v>
      </c>
      <c r="L664" s="569">
        <v>46.3</v>
      </c>
      <c r="M664" s="569">
        <v>92.6</v>
      </c>
      <c r="N664" s="568">
        <v>2</v>
      </c>
      <c r="O664" s="634">
        <v>1</v>
      </c>
      <c r="P664" s="569"/>
      <c r="Q664" s="585">
        <v>0</v>
      </c>
      <c r="R664" s="568"/>
      <c r="S664" s="585">
        <v>0</v>
      </c>
      <c r="T664" s="634"/>
      <c r="U664" s="616">
        <v>0</v>
      </c>
    </row>
    <row r="665" spans="1:21" ht="14.4" customHeight="1" x14ac:dyDescent="0.3">
      <c r="A665" s="567">
        <v>7</v>
      </c>
      <c r="B665" s="568" t="s">
        <v>517</v>
      </c>
      <c r="C665" s="568">
        <v>89301072</v>
      </c>
      <c r="D665" s="632" t="s">
        <v>2977</v>
      </c>
      <c r="E665" s="633" t="s">
        <v>1768</v>
      </c>
      <c r="F665" s="568" t="s">
        <v>1733</v>
      </c>
      <c r="G665" s="568" t="s">
        <v>2576</v>
      </c>
      <c r="H665" s="568" t="s">
        <v>516</v>
      </c>
      <c r="I665" s="568" t="s">
        <v>2698</v>
      </c>
      <c r="J665" s="568" t="s">
        <v>1526</v>
      </c>
      <c r="K665" s="568" t="s">
        <v>2699</v>
      </c>
      <c r="L665" s="569">
        <v>200.07</v>
      </c>
      <c r="M665" s="569">
        <v>200.07</v>
      </c>
      <c r="N665" s="568">
        <v>1</v>
      </c>
      <c r="O665" s="634">
        <v>1</v>
      </c>
      <c r="P665" s="569"/>
      <c r="Q665" s="585">
        <v>0</v>
      </c>
      <c r="R665" s="568"/>
      <c r="S665" s="585">
        <v>0</v>
      </c>
      <c r="T665" s="634"/>
      <c r="U665" s="616">
        <v>0</v>
      </c>
    </row>
    <row r="666" spans="1:21" ht="14.4" customHeight="1" x14ac:dyDescent="0.3">
      <c r="A666" s="567">
        <v>7</v>
      </c>
      <c r="B666" s="568" t="s">
        <v>517</v>
      </c>
      <c r="C666" s="568">
        <v>89301072</v>
      </c>
      <c r="D666" s="632" t="s">
        <v>2977</v>
      </c>
      <c r="E666" s="633" t="s">
        <v>1768</v>
      </c>
      <c r="F666" s="568" t="s">
        <v>1733</v>
      </c>
      <c r="G666" s="568" t="s">
        <v>1880</v>
      </c>
      <c r="H666" s="568" t="s">
        <v>516</v>
      </c>
      <c r="I666" s="568" t="s">
        <v>1881</v>
      </c>
      <c r="J666" s="568" t="s">
        <v>775</v>
      </c>
      <c r="K666" s="568" t="s">
        <v>1882</v>
      </c>
      <c r="L666" s="569">
        <v>612.26</v>
      </c>
      <c r="M666" s="569">
        <v>1224.52</v>
      </c>
      <c r="N666" s="568">
        <v>2</v>
      </c>
      <c r="O666" s="634">
        <v>1</v>
      </c>
      <c r="P666" s="569"/>
      <c r="Q666" s="585">
        <v>0</v>
      </c>
      <c r="R666" s="568"/>
      <c r="S666" s="585">
        <v>0</v>
      </c>
      <c r="T666" s="634"/>
      <c r="U666" s="616">
        <v>0</v>
      </c>
    </row>
    <row r="667" spans="1:21" ht="14.4" customHeight="1" x14ac:dyDescent="0.3">
      <c r="A667" s="567">
        <v>7</v>
      </c>
      <c r="B667" s="568" t="s">
        <v>517</v>
      </c>
      <c r="C667" s="568">
        <v>89301072</v>
      </c>
      <c r="D667" s="632" t="s">
        <v>2977</v>
      </c>
      <c r="E667" s="633" t="s">
        <v>1768</v>
      </c>
      <c r="F667" s="568" t="s">
        <v>1733</v>
      </c>
      <c r="G667" s="568" t="s">
        <v>2700</v>
      </c>
      <c r="H667" s="568" t="s">
        <v>516</v>
      </c>
      <c r="I667" s="568" t="s">
        <v>2701</v>
      </c>
      <c r="J667" s="568" t="s">
        <v>2702</v>
      </c>
      <c r="K667" s="568" t="s">
        <v>2380</v>
      </c>
      <c r="L667" s="569">
        <v>610.14</v>
      </c>
      <c r="M667" s="569">
        <v>610.14</v>
      </c>
      <c r="N667" s="568">
        <v>1</v>
      </c>
      <c r="O667" s="634">
        <v>1</v>
      </c>
      <c r="P667" s="569">
        <v>610.14</v>
      </c>
      <c r="Q667" s="585">
        <v>1</v>
      </c>
      <c r="R667" s="568">
        <v>1</v>
      </c>
      <c r="S667" s="585">
        <v>1</v>
      </c>
      <c r="T667" s="634">
        <v>1</v>
      </c>
      <c r="U667" s="616">
        <v>1</v>
      </c>
    </row>
    <row r="668" spans="1:21" ht="14.4" customHeight="1" x14ac:dyDescent="0.3">
      <c r="A668" s="567">
        <v>7</v>
      </c>
      <c r="B668" s="568" t="s">
        <v>517</v>
      </c>
      <c r="C668" s="568">
        <v>89301072</v>
      </c>
      <c r="D668" s="632" t="s">
        <v>2977</v>
      </c>
      <c r="E668" s="633" t="s">
        <v>1768</v>
      </c>
      <c r="F668" s="568" t="s">
        <v>1733</v>
      </c>
      <c r="G668" s="568" t="s">
        <v>2111</v>
      </c>
      <c r="H668" s="568" t="s">
        <v>586</v>
      </c>
      <c r="I668" s="568" t="s">
        <v>2239</v>
      </c>
      <c r="J668" s="568" t="s">
        <v>2240</v>
      </c>
      <c r="K668" s="568" t="s">
        <v>2018</v>
      </c>
      <c r="L668" s="569">
        <v>32.74</v>
      </c>
      <c r="M668" s="569">
        <v>65.48</v>
      </c>
      <c r="N668" s="568">
        <v>2</v>
      </c>
      <c r="O668" s="634">
        <v>0.5</v>
      </c>
      <c r="P668" s="569"/>
      <c r="Q668" s="585">
        <v>0</v>
      </c>
      <c r="R668" s="568"/>
      <c r="S668" s="585">
        <v>0</v>
      </c>
      <c r="T668" s="634"/>
      <c r="U668" s="616">
        <v>0</v>
      </c>
    </row>
    <row r="669" spans="1:21" ht="14.4" customHeight="1" x14ac:dyDescent="0.3">
      <c r="A669" s="567">
        <v>7</v>
      </c>
      <c r="B669" s="568" t="s">
        <v>517</v>
      </c>
      <c r="C669" s="568">
        <v>89301072</v>
      </c>
      <c r="D669" s="632" t="s">
        <v>2977</v>
      </c>
      <c r="E669" s="633" t="s">
        <v>1768</v>
      </c>
      <c r="F669" s="568" t="s">
        <v>1733</v>
      </c>
      <c r="G669" s="568" t="s">
        <v>2111</v>
      </c>
      <c r="H669" s="568" t="s">
        <v>516</v>
      </c>
      <c r="I669" s="568" t="s">
        <v>2243</v>
      </c>
      <c r="J669" s="568" t="s">
        <v>2244</v>
      </c>
      <c r="K669" s="568" t="s">
        <v>2245</v>
      </c>
      <c r="L669" s="569">
        <v>314.35000000000002</v>
      </c>
      <c r="M669" s="569">
        <v>628.70000000000005</v>
      </c>
      <c r="N669" s="568">
        <v>2</v>
      </c>
      <c r="O669" s="634">
        <v>0.5</v>
      </c>
      <c r="P669" s="569"/>
      <c r="Q669" s="585">
        <v>0</v>
      </c>
      <c r="R669" s="568"/>
      <c r="S669" s="585">
        <v>0</v>
      </c>
      <c r="T669" s="634"/>
      <c r="U669" s="616">
        <v>0</v>
      </c>
    </row>
    <row r="670" spans="1:21" ht="14.4" customHeight="1" x14ac:dyDescent="0.3">
      <c r="A670" s="567">
        <v>7</v>
      </c>
      <c r="B670" s="568" t="s">
        <v>517</v>
      </c>
      <c r="C670" s="568">
        <v>89301072</v>
      </c>
      <c r="D670" s="632" t="s">
        <v>2977</v>
      </c>
      <c r="E670" s="633" t="s">
        <v>1768</v>
      </c>
      <c r="F670" s="568" t="s">
        <v>1733</v>
      </c>
      <c r="G670" s="568" t="s">
        <v>1892</v>
      </c>
      <c r="H670" s="568" t="s">
        <v>516</v>
      </c>
      <c r="I670" s="568" t="s">
        <v>1895</v>
      </c>
      <c r="J670" s="568" t="s">
        <v>1896</v>
      </c>
      <c r="K670" s="568" t="s">
        <v>936</v>
      </c>
      <c r="L670" s="569">
        <v>0</v>
      </c>
      <c r="M670" s="569">
        <v>0</v>
      </c>
      <c r="N670" s="568">
        <v>1</v>
      </c>
      <c r="O670" s="634">
        <v>0.5</v>
      </c>
      <c r="P670" s="569"/>
      <c r="Q670" s="585"/>
      <c r="R670" s="568"/>
      <c r="S670" s="585">
        <v>0</v>
      </c>
      <c r="T670" s="634"/>
      <c r="U670" s="616">
        <v>0</v>
      </c>
    </row>
    <row r="671" spans="1:21" ht="14.4" customHeight="1" x14ac:dyDescent="0.3">
      <c r="A671" s="567">
        <v>7</v>
      </c>
      <c r="B671" s="568" t="s">
        <v>517</v>
      </c>
      <c r="C671" s="568">
        <v>89301072</v>
      </c>
      <c r="D671" s="632" t="s">
        <v>2977</v>
      </c>
      <c r="E671" s="633" t="s">
        <v>1768</v>
      </c>
      <c r="F671" s="568" t="s">
        <v>1733</v>
      </c>
      <c r="G671" s="568" t="s">
        <v>1892</v>
      </c>
      <c r="H671" s="568" t="s">
        <v>516</v>
      </c>
      <c r="I671" s="568" t="s">
        <v>2703</v>
      </c>
      <c r="J671" s="568" t="s">
        <v>935</v>
      </c>
      <c r="K671" s="568" t="s">
        <v>1688</v>
      </c>
      <c r="L671" s="569">
        <v>0</v>
      </c>
      <c r="M671" s="569">
        <v>0</v>
      </c>
      <c r="N671" s="568">
        <v>1</v>
      </c>
      <c r="O671" s="634">
        <v>1</v>
      </c>
      <c r="P671" s="569">
        <v>0</v>
      </c>
      <c r="Q671" s="585"/>
      <c r="R671" s="568">
        <v>1</v>
      </c>
      <c r="S671" s="585">
        <v>1</v>
      </c>
      <c r="T671" s="634">
        <v>1</v>
      </c>
      <c r="U671" s="616">
        <v>1</v>
      </c>
    </row>
    <row r="672" spans="1:21" ht="14.4" customHeight="1" x14ac:dyDescent="0.3">
      <c r="A672" s="567">
        <v>7</v>
      </c>
      <c r="B672" s="568" t="s">
        <v>517</v>
      </c>
      <c r="C672" s="568">
        <v>89301072</v>
      </c>
      <c r="D672" s="632" t="s">
        <v>2977</v>
      </c>
      <c r="E672" s="633" t="s">
        <v>1769</v>
      </c>
      <c r="F672" s="568" t="s">
        <v>1733</v>
      </c>
      <c r="G672" s="568" t="s">
        <v>2704</v>
      </c>
      <c r="H672" s="568" t="s">
        <v>516</v>
      </c>
      <c r="I672" s="568" t="s">
        <v>2705</v>
      </c>
      <c r="J672" s="568" t="s">
        <v>2706</v>
      </c>
      <c r="K672" s="568" t="s">
        <v>2707</v>
      </c>
      <c r="L672" s="569">
        <v>25.89</v>
      </c>
      <c r="M672" s="569">
        <v>77.67</v>
      </c>
      <c r="N672" s="568">
        <v>3</v>
      </c>
      <c r="O672" s="634">
        <v>0.5</v>
      </c>
      <c r="P672" s="569">
        <v>77.67</v>
      </c>
      <c r="Q672" s="585">
        <v>1</v>
      </c>
      <c r="R672" s="568">
        <v>3</v>
      </c>
      <c r="S672" s="585">
        <v>1</v>
      </c>
      <c r="T672" s="634">
        <v>0.5</v>
      </c>
      <c r="U672" s="616">
        <v>1</v>
      </c>
    </row>
    <row r="673" spans="1:21" ht="14.4" customHeight="1" x14ac:dyDescent="0.3">
      <c r="A673" s="567">
        <v>7</v>
      </c>
      <c r="B673" s="568" t="s">
        <v>517</v>
      </c>
      <c r="C673" s="568">
        <v>89301072</v>
      </c>
      <c r="D673" s="632" t="s">
        <v>2977</v>
      </c>
      <c r="E673" s="633" t="s">
        <v>1769</v>
      </c>
      <c r="F673" s="568" t="s">
        <v>1733</v>
      </c>
      <c r="G673" s="568" t="s">
        <v>2708</v>
      </c>
      <c r="H673" s="568" t="s">
        <v>516</v>
      </c>
      <c r="I673" s="568" t="s">
        <v>2709</v>
      </c>
      <c r="J673" s="568" t="s">
        <v>2710</v>
      </c>
      <c r="K673" s="568" t="s">
        <v>2711</v>
      </c>
      <c r="L673" s="569">
        <v>34.43</v>
      </c>
      <c r="M673" s="569">
        <v>34.43</v>
      </c>
      <c r="N673" s="568">
        <v>1</v>
      </c>
      <c r="O673" s="634">
        <v>0.5</v>
      </c>
      <c r="P673" s="569">
        <v>34.43</v>
      </c>
      <c r="Q673" s="585">
        <v>1</v>
      </c>
      <c r="R673" s="568">
        <v>1</v>
      </c>
      <c r="S673" s="585">
        <v>1</v>
      </c>
      <c r="T673" s="634">
        <v>0.5</v>
      </c>
      <c r="U673" s="616">
        <v>1</v>
      </c>
    </row>
    <row r="674" spans="1:21" ht="14.4" customHeight="1" x14ac:dyDescent="0.3">
      <c r="A674" s="567">
        <v>7</v>
      </c>
      <c r="B674" s="568" t="s">
        <v>517</v>
      </c>
      <c r="C674" s="568">
        <v>89301072</v>
      </c>
      <c r="D674" s="632" t="s">
        <v>2977</v>
      </c>
      <c r="E674" s="633" t="s">
        <v>1769</v>
      </c>
      <c r="F674" s="568" t="s">
        <v>1733</v>
      </c>
      <c r="G674" s="568" t="s">
        <v>2712</v>
      </c>
      <c r="H674" s="568" t="s">
        <v>516</v>
      </c>
      <c r="I674" s="568" t="s">
        <v>2713</v>
      </c>
      <c r="J674" s="568" t="s">
        <v>2714</v>
      </c>
      <c r="K674" s="568" t="s">
        <v>2715</v>
      </c>
      <c r="L674" s="569">
        <v>0</v>
      </c>
      <c r="M674" s="569">
        <v>0</v>
      </c>
      <c r="N674" s="568">
        <v>1</v>
      </c>
      <c r="O674" s="634">
        <v>0.5</v>
      </c>
      <c r="P674" s="569">
        <v>0</v>
      </c>
      <c r="Q674" s="585"/>
      <c r="R674" s="568">
        <v>1</v>
      </c>
      <c r="S674" s="585">
        <v>1</v>
      </c>
      <c r="T674" s="634">
        <v>0.5</v>
      </c>
      <c r="U674" s="616">
        <v>1</v>
      </c>
    </row>
    <row r="675" spans="1:21" ht="14.4" customHeight="1" x14ac:dyDescent="0.3">
      <c r="A675" s="567">
        <v>7</v>
      </c>
      <c r="B675" s="568" t="s">
        <v>517</v>
      </c>
      <c r="C675" s="568">
        <v>89301072</v>
      </c>
      <c r="D675" s="632" t="s">
        <v>2977</v>
      </c>
      <c r="E675" s="633" t="s">
        <v>1769</v>
      </c>
      <c r="F675" s="568" t="s">
        <v>1733</v>
      </c>
      <c r="G675" s="568" t="s">
        <v>2716</v>
      </c>
      <c r="H675" s="568" t="s">
        <v>586</v>
      </c>
      <c r="I675" s="568" t="s">
        <v>1509</v>
      </c>
      <c r="J675" s="568" t="s">
        <v>1172</v>
      </c>
      <c r="K675" s="568" t="s">
        <v>1173</v>
      </c>
      <c r="L675" s="569">
        <v>414.85</v>
      </c>
      <c r="M675" s="569">
        <v>414.85</v>
      </c>
      <c r="N675" s="568">
        <v>1</v>
      </c>
      <c r="O675" s="634">
        <v>0.5</v>
      </c>
      <c r="P675" s="569">
        <v>414.85</v>
      </c>
      <c r="Q675" s="585">
        <v>1</v>
      </c>
      <c r="R675" s="568">
        <v>1</v>
      </c>
      <c r="S675" s="585">
        <v>1</v>
      </c>
      <c r="T675" s="634">
        <v>0.5</v>
      </c>
      <c r="U675" s="616">
        <v>1</v>
      </c>
    </row>
    <row r="676" spans="1:21" ht="14.4" customHeight="1" x14ac:dyDescent="0.3">
      <c r="A676" s="567">
        <v>7</v>
      </c>
      <c r="B676" s="568" t="s">
        <v>517</v>
      </c>
      <c r="C676" s="568">
        <v>89301072</v>
      </c>
      <c r="D676" s="632" t="s">
        <v>2977</v>
      </c>
      <c r="E676" s="633" t="s">
        <v>1769</v>
      </c>
      <c r="F676" s="568" t="s">
        <v>1733</v>
      </c>
      <c r="G676" s="568" t="s">
        <v>2186</v>
      </c>
      <c r="H676" s="568" t="s">
        <v>516</v>
      </c>
      <c r="I676" s="568" t="s">
        <v>2187</v>
      </c>
      <c r="J676" s="568" t="s">
        <v>2188</v>
      </c>
      <c r="K676" s="568" t="s">
        <v>2189</v>
      </c>
      <c r="L676" s="569">
        <v>72.05</v>
      </c>
      <c r="M676" s="569">
        <v>216.14999999999998</v>
      </c>
      <c r="N676" s="568">
        <v>3</v>
      </c>
      <c r="O676" s="634">
        <v>0.5</v>
      </c>
      <c r="P676" s="569">
        <v>216.14999999999998</v>
      </c>
      <c r="Q676" s="585">
        <v>1</v>
      </c>
      <c r="R676" s="568">
        <v>3</v>
      </c>
      <c r="S676" s="585">
        <v>1</v>
      </c>
      <c r="T676" s="634">
        <v>0.5</v>
      </c>
      <c r="U676" s="616">
        <v>1</v>
      </c>
    </row>
    <row r="677" spans="1:21" ht="14.4" customHeight="1" x14ac:dyDescent="0.3">
      <c r="A677" s="567">
        <v>7</v>
      </c>
      <c r="B677" s="568" t="s">
        <v>517</v>
      </c>
      <c r="C677" s="568">
        <v>89301072</v>
      </c>
      <c r="D677" s="632" t="s">
        <v>2977</v>
      </c>
      <c r="E677" s="633" t="s">
        <v>1769</v>
      </c>
      <c r="F677" s="568" t="s">
        <v>1733</v>
      </c>
      <c r="G677" s="568" t="s">
        <v>2599</v>
      </c>
      <c r="H677" s="568" t="s">
        <v>586</v>
      </c>
      <c r="I677" s="568" t="s">
        <v>2717</v>
      </c>
      <c r="J677" s="568" t="s">
        <v>1098</v>
      </c>
      <c r="K677" s="568" t="s">
        <v>2602</v>
      </c>
      <c r="L677" s="569">
        <v>193.26</v>
      </c>
      <c r="M677" s="569">
        <v>386.52</v>
      </c>
      <c r="N677" s="568">
        <v>2</v>
      </c>
      <c r="O677" s="634">
        <v>0.5</v>
      </c>
      <c r="P677" s="569">
        <v>386.52</v>
      </c>
      <c r="Q677" s="585">
        <v>1</v>
      </c>
      <c r="R677" s="568">
        <v>2</v>
      </c>
      <c r="S677" s="585">
        <v>1</v>
      </c>
      <c r="T677" s="634">
        <v>0.5</v>
      </c>
      <c r="U677" s="616">
        <v>1</v>
      </c>
    </row>
    <row r="678" spans="1:21" ht="14.4" customHeight="1" x14ac:dyDescent="0.3">
      <c r="A678" s="567">
        <v>7</v>
      </c>
      <c r="B678" s="568" t="s">
        <v>517</v>
      </c>
      <c r="C678" s="568">
        <v>89301072</v>
      </c>
      <c r="D678" s="632" t="s">
        <v>2977</v>
      </c>
      <c r="E678" s="633" t="s">
        <v>1769</v>
      </c>
      <c r="F678" s="568" t="s">
        <v>1733</v>
      </c>
      <c r="G678" s="568" t="s">
        <v>2359</v>
      </c>
      <c r="H678" s="568" t="s">
        <v>516</v>
      </c>
      <c r="I678" s="568" t="s">
        <v>2718</v>
      </c>
      <c r="J678" s="568" t="s">
        <v>784</v>
      </c>
      <c r="K678" s="568" t="s">
        <v>2719</v>
      </c>
      <c r="L678" s="569">
        <v>219.94</v>
      </c>
      <c r="M678" s="569">
        <v>219.94</v>
      </c>
      <c r="N678" s="568">
        <v>1</v>
      </c>
      <c r="O678" s="634">
        <v>0.5</v>
      </c>
      <c r="P678" s="569">
        <v>219.94</v>
      </c>
      <c r="Q678" s="585">
        <v>1</v>
      </c>
      <c r="R678" s="568">
        <v>1</v>
      </c>
      <c r="S678" s="585">
        <v>1</v>
      </c>
      <c r="T678" s="634">
        <v>0.5</v>
      </c>
      <c r="U678" s="616">
        <v>1</v>
      </c>
    </row>
    <row r="679" spans="1:21" ht="14.4" customHeight="1" x14ac:dyDescent="0.3">
      <c r="A679" s="567">
        <v>7</v>
      </c>
      <c r="B679" s="568" t="s">
        <v>517</v>
      </c>
      <c r="C679" s="568">
        <v>89301072</v>
      </c>
      <c r="D679" s="632" t="s">
        <v>2977</v>
      </c>
      <c r="E679" s="633" t="s">
        <v>1769</v>
      </c>
      <c r="F679" s="568" t="s">
        <v>1733</v>
      </c>
      <c r="G679" s="568" t="s">
        <v>2720</v>
      </c>
      <c r="H679" s="568" t="s">
        <v>516</v>
      </c>
      <c r="I679" s="568" t="s">
        <v>2721</v>
      </c>
      <c r="J679" s="568" t="s">
        <v>2722</v>
      </c>
      <c r="K679" s="568" t="s">
        <v>2369</v>
      </c>
      <c r="L679" s="569">
        <v>258.10000000000002</v>
      </c>
      <c r="M679" s="569">
        <v>258.10000000000002</v>
      </c>
      <c r="N679" s="568">
        <v>1</v>
      </c>
      <c r="O679" s="634">
        <v>0.5</v>
      </c>
      <c r="P679" s="569">
        <v>258.10000000000002</v>
      </c>
      <c r="Q679" s="585">
        <v>1</v>
      </c>
      <c r="R679" s="568">
        <v>1</v>
      </c>
      <c r="S679" s="585">
        <v>1</v>
      </c>
      <c r="T679" s="634">
        <v>0.5</v>
      </c>
      <c r="U679" s="616">
        <v>1</v>
      </c>
    </row>
    <row r="680" spans="1:21" ht="14.4" customHeight="1" x14ac:dyDescent="0.3">
      <c r="A680" s="567">
        <v>7</v>
      </c>
      <c r="B680" s="568" t="s">
        <v>517</v>
      </c>
      <c r="C680" s="568">
        <v>89301072</v>
      </c>
      <c r="D680" s="632" t="s">
        <v>2977</v>
      </c>
      <c r="E680" s="633" t="s">
        <v>1770</v>
      </c>
      <c r="F680" s="568" t="s">
        <v>1733</v>
      </c>
      <c r="G680" s="568" t="s">
        <v>1836</v>
      </c>
      <c r="H680" s="568" t="s">
        <v>516</v>
      </c>
      <c r="I680" s="568" t="s">
        <v>2610</v>
      </c>
      <c r="J680" s="568" t="s">
        <v>2611</v>
      </c>
      <c r="K680" s="568" t="s">
        <v>1839</v>
      </c>
      <c r="L680" s="569">
        <v>222.25</v>
      </c>
      <c r="M680" s="569">
        <v>444.5</v>
      </c>
      <c r="N680" s="568">
        <v>2</v>
      </c>
      <c r="O680" s="634">
        <v>1</v>
      </c>
      <c r="P680" s="569"/>
      <c r="Q680" s="585">
        <v>0</v>
      </c>
      <c r="R680" s="568"/>
      <c r="S680" s="585">
        <v>0</v>
      </c>
      <c r="T680" s="634"/>
      <c r="U680" s="616">
        <v>0</v>
      </c>
    </row>
    <row r="681" spans="1:21" ht="14.4" customHeight="1" x14ac:dyDescent="0.3">
      <c r="A681" s="567">
        <v>7</v>
      </c>
      <c r="B681" s="568" t="s">
        <v>517</v>
      </c>
      <c r="C681" s="568">
        <v>89301072</v>
      </c>
      <c r="D681" s="632" t="s">
        <v>2977</v>
      </c>
      <c r="E681" s="633" t="s">
        <v>1771</v>
      </c>
      <c r="F681" s="568" t="s">
        <v>1733</v>
      </c>
      <c r="G681" s="568" t="s">
        <v>1899</v>
      </c>
      <c r="H681" s="568" t="s">
        <v>586</v>
      </c>
      <c r="I681" s="568" t="s">
        <v>2723</v>
      </c>
      <c r="J681" s="568" t="s">
        <v>2724</v>
      </c>
      <c r="K681" s="568" t="s">
        <v>2725</v>
      </c>
      <c r="L681" s="569">
        <v>38.51</v>
      </c>
      <c r="M681" s="569">
        <v>38.51</v>
      </c>
      <c r="N681" s="568">
        <v>1</v>
      </c>
      <c r="O681" s="634">
        <v>1</v>
      </c>
      <c r="P681" s="569">
        <v>38.51</v>
      </c>
      <c r="Q681" s="585">
        <v>1</v>
      </c>
      <c r="R681" s="568">
        <v>1</v>
      </c>
      <c r="S681" s="585">
        <v>1</v>
      </c>
      <c r="T681" s="634">
        <v>1</v>
      </c>
      <c r="U681" s="616">
        <v>1</v>
      </c>
    </row>
    <row r="682" spans="1:21" ht="14.4" customHeight="1" x14ac:dyDescent="0.3">
      <c r="A682" s="567">
        <v>7</v>
      </c>
      <c r="B682" s="568" t="s">
        <v>517</v>
      </c>
      <c r="C682" s="568">
        <v>89301072</v>
      </c>
      <c r="D682" s="632" t="s">
        <v>2977</v>
      </c>
      <c r="E682" s="633" t="s">
        <v>1771</v>
      </c>
      <c r="F682" s="568" t="s">
        <v>1733</v>
      </c>
      <c r="G682" s="568" t="s">
        <v>2259</v>
      </c>
      <c r="H682" s="568" t="s">
        <v>586</v>
      </c>
      <c r="I682" s="568" t="s">
        <v>2260</v>
      </c>
      <c r="J682" s="568" t="s">
        <v>2261</v>
      </c>
      <c r="K682" s="568" t="s">
        <v>2262</v>
      </c>
      <c r="L682" s="569">
        <v>333.31</v>
      </c>
      <c r="M682" s="569">
        <v>333.31</v>
      </c>
      <c r="N682" s="568">
        <v>1</v>
      </c>
      <c r="O682" s="634">
        <v>0.5</v>
      </c>
      <c r="P682" s="569">
        <v>333.31</v>
      </c>
      <c r="Q682" s="585">
        <v>1</v>
      </c>
      <c r="R682" s="568">
        <v>1</v>
      </c>
      <c r="S682" s="585">
        <v>1</v>
      </c>
      <c r="T682" s="634">
        <v>0.5</v>
      </c>
      <c r="U682" s="616">
        <v>1</v>
      </c>
    </row>
    <row r="683" spans="1:21" ht="14.4" customHeight="1" x14ac:dyDescent="0.3">
      <c r="A683" s="567">
        <v>7</v>
      </c>
      <c r="B683" s="568" t="s">
        <v>517</v>
      </c>
      <c r="C683" s="568">
        <v>89301072</v>
      </c>
      <c r="D683" s="632" t="s">
        <v>2977</v>
      </c>
      <c r="E683" s="633" t="s">
        <v>1771</v>
      </c>
      <c r="F683" s="568" t="s">
        <v>1733</v>
      </c>
      <c r="G683" s="568" t="s">
        <v>1872</v>
      </c>
      <c r="H683" s="568" t="s">
        <v>516</v>
      </c>
      <c r="I683" s="568" t="s">
        <v>1873</v>
      </c>
      <c r="J683" s="568" t="s">
        <v>1874</v>
      </c>
      <c r="K683" s="568" t="s">
        <v>1875</v>
      </c>
      <c r="L683" s="569">
        <v>0</v>
      </c>
      <c r="M683" s="569">
        <v>0</v>
      </c>
      <c r="N683" s="568">
        <v>1</v>
      </c>
      <c r="O683" s="634">
        <v>0.5</v>
      </c>
      <c r="P683" s="569">
        <v>0</v>
      </c>
      <c r="Q683" s="585"/>
      <c r="R683" s="568">
        <v>1</v>
      </c>
      <c r="S683" s="585">
        <v>1</v>
      </c>
      <c r="T683" s="634">
        <v>0.5</v>
      </c>
      <c r="U683" s="616">
        <v>1</v>
      </c>
    </row>
    <row r="684" spans="1:21" ht="14.4" customHeight="1" x14ac:dyDescent="0.3">
      <c r="A684" s="567">
        <v>7</v>
      </c>
      <c r="B684" s="568" t="s">
        <v>517</v>
      </c>
      <c r="C684" s="568">
        <v>89301072</v>
      </c>
      <c r="D684" s="632" t="s">
        <v>2977</v>
      </c>
      <c r="E684" s="633" t="s">
        <v>1772</v>
      </c>
      <c r="F684" s="568" t="s">
        <v>1733</v>
      </c>
      <c r="G684" s="568" t="s">
        <v>2726</v>
      </c>
      <c r="H684" s="568" t="s">
        <v>516</v>
      </c>
      <c r="I684" s="568" t="s">
        <v>2727</v>
      </c>
      <c r="J684" s="568" t="s">
        <v>1653</v>
      </c>
      <c r="K684" s="568" t="s">
        <v>1062</v>
      </c>
      <c r="L684" s="569">
        <v>89.58</v>
      </c>
      <c r="M684" s="569">
        <v>89.58</v>
      </c>
      <c r="N684" s="568">
        <v>1</v>
      </c>
      <c r="O684" s="634">
        <v>1</v>
      </c>
      <c r="P684" s="569">
        <v>89.58</v>
      </c>
      <c r="Q684" s="585">
        <v>1</v>
      </c>
      <c r="R684" s="568">
        <v>1</v>
      </c>
      <c r="S684" s="585">
        <v>1</v>
      </c>
      <c r="T684" s="634">
        <v>1</v>
      </c>
      <c r="U684" s="616">
        <v>1</v>
      </c>
    </row>
    <row r="685" spans="1:21" ht="14.4" customHeight="1" x14ac:dyDescent="0.3">
      <c r="A685" s="567">
        <v>7</v>
      </c>
      <c r="B685" s="568" t="s">
        <v>517</v>
      </c>
      <c r="C685" s="568">
        <v>89301072</v>
      </c>
      <c r="D685" s="632" t="s">
        <v>2977</v>
      </c>
      <c r="E685" s="633" t="s">
        <v>1772</v>
      </c>
      <c r="F685" s="568" t="s">
        <v>1733</v>
      </c>
      <c r="G685" s="568" t="s">
        <v>2726</v>
      </c>
      <c r="H685" s="568" t="s">
        <v>516</v>
      </c>
      <c r="I685" s="568" t="s">
        <v>2727</v>
      </c>
      <c r="J685" s="568" t="s">
        <v>1653</v>
      </c>
      <c r="K685" s="568" t="s">
        <v>1062</v>
      </c>
      <c r="L685" s="569">
        <v>95.25</v>
      </c>
      <c r="M685" s="569">
        <v>95.25</v>
      </c>
      <c r="N685" s="568">
        <v>1</v>
      </c>
      <c r="O685" s="634">
        <v>0.5</v>
      </c>
      <c r="P685" s="569">
        <v>95.25</v>
      </c>
      <c r="Q685" s="585">
        <v>1</v>
      </c>
      <c r="R685" s="568">
        <v>1</v>
      </c>
      <c r="S685" s="585">
        <v>1</v>
      </c>
      <c r="T685" s="634">
        <v>0.5</v>
      </c>
      <c r="U685" s="616">
        <v>1</v>
      </c>
    </row>
    <row r="686" spans="1:21" ht="14.4" customHeight="1" x14ac:dyDescent="0.3">
      <c r="A686" s="567">
        <v>7</v>
      </c>
      <c r="B686" s="568" t="s">
        <v>517</v>
      </c>
      <c r="C686" s="568">
        <v>89301072</v>
      </c>
      <c r="D686" s="632" t="s">
        <v>2977</v>
      </c>
      <c r="E686" s="633" t="s">
        <v>1772</v>
      </c>
      <c r="F686" s="568" t="s">
        <v>1733</v>
      </c>
      <c r="G686" s="568" t="s">
        <v>2266</v>
      </c>
      <c r="H686" s="568" t="s">
        <v>586</v>
      </c>
      <c r="I686" s="568" t="s">
        <v>2260</v>
      </c>
      <c r="J686" s="568" t="s">
        <v>2261</v>
      </c>
      <c r="K686" s="568" t="s">
        <v>2262</v>
      </c>
      <c r="L686" s="569">
        <v>333.31</v>
      </c>
      <c r="M686" s="569">
        <v>666.62</v>
      </c>
      <c r="N686" s="568">
        <v>2</v>
      </c>
      <c r="O686" s="634">
        <v>0.5</v>
      </c>
      <c r="P686" s="569">
        <v>666.62</v>
      </c>
      <c r="Q686" s="585">
        <v>1</v>
      </c>
      <c r="R686" s="568">
        <v>2</v>
      </c>
      <c r="S686" s="585">
        <v>1</v>
      </c>
      <c r="T686" s="634">
        <v>0.5</v>
      </c>
      <c r="U686" s="616">
        <v>1</v>
      </c>
    </row>
    <row r="687" spans="1:21" ht="14.4" customHeight="1" x14ac:dyDescent="0.3">
      <c r="A687" s="567">
        <v>7</v>
      </c>
      <c r="B687" s="568" t="s">
        <v>517</v>
      </c>
      <c r="C687" s="568">
        <v>89301072</v>
      </c>
      <c r="D687" s="632" t="s">
        <v>2977</v>
      </c>
      <c r="E687" s="633" t="s">
        <v>1772</v>
      </c>
      <c r="F687" s="568" t="s">
        <v>1733</v>
      </c>
      <c r="G687" s="568" t="s">
        <v>2259</v>
      </c>
      <c r="H687" s="568" t="s">
        <v>586</v>
      </c>
      <c r="I687" s="568" t="s">
        <v>2260</v>
      </c>
      <c r="J687" s="568" t="s">
        <v>2261</v>
      </c>
      <c r="K687" s="568" t="s">
        <v>2262</v>
      </c>
      <c r="L687" s="569">
        <v>333.31</v>
      </c>
      <c r="M687" s="569">
        <v>666.62</v>
      </c>
      <c r="N687" s="568">
        <v>2</v>
      </c>
      <c r="O687" s="634">
        <v>1.5</v>
      </c>
      <c r="P687" s="569">
        <v>666.62</v>
      </c>
      <c r="Q687" s="585">
        <v>1</v>
      </c>
      <c r="R687" s="568">
        <v>2</v>
      </c>
      <c r="S687" s="585">
        <v>1</v>
      </c>
      <c r="T687" s="634">
        <v>1.5</v>
      </c>
      <c r="U687" s="616">
        <v>1</v>
      </c>
    </row>
    <row r="688" spans="1:21" ht="14.4" customHeight="1" x14ac:dyDescent="0.3">
      <c r="A688" s="567">
        <v>7</v>
      </c>
      <c r="B688" s="568" t="s">
        <v>517</v>
      </c>
      <c r="C688" s="568">
        <v>89301072</v>
      </c>
      <c r="D688" s="632" t="s">
        <v>2977</v>
      </c>
      <c r="E688" s="633" t="s">
        <v>1772</v>
      </c>
      <c r="F688" s="568" t="s">
        <v>1733</v>
      </c>
      <c r="G688" s="568" t="s">
        <v>2728</v>
      </c>
      <c r="H688" s="568" t="s">
        <v>516</v>
      </c>
      <c r="I688" s="568" t="s">
        <v>2729</v>
      </c>
      <c r="J688" s="568" t="s">
        <v>2730</v>
      </c>
      <c r="K688" s="568" t="s">
        <v>2731</v>
      </c>
      <c r="L688" s="569">
        <v>669.96</v>
      </c>
      <c r="M688" s="569">
        <v>12059.28</v>
      </c>
      <c r="N688" s="568">
        <v>18</v>
      </c>
      <c r="O688" s="634">
        <v>1</v>
      </c>
      <c r="P688" s="569">
        <v>12059.28</v>
      </c>
      <c r="Q688" s="585">
        <v>1</v>
      </c>
      <c r="R688" s="568">
        <v>18</v>
      </c>
      <c r="S688" s="585">
        <v>1</v>
      </c>
      <c r="T688" s="634">
        <v>1</v>
      </c>
      <c r="U688" s="616">
        <v>1</v>
      </c>
    </row>
    <row r="689" spans="1:21" ht="14.4" customHeight="1" x14ac:dyDescent="0.3">
      <c r="A689" s="567">
        <v>7</v>
      </c>
      <c r="B689" s="568" t="s">
        <v>517</v>
      </c>
      <c r="C689" s="568">
        <v>89301072</v>
      </c>
      <c r="D689" s="632" t="s">
        <v>2977</v>
      </c>
      <c r="E689" s="633" t="s">
        <v>1772</v>
      </c>
      <c r="F689" s="568" t="s">
        <v>1733</v>
      </c>
      <c r="G689" s="568" t="s">
        <v>2728</v>
      </c>
      <c r="H689" s="568" t="s">
        <v>516</v>
      </c>
      <c r="I689" s="568" t="s">
        <v>2732</v>
      </c>
      <c r="J689" s="568" t="s">
        <v>2730</v>
      </c>
      <c r="K689" s="568" t="s">
        <v>2733</v>
      </c>
      <c r="L689" s="569">
        <v>0</v>
      </c>
      <c r="M689" s="569">
        <v>0</v>
      </c>
      <c r="N689" s="568">
        <v>9</v>
      </c>
      <c r="O689" s="634">
        <v>1</v>
      </c>
      <c r="P689" s="569">
        <v>0</v>
      </c>
      <c r="Q689" s="585"/>
      <c r="R689" s="568">
        <v>9</v>
      </c>
      <c r="S689" s="585">
        <v>1</v>
      </c>
      <c r="T689" s="634">
        <v>1</v>
      </c>
      <c r="U689" s="616">
        <v>1</v>
      </c>
    </row>
    <row r="690" spans="1:21" ht="14.4" customHeight="1" x14ac:dyDescent="0.3">
      <c r="A690" s="567">
        <v>7</v>
      </c>
      <c r="B690" s="568" t="s">
        <v>517</v>
      </c>
      <c r="C690" s="568">
        <v>89301072</v>
      </c>
      <c r="D690" s="632" t="s">
        <v>2977</v>
      </c>
      <c r="E690" s="633" t="s">
        <v>1772</v>
      </c>
      <c r="F690" s="568" t="s">
        <v>1733</v>
      </c>
      <c r="G690" s="568" t="s">
        <v>2269</v>
      </c>
      <c r="H690" s="568" t="s">
        <v>586</v>
      </c>
      <c r="I690" s="568" t="s">
        <v>2270</v>
      </c>
      <c r="J690" s="568" t="s">
        <v>2271</v>
      </c>
      <c r="K690" s="568" t="s">
        <v>2272</v>
      </c>
      <c r="L690" s="569">
        <v>69.86</v>
      </c>
      <c r="M690" s="569">
        <v>279.44</v>
      </c>
      <c r="N690" s="568">
        <v>4</v>
      </c>
      <c r="O690" s="634">
        <v>2</v>
      </c>
      <c r="P690" s="569">
        <v>279.44</v>
      </c>
      <c r="Q690" s="585">
        <v>1</v>
      </c>
      <c r="R690" s="568">
        <v>4</v>
      </c>
      <c r="S690" s="585">
        <v>1</v>
      </c>
      <c r="T690" s="634">
        <v>2</v>
      </c>
      <c r="U690" s="616">
        <v>1</v>
      </c>
    </row>
    <row r="691" spans="1:21" ht="14.4" customHeight="1" x14ac:dyDescent="0.3">
      <c r="A691" s="567">
        <v>7</v>
      </c>
      <c r="B691" s="568" t="s">
        <v>517</v>
      </c>
      <c r="C691" s="568">
        <v>89301072</v>
      </c>
      <c r="D691" s="632" t="s">
        <v>2977</v>
      </c>
      <c r="E691" s="633" t="s">
        <v>1772</v>
      </c>
      <c r="F691" s="568" t="s">
        <v>1733</v>
      </c>
      <c r="G691" s="568" t="s">
        <v>2734</v>
      </c>
      <c r="H691" s="568" t="s">
        <v>516</v>
      </c>
      <c r="I691" s="568" t="s">
        <v>2735</v>
      </c>
      <c r="J691" s="568" t="s">
        <v>2736</v>
      </c>
      <c r="K691" s="568" t="s">
        <v>2737</v>
      </c>
      <c r="L691" s="569">
        <v>112.82</v>
      </c>
      <c r="M691" s="569">
        <v>451.28</v>
      </c>
      <c r="N691" s="568">
        <v>4</v>
      </c>
      <c r="O691" s="634">
        <v>1.5</v>
      </c>
      <c r="P691" s="569">
        <v>225.64</v>
      </c>
      <c r="Q691" s="585">
        <v>0.5</v>
      </c>
      <c r="R691" s="568">
        <v>2</v>
      </c>
      <c r="S691" s="585">
        <v>0.5</v>
      </c>
      <c r="T691" s="634">
        <v>0.5</v>
      </c>
      <c r="U691" s="616">
        <v>0.33333333333333331</v>
      </c>
    </row>
    <row r="692" spans="1:21" ht="14.4" customHeight="1" x14ac:dyDescent="0.3">
      <c r="A692" s="567">
        <v>7</v>
      </c>
      <c r="B692" s="568" t="s">
        <v>517</v>
      </c>
      <c r="C692" s="568">
        <v>89301072</v>
      </c>
      <c r="D692" s="632" t="s">
        <v>2977</v>
      </c>
      <c r="E692" s="633" t="s">
        <v>1772</v>
      </c>
      <c r="F692" s="568" t="s">
        <v>1733</v>
      </c>
      <c r="G692" s="568" t="s">
        <v>2738</v>
      </c>
      <c r="H692" s="568" t="s">
        <v>516</v>
      </c>
      <c r="I692" s="568" t="s">
        <v>2739</v>
      </c>
      <c r="J692" s="568" t="s">
        <v>2740</v>
      </c>
      <c r="K692" s="568" t="s">
        <v>2741</v>
      </c>
      <c r="L692" s="569">
        <v>128.9</v>
      </c>
      <c r="M692" s="569">
        <v>128.9</v>
      </c>
      <c r="N692" s="568">
        <v>1</v>
      </c>
      <c r="O692" s="634">
        <v>0.5</v>
      </c>
      <c r="P692" s="569">
        <v>128.9</v>
      </c>
      <c r="Q692" s="585">
        <v>1</v>
      </c>
      <c r="R692" s="568">
        <v>1</v>
      </c>
      <c r="S692" s="585">
        <v>1</v>
      </c>
      <c r="T692" s="634">
        <v>0.5</v>
      </c>
      <c r="U692" s="616">
        <v>1</v>
      </c>
    </row>
    <row r="693" spans="1:21" ht="14.4" customHeight="1" x14ac:dyDescent="0.3">
      <c r="A693" s="567">
        <v>7</v>
      </c>
      <c r="B693" s="568" t="s">
        <v>517</v>
      </c>
      <c r="C693" s="568">
        <v>89301072</v>
      </c>
      <c r="D693" s="632" t="s">
        <v>2977</v>
      </c>
      <c r="E693" s="633" t="s">
        <v>1772</v>
      </c>
      <c r="F693" s="568" t="s">
        <v>1733</v>
      </c>
      <c r="G693" s="568" t="s">
        <v>2742</v>
      </c>
      <c r="H693" s="568" t="s">
        <v>516</v>
      </c>
      <c r="I693" s="568" t="s">
        <v>2743</v>
      </c>
      <c r="J693" s="568" t="s">
        <v>2744</v>
      </c>
      <c r="K693" s="568" t="s">
        <v>2745</v>
      </c>
      <c r="L693" s="569">
        <v>0</v>
      </c>
      <c r="M693" s="569">
        <v>0</v>
      </c>
      <c r="N693" s="568">
        <v>1</v>
      </c>
      <c r="O693" s="634">
        <v>1</v>
      </c>
      <c r="P693" s="569">
        <v>0</v>
      </c>
      <c r="Q693" s="585"/>
      <c r="R693" s="568">
        <v>1</v>
      </c>
      <c r="S693" s="585">
        <v>1</v>
      </c>
      <c r="T693" s="634">
        <v>1</v>
      </c>
      <c r="U693" s="616">
        <v>1</v>
      </c>
    </row>
    <row r="694" spans="1:21" ht="14.4" customHeight="1" x14ac:dyDescent="0.3">
      <c r="A694" s="567">
        <v>7</v>
      </c>
      <c r="B694" s="568" t="s">
        <v>517</v>
      </c>
      <c r="C694" s="568">
        <v>89301072</v>
      </c>
      <c r="D694" s="632" t="s">
        <v>2977</v>
      </c>
      <c r="E694" s="633" t="s">
        <v>1772</v>
      </c>
      <c r="F694" s="568" t="s">
        <v>1733</v>
      </c>
      <c r="G694" s="568" t="s">
        <v>2746</v>
      </c>
      <c r="H694" s="568" t="s">
        <v>516</v>
      </c>
      <c r="I694" s="568" t="s">
        <v>2747</v>
      </c>
      <c r="J694" s="568" t="s">
        <v>2744</v>
      </c>
      <c r="K694" s="568" t="s">
        <v>2748</v>
      </c>
      <c r="L694" s="569">
        <v>0</v>
      </c>
      <c r="M694" s="569">
        <v>0</v>
      </c>
      <c r="N694" s="568">
        <v>1</v>
      </c>
      <c r="O694" s="634">
        <v>0.5</v>
      </c>
      <c r="P694" s="569">
        <v>0</v>
      </c>
      <c r="Q694" s="585"/>
      <c r="R694" s="568">
        <v>1</v>
      </c>
      <c r="S694" s="585">
        <v>1</v>
      </c>
      <c r="T694" s="634">
        <v>0.5</v>
      </c>
      <c r="U694" s="616">
        <v>1</v>
      </c>
    </row>
    <row r="695" spans="1:21" ht="14.4" customHeight="1" x14ac:dyDescent="0.3">
      <c r="A695" s="567">
        <v>7</v>
      </c>
      <c r="B695" s="568" t="s">
        <v>517</v>
      </c>
      <c r="C695" s="568">
        <v>89301072</v>
      </c>
      <c r="D695" s="632" t="s">
        <v>2977</v>
      </c>
      <c r="E695" s="633" t="s">
        <v>1772</v>
      </c>
      <c r="F695" s="568" t="s">
        <v>1733</v>
      </c>
      <c r="G695" s="568" t="s">
        <v>2749</v>
      </c>
      <c r="H695" s="568" t="s">
        <v>516</v>
      </c>
      <c r="I695" s="568" t="s">
        <v>2750</v>
      </c>
      <c r="J695" s="568" t="s">
        <v>2751</v>
      </c>
      <c r="K695" s="568" t="s">
        <v>2752</v>
      </c>
      <c r="L695" s="569">
        <v>58.23</v>
      </c>
      <c r="M695" s="569">
        <v>465.84000000000003</v>
      </c>
      <c r="N695" s="568">
        <v>8</v>
      </c>
      <c r="O695" s="634">
        <v>2</v>
      </c>
      <c r="P695" s="569">
        <v>465.84000000000003</v>
      </c>
      <c r="Q695" s="585">
        <v>1</v>
      </c>
      <c r="R695" s="568">
        <v>8</v>
      </c>
      <c r="S695" s="585">
        <v>1</v>
      </c>
      <c r="T695" s="634">
        <v>2</v>
      </c>
      <c r="U695" s="616">
        <v>1</v>
      </c>
    </row>
    <row r="696" spans="1:21" ht="14.4" customHeight="1" x14ac:dyDescent="0.3">
      <c r="A696" s="567">
        <v>7</v>
      </c>
      <c r="B696" s="568" t="s">
        <v>517</v>
      </c>
      <c r="C696" s="568">
        <v>89301072</v>
      </c>
      <c r="D696" s="632" t="s">
        <v>2977</v>
      </c>
      <c r="E696" s="633" t="s">
        <v>1772</v>
      </c>
      <c r="F696" s="568" t="s">
        <v>1733</v>
      </c>
      <c r="G696" s="568" t="s">
        <v>2704</v>
      </c>
      <c r="H696" s="568" t="s">
        <v>516</v>
      </c>
      <c r="I696" s="568" t="s">
        <v>2753</v>
      </c>
      <c r="J696" s="568" t="s">
        <v>2754</v>
      </c>
      <c r="K696" s="568" t="s">
        <v>2755</v>
      </c>
      <c r="L696" s="569">
        <v>0</v>
      </c>
      <c r="M696" s="569">
        <v>0</v>
      </c>
      <c r="N696" s="568">
        <v>1</v>
      </c>
      <c r="O696" s="634">
        <v>1</v>
      </c>
      <c r="P696" s="569">
        <v>0</v>
      </c>
      <c r="Q696" s="585"/>
      <c r="R696" s="568">
        <v>1</v>
      </c>
      <c r="S696" s="585">
        <v>1</v>
      </c>
      <c r="T696" s="634">
        <v>1</v>
      </c>
      <c r="U696" s="616">
        <v>1</v>
      </c>
    </row>
    <row r="697" spans="1:21" ht="14.4" customHeight="1" x14ac:dyDescent="0.3">
      <c r="A697" s="567">
        <v>7</v>
      </c>
      <c r="B697" s="568" t="s">
        <v>517</v>
      </c>
      <c r="C697" s="568">
        <v>89301072</v>
      </c>
      <c r="D697" s="632" t="s">
        <v>2977</v>
      </c>
      <c r="E697" s="633" t="s">
        <v>1772</v>
      </c>
      <c r="F697" s="568" t="s">
        <v>1733</v>
      </c>
      <c r="G697" s="568" t="s">
        <v>2704</v>
      </c>
      <c r="H697" s="568" t="s">
        <v>516</v>
      </c>
      <c r="I697" s="568" t="s">
        <v>2756</v>
      </c>
      <c r="J697" s="568" t="s">
        <v>2757</v>
      </c>
      <c r="K697" s="568" t="s">
        <v>1045</v>
      </c>
      <c r="L697" s="569">
        <v>0</v>
      </c>
      <c r="M697" s="569">
        <v>0</v>
      </c>
      <c r="N697" s="568">
        <v>1</v>
      </c>
      <c r="O697" s="634">
        <v>0.5</v>
      </c>
      <c r="P697" s="569">
        <v>0</v>
      </c>
      <c r="Q697" s="585"/>
      <c r="R697" s="568">
        <v>1</v>
      </c>
      <c r="S697" s="585">
        <v>1</v>
      </c>
      <c r="T697" s="634">
        <v>0.5</v>
      </c>
      <c r="U697" s="616">
        <v>1</v>
      </c>
    </row>
    <row r="698" spans="1:21" ht="14.4" customHeight="1" x14ac:dyDescent="0.3">
      <c r="A698" s="567">
        <v>7</v>
      </c>
      <c r="B698" s="568" t="s">
        <v>517</v>
      </c>
      <c r="C698" s="568">
        <v>89301072</v>
      </c>
      <c r="D698" s="632" t="s">
        <v>2977</v>
      </c>
      <c r="E698" s="633" t="s">
        <v>1772</v>
      </c>
      <c r="F698" s="568" t="s">
        <v>1733</v>
      </c>
      <c r="G698" s="568" t="s">
        <v>2758</v>
      </c>
      <c r="H698" s="568" t="s">
        <v>516</v>
      </c>
      <c r="I698" s="568" t="s">
        <v>2759</v>
      </c>
      <c r="J698" s="568" t="s">
        <v>2760</v>
      </c>
      <c r="K698" s="568" t="s">
        <v>2761</v>
      </c>
      <c r="L698" s="569">
        <v>0</v>
      </c>
      <c r="M698" s="569">
        <v>0</v>
      </c>
      <c r="N698" s="568">
        <v>2</v>
      </c>
      <c r="O698" s="634">
        <v>0.5</v>
      </c>
      <c r="P698" s="569">
        <v>0</v>
      </c>
      <c r="Q698" s="585"/>
      <c r="R698" s="568">
        <v>2</v>
      </c>
      <c r="S698" s="585">
        <v>1</v>
      </c>
      <c r="T698" s="634">
        <v>0.5</v>
      </c>
      <c r="U698" s="616">
        <v>1</v>
      </c>
    </row>
    <row r="699" spans="1:21" ht="14.4" customHeight="1" x14ac:dyDescent="0.3">
      <c r="A699" s="567">
        <v>7</v>
      </c>
      <c r="B699" s="568" t="s">
        <v>517</v>
      </c>
      <c r="C699" s="568">
        <v>89301072</v>
      </c>
      <c r="D699" s="632" t="s">
        <v>2977</v>
      </c>
      <c r="E699" s="633" t="s">
        <v>1772</v>
      </c>
      <c r="F699" s="568" t="s">
        <v>1733</v>
      </c>
      <c r="G699" s="568" t="s">
        <v>2758</v>
      </c>
      <c r="H699" s="568" t="s">
        <v>586</v>
      </c>
      <c r="I699" s="568" t="s">
        <v>2762</v>
      </c>
      <c r="J699" s="568" t="s">
        <v>2760</v>
      </c>
      <c r="K699" s="568" t="s">
        <v>2763</v>
      </c>
      <c r="L699" s="569">
        <v>83.56</v>
      </c>
      <c r="M699" s="569">
        <v>83.56</v>
      </c>
      <c r="N699" s="568">
        <v>1</v>
      </c>
      <c r="O699" s="634">
        <v>0.5</v>
      </c>
      <c r="P699" s="569">
        <v>83.56</v>
      </c>
      <c r="Q699" s="585">
        <v>1</v>
      </c>
      <c r="R699" s="568">
        <v>1</v>
      </c>
      <c r="S699" s="585">
        <v>1</v>
      </c>
      <c r="T699" s="634">
        <v>0.5</v>
      </c>
      <c r="U699" s="616">
        <v>1</v>
      </c>
    </row>
    <row r="700" spans="1:21" ht="14.4" customHeight="1" x14ac:dyDescent="0.3">
      <c r="A700" s="567">
        <v>7</v>
      </c>
      <c r="B700" s="568" t="s">
        <v>517</v>
      </c>
      <c r="C700" s="568">
        <v>89301072</v>
      </c>
      <c r="D700" s="632" t="s">
        <v>2977</v>
      </c>
      <c r="E700" s="633" t="s">
        <v>1772</v>
      </c>
      <c r="F700" s="568" t="s">
        <v>1733</v>
      </c>
      <c r="G700" s="568" t="s">
        <v>2565</v>
      </c>
      <c r="H700" s="568" t="s">
        <v>586</v>
      </c>
      <c r="I700" s="568" t="s">
        <v>2566</v>
      </c>
      <c r="J700" s="568" t="s">
        <v>2567</v>
      </c>
      <c r="K700" s="568" t="s">
        <v>2568</v>
      </c>
      <c r="L700" s="569">
        <v>399.92</v>
      </c>
      <c r="M700" s="569">
        <v>399.92</v>
      </c>
      <c r="N700" s="568">
        <v>1</v>
      </c>
      <c r="O700" s="634">
        <v>1</v>
      </c>
      <c r="P700" s="569">
        <v>399.92</v>
      </c>
      <c r="Q700" s="585">
        <v>1</v>
      </c>
      <c r="R700" s="568">
        <v>1</v>
      </c>
      <c r="S700" s="585">
        <v>1</v>
      </c>
      <c r="T700" s="634">
        <v>1</v>
      </c>
      <c r="U700" s="616">
        <v>1</v>
      </c>
    </row>
    <row r="701" spans="1:21" ht="14.4" customHeight="1" x14ac:dyDescent="0.3">
      <c r="A701" s="567">
        <v>7</v>
      </c>
      <c r="B701" s="568" t="s">
        <v>517</v>
      </c>
      <c r="C701" s="568">
        <v>89301072</v>
      </c>
      <c r="D701" s="632" t="s">
        <v>2977</v>
      </c>
      <c r="E701" s="633" t="s">
        <v>1772</v>
      </c>
      <c r="F701" s="568" t="s">
        <v>1733</v>
      </c>
      <c r="G701" s="568" t="s">
        <v>2186</v>
      </c>
      <c r="H701" s="568" t="s">
        <v>516</v>
      </c>
      <c r="I701" s="568" t="s">
        <v>2187</v>
      </c>
      <c r="J701" s="568" t="s">
        <v>2188</v>
      </c>
      <c r="K701" s="568" t="s">
        <v>2189</v>
      </c>
      <c r="L701" s="569">
        <v>72.05</v>
      </c>
      <c r="M701" s="569">
        <v>216.14999999999998</v>
      </c>
      <c r="N701" s="568">
        <v>3</v>
      </c>
      <c r="O701" s="634">
        <v>1.5</v>
      </c>
      <c r="P701" s="569">
        <v>216.14999999999998</v>
      </c>
      <c r="Q701" s="585">
        <v>1</v>
      </c>
      <c r="R701" s="568">
        <v>3</v>
      </c>
      <c r="S701" s="585">
        <v>1</v>
      </c>
      <c r="T701" s="634">
        <v>1.5</v>
      </c>
      <c r="U701" s="616">
        <v>1</v>
      </c>
    </row>
    <row r="702" spans="1:21" ht="14.4" customHeight="1" x14ac:dyDescent="0.3">
      <c r="A702" s="567">
        <v>7</v>
      </c>
      <c r="B702" s="568" t="s">
        <v>517</v>
      </c>
      <c r="C702" s="568">
        <v>89301072</v>
      </c>
      <c r="D702" s="632" t="s">
        <v>2977</v>
      </c>
      <c r="E702" s="633" t="s">
        <v>1772</v>
      </c>
      <c r="F702" s="568" t="s">
        <v>1733</v>
      </c>
      <c r="G702" s="568" t="s">
        <v>2186</v>
      </c>
      <c r="H702" s="568" t="s">
        <v>516</v>
      </c>
      <c r="I702" s="568" t="s">
        <v>2764</v>
      </c>
      <c r="J702" s="568" t="s">
        <v>2188</v>
      </c>
      <c r="K702" s="568" t="s">
        <v>2189</v>
      </c>
      <c r="L702" s="569">
        <v>0</v>
      </c>
      <c r="M702" s="569">
        <v>0</v>
      </c>
      <c r="N702" s="568">
        <v>5</v>
      </c>
      <c r="O702" s="634">
        <v>1</v>
      </c>
      <c r="P702" s="569">
        <v>0</v>
      </c>
      <c r="Q702" s="585"/>
      <c r="R702" s="568">
        <v>5</v>
      </c>
      <c r="S702" s="585">
        <v>1</v>
      </c>
      <c r="T702" s="634">
        <v>1</v>
      </c>
      <c r="U702" s="616">
        <v>1</v>
      </c>
    </row>
    <row r="703" spans="1:21" ht="14.4" customHeight="1" x14ac:dyDescent="0.3">
      <c r="A703" s="567">
        <v>7</v>
      </c>
      <c r="B703" s="568" t="s">
        <v>517</v>
      </c>
      <c r="C703" s="568">
        <v>89301072</v>
      </c>
      <c r="D703" s="632" t="s">
        <v>2977</v>
      </c>
      <c r="E703" s="633" t="s">
        <v>1772</v>
      </c>
      <c r="F703" s="568" t="s">
        <v>1733</v>
      </c>
      <c r="G703" s="568" t="s">
        <v>2765</v>
      </c>
      <c r="H703" s="568" t="s">
        <v>516</v>
      </c>
      <c r="I703" s="568" t="s">
        <v>2766</v>
      </c>
      <c r="J703" s="568" t="s">
        <v>2767</v>
      </c>
      <c r="K703" s="568" t="s">
        <v>2768</v>
      </c>
      <c r="L703" s="569">
        <v>810.99</v>
      </c>
      <c r="M703" s="569">
        <v>2432.9700000000003</v>
      </c>
      <c r="N703" s="568">
        <v>3</v>
      </c>
      <c r="O703" s="634">
        <v>0.5</v>
      </c>
      <c r="P703" s="569">
        <v>2432.9700000000003</v>
      </c>
      <c r="Q703" s="585">
        <v>1</v>
      </c>
      <c r="R703" s="568">
        <v>3</v>
      </c>
      <c r="S703" s="585">
        <v>1</v>
      </c>
      <c r="T703" s="634">
        <v>0.5</v>
      </c>
      <c r="U703" s="616">
        <v>1</v>
      </c>
    </row>
    <row r="704" spans="1:21" ht="14.4" customHeight="1" x14ac:dyDescent="0.3">
      <c r="A704" s="567">
        <v>7</v>
      </c>
      <c r="B704" s="568" t="s">
        <v>517</v>
      </c>
      <c r="C704" s="568">
        <v>89301072</v>
      </c>
      <c r="D704" s="632" t="s">
        <v>2977</v>
      </c>
      <c r="E704" s="633" t="s">
        <v>1772</v>
      </c>
      <c r="F704" s="568" t="s">
        <v>1733</v>
      </c>
      <c r="G704" s="568" t="s">
        <v>2765</v>
      </c>
      <c r="H704" s="568" t="s">
        <v>516</v>
      </c>
      <c r="I704" s="568" t="s">
        <v>2769</v>
      </c>
      <c r="J704" s="568" t="s">
        <v>2767</v>
      </c>
      <c r="K704" s="568" t="s">
        <v>2768</v>
      </c>
      <c r="L704" s="569">
        <v>810.99</v>
      </c>
      <c r="M704" s="569">
        <v>2432.9700000000003</v>
      </c>
      <c r="N704" s="568">
        <v>3</v>
      </c>
      <c r="O704" s="634">
        <v>0.5</v>
      </c>
      <c r="P704" s="569">
        <v>2432.9700000000003</v>
      </c>
      <c r="Q704" s="585">
        <v>1</v>
      </c>
      <c r="R704" s="568">
        <v>3</v>
      </c>
      <c r="S704" s="585">
        <v>1</v>
      </c>
      <c r="T704" s="634">
        <v>0.5</v>
      </c>
      <c r="U704" s="616">
        <v>1</v>
      </c>
    </row>
    <row r="705" spans="1:21" ht="14.4" customHeight="1" x14ac:dyDescent="0.3">
      <c r="A705" s="567">
        <v>7</v>
      </c>
      <c r="B705" s="568" t="s">
        <v>517</v>
      </c>
      <c r="C705" s="568">
        <v>89301072</v>
      </c>
      <c r="D705" s="632" t="s">
        <v>2977</v>
      </c>
      <c r="E705" s="633" t="s">
        <v>1772</v>
      </c>
      <c r="F705" s="568" t="s">
        <v>1733</v>
      </c>
      <c r="G705" s="568" t="s">
        <v>2576</v>
      </c>
      <c r="H705" s="568" t="s">
        <v>516</v>
      </c>
      <c r="I705" s="568" t="s">
        <v>2770</v>
      </c>
      <c r="J705" s="568" t="s">
        <v>2771</v>
      </c>
      <c r="K705" s="568" t="s">
        <v>2211</v>
      </c>
      <c r="L705" s="569">
        <v>149.62</v>
      </c>
      <c r="M705" s="569">
        <v>299.24</v>
      </c>
      <c r="N705" s="568">
        <v>2</v>
      </c>
      <c r="O705" s="634">
        <v>1</v>
      </c>
      <c r="P705" s="569">
        <v>299.24</v>
      </c>
      <c r="Q705" s="585">
        <v>1</v>
      </c>
      <c r="R705" s="568">
        <v>2</v>
      </c>
      <c r="S705" s="585">
        <v>1</v>
      </c>
      <c r="T705" s="634">
        <v>1</v>
      </c>
      <c r="U705" s="616">
        <v>1</v>
      </c>
    </row>
    <row r="706" spans="1:21" ht="14.4" customHeight="1" x14ac:dyDescent="0.3">
      <c r="A706" s="567">
        <v>7</v>
      </c>
      <c r="B706" s="568" t="s">
        <v>517</v>
      </c>
      <c r="C706" s="568">
        <v>89301072</v>
      </c>
      <c r="D706" s="632" t="s">
        <v>2977</v>
      </c>
      <c r="E706" s="633" t="s">
        <v>1772</v>
      </c>
      <c r="F706" s="568" t="s">
        <v>1733</v>
      </c>
      <c r="G706" s="568" t="s">
        <v>2330</v>
      </c>
      <c r="H706" s="568" t="s">
        <v>586</v>
      </c>
      <c r="I706" s="568" t="s">
        <v>2772</v>
      </c>
      <c r="J706" s="568" t="s">
        <v>2332</v>
      </c>
      <c r="K706" s="568" t="s">
        <v>2773</v>
      </c>
      <c r="L706" s="569">
        <v>468.96</v>
      </c>
      <c r="M706" s="569">
        <v>3282.72</v>
      </c>
      <c r="N706" s="568">
        <v>7</v>
      </c>
      <c r="O706" s="634">
        <v>1</v>
      </c>
      <c r="P706" s="569">
        <v>3282.72</v>
      </c>
      <c r="Q706" s="585">
        <v>1</v>
      </c>
      <c r="R706" s="568">
        <v>7</v>
      </c>
      <c r="S706" s="585">
        <v>1</v>
      </c>
      <c r="T706" s="634">
        <v>1</v>
      </c>
      <c r="U706" s="616">
        <v>1</v>
      </c>
    </row>
    <row r="707" spans="1:21" ht="14.4" customHeight="1" x14ac:dyDescent="0.3">
      <c r="A707" s="567">
        <v>7</v>
      </c>
      <c r="B707" s="568" t="s">
        <v>517</v>
      </c>
      <c r="C707" s="568">
        <v>89301072</v>
      </c>
      <c r="D707" s="632" t="s">
        <v>2977</v>
      </c>
      <c r="E707" s="633" t="s">
        <v>1772</v>
      </c>
      <c r="F707" s="568" t="s">
        <v>1733</v>
      </c>
      <c r="G707" s="568" t="s">
        <v>2774</v>
      </c>
      <c r="H707" s="568" t="s">
        <v>516</v>
      </c>
      <c r="I707" s="568" t="s">
        <v>2775</v>
      </c>
      <c r="J707" s="568" t="s">
        <v>2776</v>
      </c>
      <c r="K707" s="568" t="s">
        <v>2737</v>
      </c>
      <c r="L707" s="569">
        <v>155.59</v>
      </c>
      <c r="M707" s="569">
        <v>466.77</v>
      </c>
      <c r="N707" s="568">
        <v>3</v>
      </c>
      <c r="O707" s="634">
        <v>0.5</v>
      </c>
      <c r="P707" s="569">
        <v>466.77</v>
      </c>
      <c r="Q707" s="585">
        <v>1</v>
      </c>
      <c r="R707" s="568">
        <v>3</v>
      </c>
      <c r="S707" s="585">
        <v>1</v>
      </c>
      <c r="T707" s="634">
        <v>0.5</v>
      </c>
      <c r="U707" s="616">
        <v>1</v>
      </c>
    </row>
    <row r="708" spans="1:21" ht="14.4" customHeight="1" x14ac:dyDescent="0.3">
      <c r="A708" s="567">
        <v>7</v>
      </c>
      <c r="B708" s="568" t="s">
        <v>517</v>
      </c>
      <c r="C708" s="568">
        <v>89301072</v>
      </c>
      <c r="D708" s="632" t="s">
        <v>2977</v>
      </c>
      <c r="E708" s="633" t="s">
        <v>1772</v>
      </c>
      <c r="F708" s="568" t="s">
        <v>1733</v>
      </c>
      <c r="G708" s="568" t="s">
        <v>1880</v>
      </c>
      <c r="H708" s="568" t="s">
        <v>516</v>
      </c>
      <c r="I708" s="568" t="s">
        <v>1881</v>
      </c>
      <c r="J708" s="568" t="s">
        <v>775</v>
      </c>
      <c r="K708" s="568" t="s">
        <v>1882</v>
      </c>
      <c r="L708" s="569">
        <v>612.26</v>
      </c>
      <c r="M708" s="569">
        <v>1836.78</v>
      </c>
      <c r="N708" s="568">
        <v>3</v>
      </c>
      <c r="O708" s="634">
        <v>1</v>
      </c>
      <c r="P708" s="569">
        <v>1836.78</v>
      </c>
      <c r="Q708" s="585">
        <v>1</v>
      </c>
      <c r="R708" s="568">
        <v>3</v>
      </c>
      <c r="S708" s="585">
        <v>1</v>
      </c>
      <c r="T708" s="634">
        <v>1</v>
      </c>
      <c r="U708" s="616">
        <v>1</v>
      </c>
    </row>
    <row r="709" spans="1:21" ht="14.4" customHeight="1" x14ac:dyDescent="0.3">
      <c r="A709" s="567">
        <v>7</v>
      </c>
      <c r="B709" s="568" t="s">
        <v>517</v>
      </c>
      <c r="C709" s="568">
        <v>89301072</v>
      </c>
      <c r="D709" s="632" t="s">
        <v>2977</v>
      </c>
      <c r="E709" s="633" t="s">
        <v>1772</v>
      </c>
      <c r="F709" s="568" t="s">
        <v>1733</v>
      </c>
      <c r="G709" s="568" t="s">
        <v>2777</v>
      </c>
      <c r="H709" s="568" t="s">
        <v>516</v>
      </c>
      <c r="I709" s="568" t="s">
        <v>2778</v>
      </c>
      <c r="J709" s="568" t="s">
        <v>1055</v>
      </c>
      <c r="K709" s="568" t="s">
        <v>2779</v>
      </c>
      <c r="L709" s="569">
        <v>0</v>
      </c>
      <c r="M709" s="569">
        <v>0</v>
      </c>
      <c r="N709" s="568">
        <v>1</v>
      </c>
      <c r="O709" s="634">
        <v>0.5</v>
      </c>
      <c r="P709" s="569">
        <v>0</v>
      </c>
      <c r="Q709" s="585"/>
      <c r="R709" s="568">
        <v>1</v>
      </c>
      <c r="S709" s="585">
        <v>1</v>
      </c>
      <c r="T709" s="634">
        <v>0.5</v>
      </c>
      <c r="U709" s="616">
        <v>1</v>
      </c>
    </row>
    <row r="710" spans="1:21" ht="14.4" customHeight="1" x14ac:dyDescent="0.3">
      <c r="A710" s="567">
        <v>7</v>
      </c>
      <c r="B710" s="568" t="s">
        <v>517</v>
      </c>
      <c r="C710" s="568">
        <v>89301072</v>
      </c>
      <c r="D710" s="632" t="s">
        <v>2977</v>
      </c>
      <c r="E710" s="633" t="s">
        <v>1772</v>
      </c>
      <c r="F710" s="568" t="s">
        <v>1733</v>
      </c>
      <c r="G710" s="568" t="s">
        <v>2076</v>
      </c>
      <c r="H710" s="568" t="s">
        <v>516</v>
      </c>
      <c r="I710" s="568" t="s">
        <v>2780</v>
      </c>
      <c r="J710" s="568" t="s">
        <v>2781</v>
      </c>
      <c r="K710" s="568" t="s">
        <v>2782</v>
      </c>
      <c r="L710" s="569">
        <v>0</v>
      </c>
      <c r="M710" s="569">
        <v>0</v>
      </c>
      <c r="N710" s="568">
        <v>1</v>
      </c>
      <c r="O710" s="634">
        <v>0.5</v>
      </c>
      <c r="P710" s="569">
        <v>0</v>
      </c>
      <c r="Q710" s="585"/>
      <c r="R710" s="568">
        <v>1</v>
      </c>
      <c r="S710" s="585">
        <v>1</v>
      </c>
      <c r="T710" s="634">
        <v>0.5</v>
      </c>
      <c r="U710" s="616">
        <v>1</v>
      </c>
    </row>
    <row r="711" spans="1:21" ht="14.4" customHeight="1" x14ac:dyDescent="0.3">
      <c r="A711" s="567">
        <v>7</v>
      </c>
      <c r="B711" s="568" t="s">
        <v>517</v>
      </c>
      <c r="C711" s="568">
        <v>89301072</v>
      </c>
      <c r="D711" s="632" t="s">
        <v>2977</v>
      </c>
      <c r="E711" s="633" t="s">
        <v>1772</v>
      </c>
      <c r="F711" s="568" t="s">
        <v>1733</v>
      </c>
      <c r="G711" s="568" t="s">
        <v>2783</v>
      </c>
      <c r="H711" s="568" t="s">
        <v>516</v>
      </c>
      <c r="I711" s="568" t="s">
        <v>2784</v>
      </c>
      <c r="J711" s="568" t="s">
        <v>1241</v>
      </c>
      <c r="K711" s="568" t="s">
        <v>2785</v>
      </c>
      <c r="L711" s="569">
        <v>203.33</v>
      </c>
      <c r="M711" s="569">
        <v>1219.98</v>
      </c>
      <c r="N711" s="568">
        <v>6</v>
      </c>
      <c r="O711" s="634">
        <v>1</v>
      </c>
      <c r="P711" s="569">
        <v>1219.98</v>
      </c>
      <c r="Q711" s="585">
        <v>1</v>
      </c>
      <c r="R711" s="568">
        <v>6</v>
      </c>
      <c r="S711" s="585">
        <v>1</v>
      </c>
      <c r="T711" s="634">
        <v>1</v>
      </c>
      <c r="U711" s="616">
        <v>1</v>
      </c>
    </row>
    <row r="712" spans="1:21" ht="14.4" customHeight="1" x14ac:dyDescent="0.3">
      <c r="A712" s="567">
        <v>7</v>
      </c>
      <c r="B712" s="568" t="s">
        <v>517</v>
      </c>
      <c r="C712" s="568">
        <v>89301072</v>
      </c>
      <c r="D712" s="632" t="s">
        <v>2977</v>
      </c>
      <c r="E712" s="633" t="s">
        <v>1772</v>
      </c>
      <c r="F712" s="568" t="s">
        <v>1733</v>
      </c>
      <c r="G712" s="568" t="s">
        <v>2786</v>
      </c>
      <c r="H712" s="568" t="s">
        <v>516</v>
      </c>
      <c r="I712" s="568" t="s">
        <v>2787</v>
      </c>
      <c r="J712" s="568" t="s">
        <v>2788</v>
      </c>
      <c r="K712" s="568" t="s">
        <v>2789</v>
      </c>
      <c r="L712" s="569">
        <v>73.34</v>
      </c>
      <c r="M712" s="569">
        <v>293.36</v>
      </c>
      <c r="N712" s="568">
        <v>4</v>
      </c>
      <c r="O712" s="634">
        <v>1.5</v>
      </c>
      <c r="P712" s="569">
        <v>293.36</v>
      </c>
      <c r="Q712" s="585">
        <v>1</v>
      </c>
      <c r="R712" s="568">
        <v>4</v>
      </c>
      <c r="S712" s="585">
        <v>1</v>
      </c>
      <c r="T712" s="634">
        <v>1.5</v>
      </c>
      <c r="U712" s="616">
        <v>1</v>
      </c>
    </row>
    <row r="713" spans="1:21" ht="14.4" customHeight="1" x14ac:dyDescent="0.3">
      <c r="A713" s="567">
        <v>7</v>
      </c>
      <c r="B713" s="568" t="s">
        <v>517</v>
      </c>
      <c r="C713" s="568">
        <v>89301072</v>
      </c>
      <c r="D713" s="632" t="s">
        <v>2977</v>
      </c>
      <c r="E713" s="633" t="s">
        <v>1772</v>
      </c>
      <c r="F713" s="568" t="s">
        <v>1733</v>
      </c>
      <c r="G713" s="568" t="s">
        <v>2359</v>
      </c>
      <c r="H713" s="568" t="s">
        <v>516</v>
      </c>
      <c r="I713" s="568" t="s">
        <v>2360</v>
      </c>
      <c r="J713" s="568" t="s">
        <v>2361</v>
      </c>
      <c r="K713" s="568" t="s">
        <v>2362</v>
      </c>
      <c r="L713" s="569">
        <v>131.96</v>
      </c>
      <c r="M713" s="569">
        <v>2375.2800000000002</v>
      </c>
      <c r="N713" s="568">
        <v>18</v>
      </c>
      <c r="O713" s="634">
        <v>1</v>
      </c>
      <c r="P713" s="569">
        <v>2375.2800000000002</v>
      </c>
      <c r="Q713" s="585">
        <v>1</v>
      </c>
      <c r="R713" s="568">
        <v>18</v>
      </c>
      <c r="S713" s="585">
        <v>1</v>
      </c>
      <c r="T713" s="634">
        <v>1</v>
      </c>
      <c r="U713" s="616">
        <v>1</v>
      </c>
    </row>
    <row r="714" spans="1:21" ht="14.4" customHeight="1" x14ac:dyDescent="0.3">
      <c r="A714" s="567">
        <v>7</v>
      </c>
      <c r="B714" s="568" t="s">
        <v>517</v>
      </c>
      <c r="C714" s="568">
        <v>89301072</v>
      </c>
      <c r="D714" s="632" t="s">
        <v>2977</v>
      </c>
      <c r="E714" s="633" t="s">
        <v>1772</v>
      </c>
      <c r="F714" s="568" t="s">
        <v>1733</v>
      </c>
      <c r="G714" s="568" t="s">
        <v>2370</v>
      </c>
      <c r="H714" s="568" t="s">
        <v>516</v>
      </c>
      <c r="I714" s="568" t="s">
        <v>2371</v>
      </c>
      <c r="J714" s="568" t="s">
        <v>2372</v>
      </c>
      <c r="K714" s="568" t="s">
        <v>2373</v>
      </c>
      <c r="L714" s="569">
        <v>85.49</v>
      </c>
      <c r="M714" s="569">
        <v>170.98</v>
      </c>
      <c r="N714" s="568">
        <v>2</v>
      </c>
      <c r="O714" s="634">
        <v>1</v>
      </c>
      <c r="P714" s="569">
        <v>170.98</v>
      </c>
      <c r="Q714" s="585">
        <v>1</v>
      </c>
      <c r="R714" s="568">
        <v>2</v>
      </c>
      <c r="S714" s="585">
        <v>1</v>
      </c>
      <c r="T714" s="634">
        <v>1</v>
      </c>
      <c r="U714" s="616">
        <v>1</v>
      </c>
    </row>
    <row r="715" spans="1:21" ht="14.4" customHeight="1" x14ac:dyDescent="0.3">
      <c r="A715" s="567">
        <v>7</v>
      </c>
      <c r="B715" s="568" t="s">
        <v>517</v>
      </c>
      <c r="C715" s="568">
        <v>89301072</v>
      </c>
      <c r="D715" s="632" t="s">
        <v>2977</v>
      </c>
      <c r="E715" s="633" t="s">
        <v>1772</v>
      </c>
      <c r="F715" s="568" t="s">
        <v>1733</v>
      </c>
      <c r="G715" s="568" t="s">
        <v>1892</v>
      </c>
      <c r="H715" s="568" t="s">
        <v>516</v>
      </c>
      <c r="I715" s="568" t="s">
        <v>1895</v>
      </c>
      <c r="J715" s="568" t="s">
        <v>1896</v>
      </c>
      <c r="K715" s="568" t="s">
        <v>936</v>
      </c>
      <c r="L715" s="569">
        <v>0</v>
      </c>
      <c r="M715" s="569">
        <v>0</v>
      </c>
      <c r="N715" s="568">
        <v>4</v>
      </c>
      <c r="O715" s="634">
        <v>1</v>
      </c>
      <c r="P715" s="569">
        <v>0</v>
      </c>
      <c r="Q715" s="585"/>
      <c r="R715" s="568">
        <v>4</v>
      </c>
      <c r="S715" s="585">
        <v>1</v>
      </c>
      <c r="T715" s="634">
        <v>1</v>
      </c>
      <c r="U715" s="616">
        <v>1</v>
      </c>
    </row>
    <row r="716" spans="1:21" ht="14.4" customHeight="1" x14ac:dyDescent="0.3">
      <c r="A716" s="567">
        <v>7</v>
      </c>
      <c r="B716" s="568" t="s">
        <v>517</v>
      </c>
      <c r="C716" s="568">
        <v>89301072</v>
      </c>
      <c r="D716" s="632" t="s">
        <v>2977</v>
      </c>
      <c r="E716" s="633" t="s">
        <v>1772</v>
      </c>
      <c r="F716" s="568" t="s">
        <v>1733</v>
      </c>
      <c r="G716" s="568" t="s">
        <v>1892</v>
      </c>
      <c r="H716" s="568" t="s">
        <v>516</v>
      </c>
      <c r="I716" s="568" t="s">
        <v>1897</v>
      </c>
      <c r="J716" s="568" t="s">
        <v>935</v>
      </c>
      <c r="K716" s="568" t="s">
        <v>1898</v>
      </c>
      <c r="L716" s="569">
        <v>0</v>
      </c>
      <c r="M716" s="569">
        <v>0</v>
      </c>
      <c r="N716" s="568">
        <v>1</v>
      </c>
      <c r="O716" s="634">
        <v>1</v>
      </c>
      <c r="P716" s="569">
        <v>0</v>
      </c>
      <c r="Q716" s="585"/>
      <c r="R716" s="568">
        <v>1</v>
      </c>
      <c r="S716" s="585">
        <v>1</v>
      </c>
      <c r="T716" s="634">
        <v>1</v>
      </c>
      <c r="U716" s="616">
        <v>1</v>
      </c>
    </row>
    <row r="717" spans="1:21" ht="14.4" customHeight="1" x14ac:dyDescent="0.3">
      <c r="A717" s="567">
        <v>7</v>
      </c>
      <c r="B717" s="568" t="s">
        <v>517</v>
      </c>
      <c r="C717" s="568">
        <v>89301072</v>
      </c>
      <c r="D717" s="632" t="s">
        <v>2977</v>
      </c>
      <c r="E717" s="633" t="s">
        <v>1773</v>
      </c>
      <c r="F717" s="568" t="s">
        <v>1733</v>
      </c>
      <c r="G717" s="568" t="s">
        <v>2790</v>
      </c>
      <c r="H717" s="568" t="s">
        <v>516</v>
      </c>
      <c r="I717" s="568" t="s">
        <v>2791</v>
      </c>
      <c r="J717" s="568" t="s">
        <v>2792</v>
      </c>
      <c r="K717" s="568" t="s">
        <v>1160</v>
      </c>
      <c r="L717" s="569">
        <v>413.22</v>
      </c>
      <c r="M717" s="569">
        <v>1239.6600000000001</v>
      </c>
      <c r="N717" s="568">
        <v>3</v>
      </c>
      <c r="O717" s="634">
        <v>2.5</v>
      </c>
      <c r="P717" s="569">
        <v>1239.6600000000001</v>
      </c>
      <c r="Q717" s="585">
        <v>1</v>
      </c>
      <c r="R717" s="568">
        <v>3</v>
      </c>
      <c r="S717" s="585">
        <v>1</v>
      </c>
      <c r="T717" s="634">
        <v>2.5</v>
      </c>
      <c r="U717" s="616">
        <v>1</v>
      </c>
    </row>
    <row r="718" spans="1:21" ht="14.4" customHeight="1" x14ac:dyDescent="0.3">
      <c r="A718" s="567">
        <v>7</v>
      </c>
      <c r="B718" s="568" t="s">
        <v>517</v>
      </c>
      <c r="C718" s="568">
        <v>89301072</v>
      </c>
      <c r="D718" s="632" t="s">
        <v>2977</v>
      </c>
      <c r="E718" s="633" t="s">
        <v>1773</v>
      </c>
      <c r="F718" s="568" t="s">
        <v>1733</v>
      </c>
      <c r="G718" s="568" t="s">
        <v>2319</v>
      </c>
      <c r="H718" s="568" t="s">
        <v>516</v>
      </c>
      <c r="I718" s="568" t="s">
        <v>2793</v>
      </c>
      <c r="J718" s="568" t="s">
        <v>2794</v>
      </c>
      <c r="K718" s="568" t="s">
        <v>2795</v>
      </c>
      <c r="L718" s="569">
        <v>77.08</v>
      </c>
      <c r="M718" s="569">
        <v>77.08</v>
      </c>
      <c r="N718" s="568">
        <v>1</v>
      </c>
      <c r="O718" s="634">
        <v>1</v>
      </c>
      <c r="P718" s="569"/>
      <c r="Q718" s="585">
        <v>0</v>
      </c>
      <c r="R718" s="568"/>
      <c r="S718" s="585">
        <v>0</v>
      </c>
      <c r="T718" s="634"/>
      <c r="U718" s="616">
        <v>0</v>
      </c>
    </row>
    <row r="719" spans="1:21" ht="14.4" customHeight="1" x14ac:dyDescent="0.3">
      <c r="A719" s="567">
        <v>7</v>
      </c>
      <c r="B719" s="568" t="s">
        <v>517</v>
      </c>
      <c r="C719" s="568">
        <v>89301072</v>
      </c>
      <c r="D719" s="632" t="s">
        <v>2977</v>
      </c>
      <c r="E719" s="633" t="s">
        <v>1773</v>
      </c>
      <c r="F719" s="568" t="s">
        <v>1733</v>
      </c>
      <c r="G719" s="568" t="s">
        <v>2796</v>
      </c>
      <c r="H719" s="568" t="s">
        <v>516</v>
      </c>
      <c r="I719" s="568" t="s">
        <v>2797</v>
      </c>
      <c r="J719" s="568" t="s">
        <v>2798</v>
      </c>
      <c r="K719" s="568" t="s">
        <v>2799</v>
      </c>
      <c r="L719" s="569">
        <v>0</v>
      </c>
      <c r="M719" s="569">
        <v>0</v>
      </c>
      <c r="N719" s="568">
        <v>3</v>
      </c>
      <c r="O719" s="634">
        <v>1</v>
      </c>
      <c r="P719" s="569">
        <v>0</v>
      </c>
      <c r="Q719" s="585"/>
      <c r="R719" s="568">
        <v>3</v>
      </c>
      <c r="S719" s="585">
        <v>1</v>
      </c>
      <c r="T719" s="634">
        <v>1</v>
      </c>
      <c r="U719" s="616">
        <v>1</v>
      </c>
    </row>
    <row r="720" spans="1:21" ht="14.4" customHeight="1" x14ac:dyDescent="0.3">
      <c r="A720" s="567">
        <v>7</v>
      </c>
      <c r="B720" s="568" t="s">
        <v>517</v>
      </c>
      <c r="C720" s="568">
        <v>89301072</v>
      </c>
      <c r="D720" s="632" t="s">
        <v>2977</v>
      </c>
      <c r="E720" s="633" t="s">
        <v>1773</v>
      </c>
      <c r="F720" s="568" t="s">
        <v>1733</v>
      </c>
      <c r="G720" s="568" t="s">
        <v>2800</v>
      </c>
      <c r="H720" s="568" t="s">
        <v>516</v>
      </c>
      <c r="I720" s="568" t="s">
        <v>2801</v>
      </c>
      <c r="J720" s="568" t="s">
        <v>2802</v>
      </c>
      <c r="K720" s="568" t="s">
        <v>2803</v>
      </c>
      <c r="L720" s="569">
        <v>0</v>
      </c>
      <c r="M720" s="569">
        <v>0</v>
      </c>
      <c r="N720" s="568">
        <v>1</v>
      </c>
      <c r="O720" s="634">
        <v>1</v>
      </c>
      <c r="P720" s="569">
        <v>0</v>
      </c>
      <c r="Q720" s="585"/>
      <c r="R720" s="568">
        <v>1</v>
      </c>
      <c r="S720" s="585">
        <v>1</v>
      </c>
      <c r="T720" s="634">
        <v>1</v>
      </c>
      <c r="U720" s="616">
        <v>1</v>
      </c>
    </row>
    <row r="721" spans="1:21" ht="14.4" customHeight="1" x14ac:dyDescent="0.3">
      <c r="A721" s="567">
        <v>7</v>
      </c>
      <c r="B721" s="568" t="s">
        <v>517</v>
      </c>
      <c r="C721" s="568">
        <v>89301072</v>
      </c>
      <c r="D721" s="632" t="s">
        <v>2977</v>
      </c>
      <c r="E721" s="633" t="s">
        <v>1773</v>
      </c>
      <c r="F721" s="568" t="s">
        <v>1733</v>
      </c>
      <c r="G721" s="568" t="s">
        <v>2433</v>
      </c>
      <c r="H721" s="568" t="s">
        <v>516</v>
      </c>
      <c r="I721" s="568" t="s">
        <v>2804</v>
      </c>
      <c r="J721" s="568" t="s">
        <v>2805</v>
      </c>
      <c r="K721" s="568" t="s">
        <v>2436</v>
      </c>
      <c r="L721" s="569">
        <v>413.22</v>
      </c>
      <c r="M721" s="569">
        <v>413.22</v>
      </c>
      <c r="N721" s="568">
        <v>1</v>
      </c>
      <c r="O721" s="634">
        <v>1</v>
      </c>
      <c r="P721" s="569">
        <v>413.22</v>
      </c>
      <c r="Q721" s="585">
        <v>1</v>
      </c>
      <c r="R721" s="568">
        <v>1</v>
      </c>
      <c r="S721" s="585">
        <v>1</v>
      </c>
      <c r="T721" s="634">
        <v>1</v>
      </c>
      <c r="U721" s="616">
        <v>1</v>
      </c>
    </row>
    <row r="722" spans="1:21" ht="14.4" customHeight="1" x14ac:dyDescent="0.3">
      <c r="A722" s="567">
        <v>7</v>
      </c>
      <c r="B722" s="568" t="s">
        <v>517</v>
      </c>
      <c r="C722" s="568">
        <v>89301072</v>
      </c>
      <c r="D722" s="632" t="s">
        <v>2977</v>
      </c>
      <c r="E722" s="633" t="s">
        <v>1773</v>
      </c>
      <c r="F722" s="568" t="s">
        <v>1733</v>
      </c>
      <c r="G722" s="568" t="s">
        <v>1876</v>
      </c>
      <c r="H722" s="568" t="s">
        <v>586</v>
      </c>
      <c r="I722" s="568" t="s">
        <v>1877</v>
      </c>
      <c r="J722" s="568" t="s">
        <v>1878</v>
      </c>
      <c r="K722" s="568" t="s">
        <v>1879</v>
      </c>
      <c r="L722" s="569">
        <v>96.63</v>
      </c>
      <c r="M722" s="569">
        <v>193.26</v>
      </c>
      <c r="N722" s="568">
        <v>2</v>
      </c>
      <c r="O722" s="634">
        <v>1</v>
      </c>
      <c r="P722" s="569">
        <v>193.26</v>
      </c>
      <c r="Q722" s="585">
        <v>1</v>
      </c>
      <c r="R722" s="568">
        <v>2</v>
      </c>
      <c r="S722" s="585">
        <v>1</v>
      </c>
      <c r="T722" s="634">
        <v>1</v>
      </c>
      <c r="U722" s="616">
        <v>1</v>
      </c>
    </row>
    <row r="723" spans="1:21" ht="14.4" customHeight="1" x14ac:dyDescent="0.3">
      <c r="A723" s="567">
        <v>7</v>
      </c>
      <c r="B723" s="568" t="s">
        <v>517</v>
      </c>
      <c r="C723" s="568">
        <v>89301072</v>
      </c>
      <c r="D723" s="632" t="s">
        <v>2977</v>
      </c>
      <c r="E723" s="633" t="s">
        <v>1773</v>
      </c>
      <c r="F723" s="568" t="s">
        <v>1733</v>
      </c>
      <c r="G723" s="568" t="s">
        <v>1876</v>
      </c>
      <c r="H723" s="568" t="s">
        <v>586</v>
      </c>
      <c r="I723" s="568" t="s">
        <v>2514</v>
      </c>
      <c r="J723" s="568" t="s">
        <v>1878</v>
      </c>
      <c r="K723" s="568" t="s">
        <v>2515</v>
      </c>
      <c r="L723" s="569">
        <v>193.26</v>
      </c>
      <c r="M723" s="569">
        <v>193.26</v>
      </c>
      <c r="N723" s="568">
        <v>1</v>
      </c>
      <c r="O723" s="634">
        <v>1</v>
      </c>
      <c r="P723" s="569">
        <v>193.26</v>
      </c>
      <c r="Q723" s="585">
        <v>1</v>
      </c>
      <c r="R723" s="568">
        <v>1</v>
      </c>
      <c r="S723" s="585">
        <v>1</v>
      </c>
      <c r="T723" s="634">
        <v>1</v>
      </c>
      <c r="U723" s="616">
        <v>1</v>
      </c>
    </row>
    <row r="724" spans="1:21" ht="14.4" customHeight="1" x14ac:dyDescent="0.3">
      <c r="A724" s="567">
        <v>7</v>
      </c>
      <c r="B724" s="568" t="s">
        <v>517</v>
      </c>
      <c r="C724" s="568">
        <v>89301072</v>
      </c>
      <c r="D724" s="632" t="s">
        <v>2977</v>
      </c>
      <c r="E724" s="633" t="s">
        <v>1773</v>
      </c>
      <c r="F724" s="568" t="s">
        <v>1733</v>
      </c>
      <c r="G724" s="568" t="s">
        <v>1876</v>
      </c>
      <c r="H724" s="568" t="s">
        <v>516</v>
      </c>
      <c r="I724" s="568" t="s">
        <v>1644</v>
      </c>
      <c r="J724" s="568" t="s">
        <v>601</v>
      </c>
      <c r="K724" s="568" t="s">
        <v>1645</v>
      </c>
      <c r="L724" s="569">
        <v>96.63</v>
      </c>
      <c r="M724" s="569">
        <v>193.26</v>
      </c>
      <c r="N724" s="568">
        <v>2</v>
      </c>
      <c r="O724" s="634">
        <v>1</v>
      </c>
      <c r="P724" s="569">
        <v>193.26</v>
      </c>
      <c r="Q724" s="585">
        <v>1</v>
      </c>
      <c r="R724" s="568">
        <v>2</v>
      </c>
      <c r="S724" s="585">
        <v>1</v>
      </c>
      <c r="T724" s="634">
        <v>1</v>
      </c>
      <c r="U724" s="616">
        <v>1</v>
      </c>
    </row>
    <row r="725" spans="1:21" ht="14.4" customHeight="1" x14ac:dyDescent="0.3">
      <c r="A725" s="567">
        <v>7</v>
      </c>
      <c r="B725" s="568" t="s">
        <v>517</v>
      </c>
      <c r="C725" s="568">
        <v>89301072</v>
      </c>
      <c r="D725" s="632" t="s">
        <v>2977</v>
      </c>
      <c r="E725" s="633" t="s">
        <v>1773</v>
      </c>
      <c r="F725" s="568" t="s">
        <v>1733</v>
      </c>
      <c r="G725" s="568" t="s">
        <v>1885</v>
      </c>
      <c r="H725" s="568" t="s">
        <v>516</v>
      </c>
      <c r="I725" s="568" t="s">
        <v>2806</v>
      </c>
      <c r="J725" s="568" t="s">
        <v>2807</v>
      </c>
      <c r="K725" s="568" t="s">
        <v>1888</v>
      </c>
      <c r="L725" s="569">
        <v>0</v>
      </c>
      <c r="M725" s="569">
        <v>0</v>
      </c>
      <c r="N725" s="568">
        <v>1</v>
      </c>
      <c r="O725" s="634">
        <v>0.5</v>
      </c>
      <c r="P725" s="569">
        <v>0</v>
      </c>
      <c r="Q725" s="585"/>
      <c r="R725" s="568">
        <v>1</v>
      </c>
      <c r="S725" s="585">
        <v>1</v>
      </c>
      <c r="T725" s="634">
        <v>0.5</v>
      </c>
      <c r="U725" s="616">
        <v>1</v>
      </c>
    </row>
    <row r="726" spans="1:21" ht="14.4" customHeight="1" x14ac:dyDescent="0.3">
      <c r="A726" s="567">
        <v>7</v>
      </c>
      <c r="B726" s="568" t="s">
        <v>517</v>
      </c>
      <c r="C726" s="568">
        <v>89301072</v>
      </c>
      <c r="D726" s="632" t="s">
        <v>2977</v>
      </c>
      <c r="E726" s="633" t="s">
        <v>1773</v>
      </c>
      <c r="F726" s="568" t="s">
        <v>1733</v>
      </c>
      <c r="G726" s="568" t="s">
        <v>1892</v>
      </c>
      <c r="H726" s="568" t="s">
        <v>516</v>
      </c>
      <c r="I726" s="568" t="s">
        <v>2808</v>
      </c>
      <c r="J726" s="568" t="s">
        <v>935</v>
      </c>
      <c r="K726" s="568" t="s">
        <v>936</v>
      </c>
      <c r="L726" s="569">
        <v>0</v>
      </c>
      <c r="M726" s="569">
        <v>0</v>
      </c>
      <c r="N726" s="568">
        <v>1</v>
      </c>
      <c r="O726" s="634">
        <v>1</v>
      </c>
      <c r="P726" s="569"/>
      <c r="Q726" s="585"/>
      <c r="R726" s="568"/>
      <c r="S726" s="585">
        <v>0</v>
      </c>
      <c r="T726" s="634"/>
      <c r="U726" s="616">
        <v>0</v>
      </c>
    </row>
    <row r="727" spans="1:21" ht="14.4" customHeight="1" x14ac:dyDescent="0.3">
      <c r="A727" s="567">
        <v>7</v>
      </c>
      <c r="B727" s="568" t="s">
        <v>517</v>
      </c>
      <c r="C727" s="568">
        <v>89301074</v>
      </c>
      <c r="D727" s="632" t="s">
        <v>2978</v>
      </c>
      <c r="E727" s="633" t="s">
        <v>1745</v>
      </c>
      <c r="F727" s="568" t="s">
        <v>1733</v>
      </c>
      <c r="G727" s="568" t="s">
        <v>1899</v>
      </c>
      <c r="H727" s="568" t="s">
        <v>516</v>
      </c>
      <c r="I727" s="568" t="s">
        <v>2263</v>
      </c>
      <c r="J727" s="568" t="s">
        <v>2264</v>
      </c>
      <c r="K727" s="568" t="s">
        <v>2265</v>
      </c>
      <c r="L727" s="569">
        <v>6.98</v>
      </c>
      <c r="M727" s="569">
        <v>20.94</v>
      </c>
      <c r="N727" s="568">
        <v>3</v>
      </c>
      <c r="O727" s="634">
        <v>1</v>
      </c>
      <c r="P727" s="569"/>
      <c r="Q727" s="585">
        <v>0</v>
      </c>
      <c r="R727" s="568"/>
      <c r="S727" s="585">
        <v>0</v>
      </c>
      <c r="T727" s="634"/>
      <c r="U727" s="616">
        <v>0</v>
      </c>
    </row>
    <row r="728" spans="1:21" ht="14.4" customHeight="1" x14ac:dyDescent="0.3">
      <c r="A728" s="567">
        <v>7</v>
      </c>
      <c r="B728" s="568" t="s">
        <v>517</v>
      </c>
      <c r="C728" s="568">
        <v>89301074</v>
      </c>
      <c r="D728" s="632" t="s">
        <v>2978</v>
      </c>
      <c r="E728" s="633" t="s">
        <v>1745</v>
      </c>
      <c r="F728" s="568" t="s">
        <v>1733</v>
      </c>
      <c r="G728" s="568" t="s">
        <v>2482</v>
      </c>
      <c r="H728" s="568" t="s">
        <v>516</v>
      </c>
      <c r="I728" s="568" t="s">
        <v>2809</v>
      </c>
      <c r="J728" s="568" t="s">
        <v>2484</v>
      </c>
      <c r="K728" s="568" t="s">
        <v>2810</v>
      </c>
      <c r="L728" s="569">
        <v>0</v>
      </c>
      <c r="M728" s="569">
        <v>0</v>
      </c>
      <c r="N728" s="568">
        <v>1</v>
      </c>
      <c r="O728" s="634">
        <v>0.5</v>
      </c>
      <c r="P728" s="569">
        <v>0</v>
      </c>
      <c r="Q728" s="585"/>
      <c r="R728" s="568">
        <v>1</v>
      </c>
      <c r="S728" s="585">
        <v>1</v>
      </c>
      <c r="T728" s="634">
        <v>0.5</v>
      </c>
      <c r="U728" s="616">
        <v>1</v>
      </c>
    </row>
    <row r="729" spans="1:21" ht="14.4" customHeight="1" x14ac:dyDescent="0.3">
      <c r="A729" s="567">
        <v>7</v>
      </c>
      <c r="B729" s="568" t="s">
        <v>517</v>
      </c>
      <c r="C729" s="568">
        <v>89301074</v>
      </c>
      <c r="D729" s="632" t="s">
        <v>2978</v>
      </c>
      <c r="E729" s="633" t="s">
        <v>1745</v>
      </c>
      <c r="F729" s="568" t="s">
        <v>1733</v>
      </c>
      <c r="G729" s="568" t="s">
        <v>2482</v>
      </c>
      <c r="H729" s="568" t="s">
        <v>516</v>
      </c>
      <c r="I729" s="568" t="s">
        <v>2811</v>
      </c>
      <c r="J729" s="568" t="s">
        <v>2587</v>
      </c>
      <c r="K729" s="568" t="s">
        <v>2568</v>
      </c>
      <c r="L729" s="569">
        <v>0</v>
      </c>
      <c r="M729" s="569">
        <v>0</v>
      </c>
      <c r="N729" s="568">
        <v>1</v>
      </c>
      <c r="O729" s="634">
        <v>0.5</v>
      </c>
      <c r="P729" s="569">
        <v>0</v>
      </c>
      <c r="Q729" s="585"/>
      <c r="R729" s="568">
        <v>1</v>
      </c>
      <c r="S729" s="585">
        <v>1</v>
      </c>
      <c r="T729" s="634">
        <v>0.5</v>
      </c>
      <c r="U729" s="616">
        <v>1</v>
      </c>
    </row>
    <row r="730" spans="1:21" ht="14.4" customHeight="1" x14ac:dyDescent="0.3">
      <c r="A730" s="567">
        <v>7</v>
      </c>
      <c r="B730" s="568" t="s">
        <v>517</v>
      </c>
      <c r="C730" s="568">
        <v>89301074</v>
      </c>
      <c r="D730" s="632" t="s">
        <v>2978</v>
      </c>
      <c r="E730" s="633" t="s">
        <v>1745</v>
      </c>
      <c r="F730" s="568" t="s">
        <v>1733</v>
      </c>
      <c r="G730" s="568" t="s">
        <v>2588</v>
      </c>
      <c r="H730" s="568" t="s">
        <v>516</v>
      </c>
      <c r="I730" s="568" t="s">
        <v>2812</v>
      </c>
      <c r="J730" s="568" t="s">
        <v>2590</v>
      </c>
      <c r="K730" s="568" t="s">
        <v>2813</v>
      </c>
      <c r="L730" s="569">
        <v>0</v>
      </c>
      <c r="M730" s="569">
        <v>0</v>
      </c>
      <c r="N730" s="568">
        <v>1</v>
      </c>
      <c r="O730" s="634">
        <v>0.5</v>
      </c>
      <c r="P730" s="569">
        <v>0</v>
      </c>
      <c r="Q730" s="585"/>
      <c r="R730" s="568">
        <v>1</v>
      </c>
      <c r="S730" s="585">
        <v>1</v>
      </c>
      <c r="T730" s="634">
        <v>0.5</v>
      </c>
      <c r="U730" s="616">
        <v>1</v>
      </c>
    </row>
    <row r="731" spans="1:21" ht="14.4" customHeight="1" x14ac:dyDescent="0.3">
      <c r="A731" s="567">
        <v>7</v>
      </c>
      <c r="B731" s="568" t="s">
        <v>517</v>
      </c>
      <c r="C731" s="568">
        <v>89301074</v>
      </c>
      <c r="D731" s="632" t="s">
        <v>2978</v>
      </c>
      <c r="E731" s="633" t="s">
        <v>1745</v>
      </c>
      <c r="F731" s="568" t="s">
        <v>1733</v>
      </c>
      <c r="G731" s="568" t="s">
        <v>2174</v>
      </c>
      <c r="H731" s="568" t="s">
        <v>516</v>
      </c>
      <c r="I731" s="568" t="s">
        <v>2175</v>
      </c>
      <c r="J731" s="568" t="s">
        <v>855</v>
      </c>
      <c r="K731" s="568" t="s">
        <v>2176</v>
      </c>
      <c r="L731" s="569">
        <v>153.37</v>
      </c>
      <c r="M731" s="569">
        <v>153.37</v>
      </c>
      <c r="N731" s="568">
        <v>1</v>
      </c>
      <c r="O731" s="634">
        <v>0.5</v>
      </c>
      <c r="P731" s="569">
        <v>153.37</v>
      </c>
      <c r="Q731" s="585">
        <v>1</v>
      </c>
      <c r="R731" s="568">
        <v>1</v>
      </c>
      <c r="S731" s="585">
        <v>1</v>
      </c>
      <c r="T731" s="634">
        <v>0.5</v>
      </c>
      <c r="U731" s="616">
        <v>1</v>
      </c>
    </row>
    <row r="732" spans="1:21" ht="14.4" customHeight="1" x14ac:dyDescent="0.3">
      <c r="A732" s="567">
        <v>7</v>
      </c>
      <c r="B732" s="568" t="s">
        <v>517</v>
      </c>
      <c r="C732" s="568">
        <v>89301074</v>
      </c>
      <c r="D732" s="632" t="s">
        <v>2978</v>
      </c>
      <c r="E732" s="633" t="s">
        <v>1745</v>
      </c>
      <c r="F732" s="568" t="s">
        <v>1733</v>
      </c>
      <c r="G732" s="568" t="s">
        <v>2814</v>
      </c>
      <c r="H732" s="568" t="s">
        <v>516</v>
      </c>
      <c r="I732" s="568" t="s">
        <v>2143</v>
      </c>
      <c r="J732" s="568" t="s">
        <v>1226</v>
      </c>
      <c r="K732" s="568" t="s">
        <v>2144</v>
      </c>
      <c r="L732" s="569">
        <v>31.64</v>
      </c>
      <c r="M732" s="569">
        <v>31.64</v>
      </c>
      <c r="N732" s="568">
        <v>1</v>
      </c>
      <c r="O732" s="634">
        <v>0.5</v>
      </c>
      <c r="P732" s="569">
        <v>31.64</v>
      </c>
      <c r="Q732" s="585">
        <v>1</v>
      </c>
      <c r="R732" s="568">
        <v>1</v>
      </c>
      <c r="S732" s="585">
        <v>1</v>
      </c>
      <c r="T732" s="634">
        <v>0.5</v>
      </c>
      <c r="U732" s="616">
        <v>1</v>
      </c>
    </row>
    <row r="733" spans="1:21" ht="14.4" customHeight="1" x14ac:dyDescent="0.3">
      <c r="A733" s="567">
        <v>7</v>
      </c>
      <c r="B733" s="568" t="s">
        <v>517</v>
      </c>
      <c r="C733" s="568">
        <v>89301074</v>
      </c>
      <c r="D733" s="632" t="s">
        <v>2978</v>
      </c>
      <c r="E733" s="633" t="s">
        <v>1745</v>
      </c>
      <c r="F733" s="568" t="s">
        <v>1733</v>
      </c>
      <c r="G733" s="568" t="s">
        <v>2389</v>
      </c>
      <c r="H733" s="568" t="s">
        <v>516</v>
      </c>
      <c r="I733" s="568" t="s">
        <v>2390</v>
      </c>
      <c r="J733" s="568" t="s">
        <v>887</v>
      </c>
      <c r="K733" s="568" t="s">
        <v>888</v>
      </c>
      <c r="L733" s="569">
        <v>132.34</v>
      </c>
      <c r="M733" s="569">
        <v>132.34</v>
      </c>
      <c r="N733" s="568">
        <v>1</v>
      </c>
      <c r="O733" s="634">
        <v>1</v>
      </c>
      <c r="P733" s="569"/>
      <c r="Q733" s="585">
        <v>0</v>
      </c>
      <c r="R733" s="568"/>
      <c r="S733" s="585">
        <v>0</v>
      </c>
      <c r="T733" s="634"/>
      <c r="U733" s="616">
        <v>0</v>
      </c>
    </row>
    <row r="734" spans="1:21" ht="14.4" customHeight="1" x14ac:dyDescent="0.3">
      <c r="A734" s="567">
        <v>7</v>
      </c>
      <c r="B734" s="568" t="s">
        <v>517</v>
      </c>
      <c r="C734" s="568">
        <v>89301074</v>
      </c>
      <c r="D734" s="632" t="s">
        <v>2978</v>
      </c>
      <c r="E734" s="633" t="s">
        <v>1745</v>
      </c>
      <c r="F734" s="568" t="s">
        <v>1733</v>
      </c>
      <c r="G734" s="568" t="s">
        <v>1876</v>
      </c>
      <c r="H734" s="568" t="s">
        <v>516</v>
      </c>
      <c r="I734" s="568" t="s">
        <v>1644</v>
      </c>
      <c r="J734" s="568" t="s">
        <v>601</v>
      </c>
      <c r="K734" s="568" t="s">
        <v>1645</v>
      </c>
      <c r="L734" s="569">
        <v>96.63</v>
      </c>
      <c r="M734" s="569">
        <v>96.63</v>
      </c>
      <c r="N734" s="568">
        <v>1</v>
      </c>
      <c r="O734" s="634">
        <v>0.5</v>
      </c>
      <c r="P734" s="569">
        <v>96.63</v>
      </c>
      <c r="Q734" s="585">
        <v>1</v>
      </c>
      <c r="R734" s="568">
        <v>1</v>
      </c>
      <c r="S734" s="585">
        <v>1</v>
      </c>
      <c r="T734" s="634">
        <v>0.5</v>
      </c>
      <c r="U734" s="616">
        <v>1</v>
      </c>
    </row>
    <row r="735" spans="1:21" ht="14.4" customHeight="1" x14ac:dyDescent="0.3">
      <c r="A735" s="567">
        <v>7</v>
      </c>
      <c r="B735" s="568" t="s">
        <v>517</v>
      </c>
      <c r="C735" s="568">
        <v>89301074</v>
      </c>
      <c r="D735" s="632" t="s">
        <v>2978</v>
      </c>
      <c r="E735" s="633" t="s">
        <v>1747</v>
      </c>
      <c r="F735" s="568" t="s">
        <v>1733</v>
      </c>
      <c r="G735" s="568" t="s">
        <v>2266</v>
      </c>
      <c r="H735" s="568" t="s">
        <v>586</v>
      </c>
      <c r="I735" s="568" t="s">
        <v>2260</v>
      </c>
      <c r="J735" s="568" t="s">
        <v>2261</v>
      </c>
      <c r="K735" s="568" t="s">
        <v>2262</v>
      </c>
      <c r="L735" s="569">
        <v>333.31</v>
      </c>
      <c r="M735" s="569">
        <v>333.31</v>
      </c>
      <c r="N735" s="568">
        <v>1</v>
      </c>
      <c r="O735" s="634">
        <v>0.5</v>
      </c>
      <c r="P735" s="569">
        <v>333.31</v>
      </c>
      <c r="Q735" s="585">
        <v>1</v>
      </c>
      <c r="R735" s="568">
        <v>1</v>
      </c>
      <c r="S735" s="585">
        <v>1</v>
      </c>
      <c r="T735" s="634">
        <v>0.5</v>
      </c>
      <c r="U735" s="616">
        <v>1</v>
      </c>
    </row>
    <row r="736" spans="1:21" ht="14.4" customHeight="1" x14ac:dyDescent="0.3">
      <c r="A736" s="567">
        <v>7</v>
      </c>
      <c r="B736" s="568" t="s">
        <v>517</v>
      </c>
      <c r="C736" s="568">
        <v>89301074</v>
      </c>
      <c r="D736" s="632" t="s">
        <v>2978</v>
      </c>
      <c r="E736" s="633" t="s">
        <v>1747</v>
      </c>
      <c r="F736" s="568" t="s">
        <v>1733</v>
      </c>
      <c r="G736" s="568" t="s">
        <v>2433</v>
      </c>
      <c r="H736" s="568" t="s">
        <v>586</v>
      </c>
      <c r="I736" s="568" t="s">
        <v>2434</v>
      </c>
      <c r="J736" s="568" t="s">
        <v>2435</v>
      </c>
      <c r="K736" s="568" t="s">
        <v>2436</v>
      </c>
      <c r="L736" s="569">
        <v>413.22</v>
      </c>
      <c r="M736" s="569">
        <v>413.22</v>
      </c>
      <c r="N736" s="568">
        <v>1</v>
      </c>
      <c r="O736" s="634">
        <v>1</v>
      </c>
      <c r="P736" s="569">
        <v>413.22</v>
      </c>
      <c r="Q736" s="585">
        <v>1</v>
      </c>
      <c r="R736" s="568">
        <v>1</v>
      </c>
      <c r="S736" s="585">
        <v>1</v>
      </c>
      <c r="T736" s="634">
        <v>1</v>
      </c>
      <c r="U736" s="616">
        <v>1</v>
      </c>
    </row>
    <row r="737" spans="1:21" ht="14.4" customHeight="1" x14ac:dyDescent="0.3">
      <c r="A737" s="567">
        <v>7</v>
      </c>
      <c r="B737" s="568" t="s">
        <v>517</v>
      </c>
      <c r="C737" s="568">
        <v>89301074</v>
      </c>
      <c r="D737" s="632" t="s">
        <v>2978</v>
      </c>
      <c r="E737" s="633" t="s">
        <v>1747</v>
      </c>
      <c r="F737" s="568" t="s">
        <v>1733</v>
      </c>
      <c r="G737" s="568" t="s">
        <v>1872</v>
      </c>
      <c r="H737" s="568" t="s">
        <v>516</v>
      </c>
      <c r="I737" s="568" t="s">
        <v>1873</v>
      </c>
      <c r="J737" s="568" t="s">
        <v>1874</v>
      </c>
      <c r="K737" s="568" t="s">
        <v>1875</v>
      </c>
      <c r="L737" s="569">
        <v>0</v>
      </c>
      <c r="M737" s="569">
        <v>0</v>
      </c>
      <c r="N737" s="568">
        <v>1</v>
      </c>
      <c r="O737" s="634">
        <v>0.5</v>
      </c>
      <c r="P737" s="569">
        <v>0</v>
      </c>
      <c r="Q737" s="585"/>
      <c r="R737" s="568">
        <v>1</v>
      </c>
      <c r="S737" s="585">
        <v>1</v>
      </c>
      <c r="T737" s="634">
        <v>0.5</v>
      </c>
      <c r="U737" s="616">
        <v>1</v>
      </c>
    </row>
    <row r="738" spans="1:21" ht="14.4" customHeight="1" x14ac:dyDescent="0.3">
      <c r="A738" s="567">
        <v>7</v>
      </c>
      <c r="B738" s="568" t="s">
        <v>517</v>
      </c>
      <c r="C738" s="568">
        <v>89301074</v>
      </c>
      <c r="D738" s="632" t="s">
        <v>2978</v>
      </c>
      <c r="E738" s="633" t="s">
        <v>1747</v>
      </c>
      <c r="F738" s="568" t="s">
        <v>1733</v>
      </c>
      <c r="G738" s="568" t="s">
        <v>1876</v>
      </c>
      <c r="H738" s="568" t="s">
        <v>586</v>
      </c>
      <c r="I738" s="568" t="s">
        <v>2514</v>
      </c>
      <c r="J738" s="568" t="s">
        <v>1878</v>
      </c>
      <c r="K738" s="568" t="s">
        <v>2515</v>
      </c>
      <c r="L738" s="569">
        <v>193.26</v>
      </c>
      <c r="M738" s="569">
        <v>193.26</v>
      </c>
      <c r="N738" s="568">
        <v>1</v>
      </c>
      <c r="O738" s="634">
        <v>0.5</v>
      </c>
      <c r="P738" s="569">
        <v>193.26</v>
      </c>
      <c r="Q738" s="585">
        <v>1</v>
      </c>
      <c r="R738" s="568">
        <v>1</v>
      </c>
      <c r="S738" s="585">
        <v>1</v>
      </c>
      <c r="T738" s="634">
        <v>0.5</v>
      </c>
      <c r="U738" s="616">
        <v>1</v>
      </c>
    </row>
    <row r="739" spans="1:21" ht="14.4" customHeight="1" x14ac:dyDescent="0.3">
      <c r="A739" s="567">
        <v>7</v>
      </c>
      <c r="B739" s="568" t="s">
        <v>517</v>
      </c>
      <c r="C739" s="568">
        <v>89301074</v>
      </c>
      <c r="D739" s="632" t="s">
        <v>2978</v>
      </c>
      <c r="E739" s="633" t="s">
        <v>1747</v>
      </c>
      <c r="F739" s="568" t="s">
        <v>1733</v>
      </c>
      <c r="G739" s="568" t="s">
        <v>1880</v>
      </c>
      <c r="H739" s="568" t="s">
        <v>516</v>
      </c>
      <c r="I739" s="568" t="s">
        <v>1881</v>
      </c>
      <c r="J739" s="568" t="s">
        <v>775</v>
      </c>
      <c r="K739" s="568" t="s">
        <v>1882</v>
      </c>
      <c r="L739" s="569">
        <v>612.26</v>
      </c>
      <c r="M739" s="569">
        <v>612.26</v>
      </c>
      <c r="N739" s="568">
        <v>1</v>
      </c>
      <c r="O739" s="634">
        <v>0.5</v>
      </c>
      <c r="P739" s="569">
        <v>612.26</v>
      </c>
      <c r="Q739" s="585">
        <v>1</v>
      </c>
      <c r="R739" s="568">
        <v>1</v>
      </c>
      <c r="S739" s="585">
        <v>1</v>
      </c>
      <c r="T739" s="634">
        <v>0.5</v>
      </c>
      <c r="U739" s="616">
        <v>1</v>
      </c>
    </row>
    <row r="740" spans="1:21" ht="14.4" customHeight="1" x14ac:dyDescent="0.3">
      <c r="A740" s="567">
        <v>7</v>
      </c>
      <c r="B740" s="568" t="s">
        <v>517</v>
      </c>
      <c r="C740" s="568">
        <v>89301074</v>
      </c>
      <c r="D740" s="632" t="s">
        <v>2978</v>
      </c>
      <c r="E740" s="633" t="s">
        <v>1748</v>
      </c>
      <c r="F740" s="568" t="s">
        <v>1733</v>
      </c>
      <c r="G740" s="568" t="s">
        <v>1903</v>
      </c>
      <c r="H740" s="568" t="s">
        <v>516</v>
      </c>
      <c r="I740" s="568" t="s">
        <v>1904</v>
      </c>
      <c r="J740" s="568" t="s">
        <v>1905</v>
      </c>
      <c r="K740" s="568" t="s">
        <v>1906</v>
      </c>
      <c r="L740" s="569">
        <v>51.87</v>
      </c>
      <c r="M740" s="569">
        <v>207.48</v>
      </c>
      <c r="N740" s="568">
        <v>4</v>
      </c>
      <c r="O740" s="634">
        <v>1</v>
      </c>
      <c r="P740" s="569"/>
      <c r="Q740" s="585">
        <v>0</v>
      </c>
      <c r="R740" s="568"/>
      <c r="S740" s="585">
        <v>0</v>
      </c>
      <c r="T740" s="634"/>
      <c r="U740" s="616">
        <v>0</v>
      </c>
    </row>
    <row r="741" spans="1:21" ht="14.4" customHeight="1" x14ac:dyDescent="0.3">
      <c r="A741" s="567">
        <v>7</v>
      </c>
      <c r="B741" s="568" t="s">
        <v>517</v>
      </c>
      <c r="C741" s="568">
        <v>89301074</v>
      </c>
      <c r="D741" s="632" t="s">
        <v>2978</v>
      </c>
      <c r="E741" s="633" t="s">
        <v>1748</v>
      </c>
      <c r="F741" s="568" t="s">
        <v>1733</v>
      </c>
      <c r="G741" s="568" t="s">
        <v>2488</v>
      </c>
      <c r="H741" s="568" t="s">
        <v>516</v>
      </c>
      <c r="I741" s="568" t="s">
        <v>2815</v>
      </c>
      <c r="J741" s="568" t="s">
        <v>2490</v>
      </c>
      <c r="K741" s="568" t="s">
        <v>2816</v>
      </c>
      <c r="L741" s="569">
        <v>0</v>
      </c>
      <c r="M741" s="569">
        <v>0</v>
      </c>
      <c r="N741" s="568">
        <v>1</v>
      </c>
      <c r="O741" s="634">
        <v>1</v>
      </c>
      <c r="P741" s="569">
        <v>0</v>
      </c>
      <c r="Q741" s="585"/>
      <c r="R741" s="568">
        <v>1</v>
      </c>
      <c r="S741" s="585">
        <v>1</v>
      </c>
      <c r="T741" s="634">
        <v>1</v>
      </c>
      <c r="U741" s="616">
        <v>1</v>
      </c>
    </row>
    <row r="742" spans="1:21" ht="14.4" customHeight="1" x14ac:dyDescent="0.3">
      <c r="A742" s="567">
        <v>7</v>
      </c>
      <c r="B742" s="568" t="s">
        <v>517</v>
      </c>
      <c r="C742" s="568">
        <v>89301074</v>
      </c>
      <c r="D742" s="632" t="s">
        <v>2978</v>
      </c>
      <c r="E742" s="633" t="s">
        <v>1748</v>
      </c>
      <c r="F742" s="568" t="s">
        <v>1733</v>
      </c>
      <c r="G742" s="568" t="s">
        <v>1907</v>
      </c>
      <c r="H742" s="568" t="s">
        <v>586</v>
      </c>
      <c r="I742" s="568" t="s">
        <v>1908</v>
      </c>
      <c r="J742" s="568" t="s">
        <v>1909</v>
      </c>
      <c r="K742" s="568" t="s">
        <v>1910</v>
      </c>
      <c r="L742" s="569">
        <v>1027.5999999999999</v>
      </c>
      <c r="M742" s="569">
        <v>9248.4</v>
      </c>
      <c r="N742" s="568">
        <v>9</v>
      </c>
      <c r="O742" s="634">
        <v>2</v>
      </c>
      <c r="P742" s="569">
        <v>5138</v>
      </c>
      <c r="Q742" s="585">
        <v>0.55555555555555558</v>
      </c>
      <c r="R742" s="568">
        <v>5</v>
      </c>
      <c r="S742" s="585">
        <v>0.55555555555555558</v>
      </c>
      <c r="T742" s="634">
        <v>1</v>
      </c>
      <c r="U742" s="616">
        <v>0.5</v>
      </c>
    </row>
    <row r="743" spans="1:21" ht="14.4" customHeight="1" x14ac:dyDescent="0.3">
      <c r="A743" s="567">
        <v>7</v>
      </c>
      <c r="B743" s="568" t="s">
        <v>517</v>
      </c>
      <c r="C743" s="568">
        <v>89301074</v>
      </c>
      <c r="D743" s="632" t="s">
        <v>2978</v>
      </c>
      <c r="E743" s="633" t="s">
        <v>1748</v>
      </c>
      <c r="F743" s="568" t="s">
        <v>1733</v>
      </c>
      <c r="G743" s="568" t="s">
        <v>1907</v>
      </c>
      <c r="H743" s="568" t="s">
        <v>586</v>
      </c>
      <c r="I743" s="568" t="s">
        <v>1911</v>
      </c>
      <c r="J743" s="568" t="s">
        <v>1912</v>
      </c>
      <c r="K743" s="568" t="s">
        <v>1913</v>
      </c>
      <c r="L743" s="569">
        <v>1509.4</v>
      </c>
      <c r="M743" s="569">
        <v>7547</v>
      </c>
      <c r="N743" s="568">
        <v>5</v>
      </c>
      <c r="O743" s="634">
        <v>1</v>
      </c>
      <c r="P743" s="569">
        <v>7547</v>
      </c>
      <c r="Q743" s="585">
        <v>1</v>
      </c>
      <c r="R743" s="568">
        <v>5</v>
      </c>
      <c r="S743" s="585">
        <v>1</v>
      </c>
      <c r="T743" s="634">
        <v>1</v>
      </c>
      <c r="U743" s="616">
        <v>1</v>
      </c>
    </row>
    <row r="744" spans="1:21" ht="14.4" customHeight="1" x14ac:dyDescent="0.3">
      <c r="A744" s="567">
        <v>7</v>
      </c>
      <c r="B744" s="568" t="s">
        <v>517</v>
      </c>
      <c r="C744" s="568">
        <v>89301074</v>
      </c>
      <c r="D744" s="632" t="s">
        <v>2978</v>
      </c>
      <c r="E744" s="633" t="s">
        <v>1748</v>
      </c>
      <c r="F744" s="568" t="s">
        <v>1733</v>
      </c>
      <c r="G744" s="568" t="s">
        <v>1914</v>
      </c>
      <c r="H744" s="568" t="s">
        <v>586</v>
      </c>
      <c r="I744" s="568" t="s">
        <v>1915</v>
      </c>
      <c r="J744" s="568" t="s">
        <v>1916</v>
      </c>
      <c r="K744" s="568" t="s">
        <v>1917</v>
      </c>
      <c r="L744" s="569">
        <v>216.16</v>
      </c>
      <c r="M744" s="569">
        <v>864.64</v>
      </c>
      <c r="N744" s="568">
        <v>4</v>
      </c>
      <c r="O744" s="634">
        <v>1</v>
      </c>
      <c r="P744" s="569"/>
      <c r="Q744" s="585">
        <v>0</v>
      </c>
      <c r="R744" s="568"/>
      <c r="S744" s="585">
        <v>0</v>
      </c>
      <c r="T744" s="634"/>
      <c r="U744" s="616">
        <v>0</v>
      </c>
    </row>
    <row r="745" spans="1:21" ht="14.4" customHeight="1" x14ac:dyDescent="0.3">
      <c r="A745" s="567">
        <v>7</v>
      </c>
      <c r="B745" s="568" t="s">
        <v>517</v>
      </c>
      <c r="C745" s="568">
        <v>89301074</v>
      </c>
      <c r="D745" s="632" t="s">
        <v>2978</v>
      </c>
      <c r="E745" s="633" t="s">
        <v>1748</v>
      </c>
      <c r="F745" s="568" t="s">
        <v>1733</v>
      </c>
      <c r="G745" s="568" t="s">
        <v>1925</v>
      </c>
      <c r="H745" s="568" t="s">
        <v>516</v>
      </c>
      <c r="I745" s="568" t="s">
        <v>1926</v>
      </c>
      <c r="J745" s="568" t="s">
        <v>1927</v>
      </c>
      <c r="K745" s="568" t="s">
        <v>1928</v>
      </c>
      <c r="L745" s="569">
        <v>53.67</v>
      </c>
      <c r="M745" s="569">
        <v>375.69</v>
      </c>
      <c r="N745" s="568">
        <v>7</v>
      </c>
      <c r="O745" s="634">
        <v>1.5</v>
      </c>
      <c r="P745" s="569">
        <v>214.68</v>
      </c>
      <c r="Q745" s="585">
        <v>0.5714285714285714</v>
      </c>
      <c r="R745" s="568">
        <v>4</v>
      </c>
      <c r="S745" s="585">
        <v>0.5714285714285714</v>
      </c>
      <c r="T745" s="634">
        <v>0.5</v>
      </c>
      <c r="U745" s="616">
        <v>0.33333333333333331</v>
      </c>
    </row>
    <row r="746" spans="1:21" ht="14.4" customHeight="1" x14ac:dyDescent="0.3">
      <c r="A746" s="567">
        <v>7</v>
      </c>
      <c r="B746" s="568" t="s">
        <v>517</v>
      </c>
      <c r="C746" s="568">
        <v>89301074</v>
      </c>
      <c r="D746" s="632" t="s">
        <v>2978</v>
      </c>
      <c r="E746" s="633" t="s">
        <v>1748</v>
      </c>
      <c r="F746" s="568" t="s">
        <v>1733</v>
      </c>
      <c r="G746" s="568" t="s">
        <v>1925</v>
      </c>
      <c r="H746" s="568" t="s">
        <v>516</v>
      </c>
      <c r="I746" s="568" t="s">
        <v>1929</v>
      </c>
      <c r="J746" s="568" t="s">
        <v>1930</v>
      </c>
      <c r="K746" s="568" t="s">
        <v>1173</v>
      </c>
      <c r="L746" s="569">
        <v>165.67</v>
      </c>
      <c r="M746" s="569">
        <v>662.68</v>
      </c>
      <c r="N746" s="568">
        <v>4</v>
      </c>
      <c r="O746" s="634">
        <v>1.5</v>
      </c>
      <c r="P746" s="569"/>
      <c r="Q746" s="585">
        <v>0</v>
      </c>
      <c r="R746" s="568"/>
      <c r="S746" s="585">
        <v>0</v>
      </c>
      <c r="T746" s="634"/>
      <c r="U746" s="616">
        <v>0</v>
      </c>
    </row>
    <row r="747" spans="1:21" ht="14.4" customHeight="1" x14ac:dyDescent="0.3">
      <c r="A747" s="567">
        <v>7</v>
      </c>
      <c r="B747" s="568" t="s">
        <v>517</v>
      </c>
      <c r="C747" s="568">
        <v>89301074</v>
      </c>
      <c r="D747" s="632" t="s">
        <v>2978</v>
      </c>
      <c r="E747" s="633" t="s">
        <v>1748</v>
      </c>
      <c r="F747" s="568" t="s">
        <v>1733</v>
      </c>
      <c r="G747" s="568" t="s">
        <v>2161</v>
      </c>
      <c r="H747" s="568" t="s">
        <v>516</v>
      </c>
      <c r="I747" s="568" t="s">
        <v>2286</v>
      </c>
      <c r="J747" s="568" t="s">
        <v>2287</v>
      </c>
      <c r="K747" s="568" t="s">
        <v>2288</v>
      </c>
      <c r="L747" s="569">
        <v>834.99</v>
      </c>
      <c r="M747" s="569">
        <v>1669.98</v>
      </c>
      <c r="N747" s="568">
        <v>2</v>
      </c>
      <c r="O747" s="634"/>
      <c r="P747" s="569"/>
      <c r="Q747" s="585">
        <v>0</v>
      </c>
      <c r="R747" s="568"/>
      <c r="S747" s="585">
        <v>0</v>
      </c>
      <c r="T747" s="634"/>
      <c r="U747" s="616"/>
    </row>
    <row r="748" spans="1:21" ht="14.4" customHeight="1" x14ac:dyDescent="0.3">
      <c r="A748" s="567">
        <v>7</v>
      </c>
      <c r="B748" s="568" t="s">
        <v>517</v>
      </c>
      <c r="C748" s="568">
        <v>89301074</v>
      </c>
      <c r="D748" s="632" t="s">
        <v>2978</v>
      </c>
      <c r="E748" s="633" t="s">
        <v>1748</v>
      </c>
      <c r="F748" s="568" t="s">
        <v>1733</v>
      </c>
      <c r="G748" s="568" t="s">
        <v>1931</v>
      </c>
      <c r="H748" s="568" t="s">
        <v>516</v>
      </c>
      <c r="I748" s="568" t="s">
        <v>1932</v>
      </c>
      <c r="J748" s="568" t="s">
        <v>1933</v>
      </c>
      <c r="K748" s="568" t="s">
        <v>1934</v>
      </c>
      <c r="L748" s="569">
        <v>238.94</v>
      </c>
      <c r="M748" s="569">
        <v>477.88</v>
      </c>
      <c r="N748" s="568">
        <v>2</v>
      </c>
      <c r="O748" s="634">
        <v>0.5</v>
      </c>
      <c r="P748" s="569"/>
      <c r="Q748" s="585">
        <v>0</v>
      </c>
      <c r="R748" s="568"/>
      <c r="S748" s="585">
        <v>0</v>
      </c>
      <c r="T748" s="634"/>
      <c r="U748" s="616">
        <v>0</v>
      </c>
    </row>
    <row r="749" spans="1:21" ht="14.4" customHeight="1" x14ac:dyDescent="0.3">
      <c r="A749" s="567">
        <v>7</v>
      </c>
      <c r="B749" s="568" t="s">
        <v>517</v>
      </c>
      <c r="C749" s="568">
        <v>89301074</v>
      </c>
      <c r="D749" s="632" t="s">
        <v>2978</v>
      </c>
      <c r="E749" s="633" t="s">
        <v>1748</v>
      </c>
      <c r="F749" s="568" t="s">
        <v>1733</v>
      </c>
      <c r="G749" s="568" t="s">
        <v>1935</v>
      </c>
      <c r="H749" s="568" t="s">
        <v>516</v>
      </c>
      <c r="I749" s="568" t="s">
        <v>1942</v>
      </c>
      <c r="J749" s="568" t="s">
        <v>1943</v>
      </c>
      <c r="K749" s="568" t="s">
        <v>1944</v>
      </c>
      <c r="L749" s="569">
        <v>0</v>
      </c>
      <c r="M749" s="569">
        <v>0</v>
      </c>
      <c r="N749" s="568">
        <v>4</v>
      </c>
      <c r="O749" s="634">
        <v>1</v>
      </c>
      <c r="P749" s="569">
        <v>0</v>
      </c>
      <c r="Q749" s="585"/>
      <c r="R749" s="568">
        <v>4</v>
      </c>
      <c r="S749" s="585">
        <v>1</v>
      </c>
      <c r="T749" s="634">
        <v>1</v>
      </c>
      <c r="U749" s="616">
        <v>1</v>
      </c>
    </row>
    <row r="750" spans="1:21" ht="14.4" customHeight="1" x14ac:dyDescent="0.3">
      <c r="A750" s="567">
        <v>7</v>
      </c>
      <c r="B750" s="568" t="s">
        <v>517</v>
      </c>
      <c r="C750" s="568">
        <v>89301074</v>
      </c>
      <c r="D750" s="632" t="s">
        <v>2978</v>
      </c>
      <c r="E750" s="633" t="s">
        <v>1748</v>
      </c>
      <c r="F750" s="568" t="s">
        <v>1733</v>
      </c>
      <c r="G750" s="568" t="s">
        <v>1935</v>
      </c>
      <c r="H750" s="568" t="s">
        <v>516</v>
      </c>
      <c r="I750" s="568" t="s">
        <v>1948</v>
      </c>
      <c r="J750" s="568" t="s">
        <v>1949</v>
      </c>
      <c r="K750" s="568" t="s">
        <v>1950</v>
      </c>
      <c r="L750" s="569">
        <v>0</v>
      </c>
      <c r="M750" s="569">
        <v>0</v>
      </c>
      <c r="N750" s="568">
        <v>1</v>
      </c>
      <c r="O750" s="634"/>
      <c r="P750" s="569">
        <v>0</v>
      </c>
      <c r="Q750" s="585"/>
      <c r="R750" s="568">
        <v>1</v>
      </c>
      <c r="S750" s="585">
        <v>1</v>
      </c>
      <c r="T750" s="634"/>
      <c r="U750" s="616"/>
    </row>
    <row r="751" spans="1:21" ht="14.4" customHeight="1" x14ac:dyDescent="0.3">
      <c r="A751" s="567">
        <v>7</v>
      </c>
      <c r="B751" s="568" t="s">
        <v>517</v>
      </c>
      <c r="C751" s="568">
        <v>89301074</v>
      </c>
      <c r="D751" s="632" t="s">
        <v>2978</v>
      </c>
      <c r="E751" s="633" t="s">
        <v>1748</v>
      </c>
      <c r="F751" s="568" t="s">
        <v>1733</v>
      </c>
      <c r="G751" s="568" t="s">
        <v>1935</v>
      </c>
      <c r="H751" s="568" t="s">
        <v>516</v>
      </c>
      <c r="I751" s="568" t="s">
        <v>1972</v>
      </c>
      <c r="J751" s="568" t="s">
        <v>1973</v>
      </c>
      <c r="K751" s="568" t="s">
        <v>1974</v>
      </c>
      <c r="L751" s="569">
        <v>2787.72</v>
      </c>
      <c r="M751" s="569">
        <v>44603.519999999997</v>
      </c>
      <c r="N751" s="568">
        <v>16</v>
      </c>
      <c r="O751" s="634">
        <v>1</v>
      </c>
      <c r="P751" s="569">
        <v>11150.88</v>
      </c>
      <c r="Q751" s="585">
        <v>0.25</v>
      </c>
      <c r="R751" s="568">
        <v>4</v>
      </c>
      <c r="S751" s="585">
        <v>0.25</v>
      </c>
      <c r="T751" s="634"/>
      <c r="U751" s="616">
        <v>0</v>
      </c>
    </row>
    <row r="752" spans="1:21" ht="14.4" customHeight="1" x14ac:dyDescent="0.3">
      <c r="A752" s="567">
        <v>7</v>
      </c>
      <c r="B752" s="568" t="s">
        <v>517</v>
      </c>
      <c r="C752" s="568">
        <v>89301074</v>
      </c>
      <c r="D752" s="632" t="s">
        <v>2978</v>
      </c>
      <c r="E752" s="633" t="s">
        <v>1748</v>
      </c>
      <c r="F752" s="568" t="s">
        <v>1733</v>
      </c>
      <c r="G752" s="568" t="s">
        <v>1935</v>
      </c>
      <c r="H752" s="568" t="s">
        <v>516</v>
      </c>
      <c r="I752" s="568" t="s">
        <v>1975</v>
      </c>
      <c r="J752" s="568" t="s">
        <v>1976</v>
      </c>
      <c r="K752" s="568" t="s">
        <v>1977</v>
      </c>
      <c r="L752" s="569">
        <v>2332.38</v>
      </c>
      <c r="M752" s="569">
        <v>55977.12000000001</v>
      </c>
      <c r="N752" s="568">
        <v>24</v>
      </c>
      <c r="O752" s="634">
        <v>2</v>
      </c>
      <c r="P752" s="569">
        <v>32653.320000000003</v>
      </c>
      <c r="Q752" s="585">
        <v>0.58333333333333326</v>
      </c>
      <c r="R752" s="568">
        <v>14</v>
      </c>
      <c r="S752" s="585">
        <v>0.58333333333333337</v>
      </c>
      <c r="T752" s="634">
        <v>1</v>
      </c>
      <c r="U752" s="616">
        <v>0.5</v>
      </c>
    </row>
    <row r="753" spans="1:21" ht="14.4" customHeight="1" x14ac:dyDescent="0.3">
      <c r="A753" s="567">
        <v>7</v>
      </c>
      <c r="B753" s="568" t="s">
        <v>517</v>
      </c>
      <c r="C753" s="568">
        <v>89301074</v>
      </c>
      <c r="D753" s="632" t="s">
        <v>2978</v>
      </c>
      <c r="E753" s="633" t="s">
        <v>1748</v>
      </c>
      <c r="F753" s="568" t="s">
        <v>1733</v>
      </c>
      <c r="G753" s="568" t="s">
        <v>1935</v>
      </c>
      <c r="H753" s="568" t="s">
        <v>516</v>
      </c>
      <c r="I753" s="568" t="s">
        <v>1978</v>
      </c>
      <c r="J753" s="568" t="s">
        <v>1979</v>
      </c>
      <c r="K753" s="568" t="s">
        <v>1980</v>
      </c>
      <c r="L753" s="569">
        <v>880.88</v>
      </c>
      <c r="M753" s="569">
        <v>3523.52</v>
      </c>
      <c r="N753" s="568">
        <v>4</v>
      </c>
      <c r="O753" s="634">
        <v>2</v>
      </c>
      <c r="P753" s="569">
        <v>1761.76</v>
      </c>
      <c r="Q753" s="585">
        <v>0.5</v>
      </c>
      <c r="R753" s="568">
        <v>2</v>
      </c>
      <c r="S753" s="585">
        <v>0.5</v>
      </c>
      <c r="T753" s="634">
        <v>1</v>
      </c>
      <c r="U753" s="616">
        <v>0.5</v>
      </c>
    </row>
    <row r="754" spans="1:21" ht="14.4" customHeight="1" x14ac:dyDescent="0.3">
      <c r="A754" s="567">
        <v>7</v>
      </c>
      <c r="B754" s="568" t="s">
        <v>517</v>
      </c>
      <c r="C754" s="568">
        <v>89301074</v>
      </c>
      <c r="D754" s="632" t="s">
        <v>2978</v>
      </c>
      <c r="E754" s="633" t="s">
        <v>1748</v>
      </c>
      <c r="F754" s="568" t="s">
        <v>1733</v>
      </c>
      <c r="G754" s="568" t="s">
        <v>1935</v>
      </c>
      <c r="H754" s="568" t="s">
        <v>516</v>
      </c>
      <c r="I754" s="568" t="s">
        <v>1981</v>
      </c>
      <c r="J754" s="568" t="s">
        <v>1982</v>
      </c>
      <c r="K754" s="568" t="s">
        <v>1983</v>
      </c>
      <c r="L754" s="569">
        <v>1629.03</v>
      </c>
      <c r="M754" s="569">
        <v>11403.21</v>
      </c>
      <c r="N754" s="568">
        <v>7</v>
      </c>
      <c r="O754" s="634">
        <v>1</v>
      </c>
      <c r="P754" s="569">
        <v>4887.09</v>
      </c>
      <c r="Q754" s="585">
        <v>0.4285714285714286</v>
      </c>
      <c r="R754" s="568">
        <v>3</v>
      </c>
      <c r="S754" s="585">
        <v>0.42857142857142855</v>
      </c>
      <c r="T754" s="634">
        <v>1</v>
      </c>
      <c r="U754" s="616">
        <v>1</v>
      </c>
    </row>
    <row r="755" spans="1:21" ht="14.4" customHeight="1" x14ac:dyDescent="0.3">
      <c r="A755" s="567">
        <v>7</v>
      </c>
      <c r="B755" s="568" t="s">
        <v>517</v>
      </c>
      <c r="C755" s="568">
        <v>89301074</v>
      </c>
      <c r="D755" s="632" t="s">
        <v>2978</v>
      </c>
      <c r="E755" s="633" t="s">
        <v>1748</v>
      </c>
      <c r="F755" s="568" t="s">
        <v>1733</v>
      </c>
      <c r="G755" s="568" t="s">
        <v>1935</v>
      </c>
      <c r="H755" s="568" t="s">
        <v>516</v>
      </c>
      <c r="I755" s="568" t="s">
        <v>2817</v>
      </c>
      <c r="J755" s="568" t="s">
        <v>1940</v>
      </c>
      <c r="K755" s="568" t="s">
        <v>2818</v>
      </c>
      <c r="L755" s="569">
        <v>1889.63</v>
      </c>
      <c r="M755" s="569">
        <v>1889.63</v>
      </c>
      <c r="N755" s="568">
        <v>1</v>
      </c>
      <c r="O755" s="634"/>
      <c r="P755" s="569">
        <v>1889.63</v>
      </c>
      <c r="Q755" s="585">
        <v>1</v>
      </c>
      <c r="R755" s="568">
        <v>1</v>
      </c>
      <c r="S755" s="585">
        <v>1</v>
      </c>
      <c r="T755" s="634"/>
      <c r="U755" s="616"/>
    </row>
    <row r="756" spans="1:21" ht="14.4" customHeight="1" x14ac:dyDescent="0.3">
      <c r="A756" s="567">
        <v>7</v>
      </c>
      <c r="B756" s="568" t="s">
        <v>517</v>
      </c>
      <c r="C756" s="568">
        <v>89301074</v>
      </c>
      <c r="D756" s="632" t="s">
        <v>2978</v>
      </c>
      <c r="E756" s="633" t="s">
        <v>1748</v>
      </c>
      <c r="F756" s="568" t="s">
        <v>1733</v>
      </c>
      <c r="G756" s="568" t="s">
        <v>1935</v>
      </c>
      <c r="H756" s="568" t="s">
        <v>516</v>
      </c>
      <c r="I756" s="568" t="s">
        <v>2819</v>
      </c>
      <c r="J756" s="568" t="s">
        <v>2820</v>
      </c>
      <c r="K756" s="568" t="s">
        <v>2821</v>
      </c>
      <c r="L756" s="569">
        <v>5888.74</v>
      </c>
      <c r="M756" s="569">
        <v>5888.74</v>
      </c>
      <c r="N756" s="568">
        <v>1</v>
      </c>
      <c r="O756" s="634"/>
      <c r="P756" s="569"/>
      <c r="Q756" s="585">
        <v>0</v>
      </c>
      <c r="R756" s="568"/>
      <c r="S756" s="585">
        <v>0</v>
      </c>
      <c r="T756" s="634"/>
      <c r="U756" s="616"/>
    </row>
    <row r="757" spans="1:21" ht="14.4" customHeight="1" x14ac:dyDescent="0.3">
      <c r="A757" s="567">
        <v>7</v>
      </c>
      <c r="B757" s="568" t="s">
        <v>517</v>
      </c>
      <c r="C757" s="568">
        <v>89301074</v>
      </c>
      <c r="D757" s="632" t="s">
        <v>2978</v>
      </c>
      <c r="E757" s="633" t="s">
        <v>1748</v>
      </c>
      <c r="F757" s="568" t="s">
        <v>1733</v>
      </c>
      <c r="G757" s="568" t="s">
        <v>1935</v>
      </c>
      <c r="H757" s="568" t="s">
        <v>516</v>
      </c>
      <c r="I757" s="568" t="s">
        <v>2822</v>
      </c>
      <c r="J757" s="568" t="s">
        <v>2823</v>
      </c>
      <c r="K757" s="568" t="s">
        <v>2824</v>
      </c>
      <c r="L757" s="569">
        <v>880.88</v>
      </c>
      <c r="M757" s="569">
        <v>880.88</v>
      </c>
      <c r="N757" s="568">
        <v>1</v>
      </c>
      <c r="O757" s="634">
        <v>1</v>
      </c>
      <c r="P757" s="569">
        <v>880.88</v>
      </c>
      <c r="Q757" s="585">
        <v>1</v>
      </c>
      <c r="R757" s="568">
        <v>1</v>
      </c>
      <c r="S757" s="585">
        <v>1</v>
      </c>
      <c r="T757" s="634">
        <v>1</v>
      </c>
      <c r="U757" s="616">
        <v>1</v>
      </c>
    </row>
    <row r="758" spans="1:21" ht="14.4" customHeight="1" x14ac:dyDescent="0.3">
      <c r="A758" s="567">
        <v>7</v>
      </c>
      <c r="B758" s="568" t="s">
        <v>517</v>
      </c>
      <c r="C758" s="568">
        <v>89301074</v>
      </c>
      <c r="D758" s="632" t="s">
        <v>2978</v>
      </c>
      <c r="E758" s="633" t="s">
        <v>1748</v>
      </c>
      <c r="F758" s="568" t="s">
        <v>1733</v>
      </c>
      <c r="G758" s="568" t="s">
        <v>1984</v>
      </c>
      <c r="H758" s="568" t="s">
        <v>586</v>
      </c>
      <c r="I758" s="568" t="s">
        <v>1990</v>
      </c>
      <c r="J758" s="568" t="s">
        <v>1991</v>
      </c>
      <c r="K758" s="568" t="s">
        <v>1992</v>
      </c>
      <c r="L758" s="569">
        <v>591.66999999999996</v>
      </c>
      <c r="M758" s="569">
        <v>2958.3499999999995</v>
      </c>
      <c r="N758" s="568">
        <v>5</v>
      </c>
      <c r="O758" s="634">
        <v>0.5</v>
      </c>
      <c r="P758" s="569"/>
      <c r="Q758" s="585">
        <v>0</v>
      </c>
      <c r="R758" s="568"/>
      <c r="S758" s="585">
        <v>0</v>
      </c>
      <c r="T758" s="634"/>
      <c r="U758" s="616">
        <v>0</v>
      </c>
    </row>
    <row r="759" spans="1:21" ht="14.4" customHeight="1" x14ac:dyDescent="0.3">
      <c r="A759" s="567">
        <v>7</v>
      </c>
      <c r="B759" s="568" t="s">
        <v>517</v>
      </c>
      <c r="C759" s="568">
        <v>89301074</v>
      </c>
      <c r="D759" s="632" t="s">
        <v>2978</v>
      </c>
      <c r="E759" s="633" t="s">
        <v>1748</v>
      </c>
      <c r="F759" s="568" t="s">
        <v>1733</v>
      </c>
      <c r="G759" s="568" t="s">
        <v>1984</v>
      </c>
      <c r="H759" s="568" t="s">
        <v>586</v>
      </c>
      <c r="I759" s="568" t="s">
        <v>1996</v>
      </c>
      <c r="J759" s="568" t="s">
        <v>1151</v>
      </c>
      <c r="K759" s="568" t="s">
        <v>1987</v>
      </c>
      <c r="L759" s="569">
        <v>443.52</v>
      </c>
      <c r="M759" s="569">
        <v>5765.76</v>
      </c>
      <c r="N759" s="568">
        <v>13</v>
      </c>
      <c r="O759" s="634">
        <v>3.5</v>
      </c>
      <c r="P759" s="569">
        <v>2217.6</v>
      </c>
      <c r="Q759" s="585">
        <v>0.38461538461538458</v>
      </c>
      <c r="R759" s="568">
        <v>5</v>
      </c>
      <c r="S759" s="585">
        <v>0.38461538461538464</v>
      </c>
      <c r="T759" s="634">
        <v>1.5</v>
      </c>
      <c r="U759" s="616">
        <v>0.42857142857142855</v>
      </c>
    </row>
    <row r="760" spans="1:21" ht="14.4" customHeight="1" x14ac:dyDescent="0.3">
      <c r="A760" s="567">
        <v>7</v>
      </c>
      <c r="B760" s="568" t="s">
        <v>517</v>
      </c>
      <c r="C760" s="568">
        <v>89301074</v>
      </c>
      <c r="D760" s="632" t="s">
        <v>2978</v>
      </c>
      <c r="E760" s="633" t="s">
        <v>1748</v>
      </c>
      <c r="F760" s="568" t="s">
        <v>1733</v>
      </c>
      <c r="G760" s="568" t="s">
        <v>1997</v>
      </c>
      <c r="H760" s="568" t="s">
        <v>516</v>
      </c>
      <c r="I760" s="568" t="s">
        <v>1998</v>
      </c>
      <c r="J760" s="568" t="s">
        <v>1999</v>
      </c>
      <c r="K760" s="568" t="s">
        <v>2000</v>
      </c>
      <c r="L760" s="569">
        <v>760.15</v>
      </c>
      <c r="M760" s="569">
        <v>3040.6</v>
      </c>
      <c r="N760" s="568">
        <v>4</v>
      </c>
      <c r="O760" s="634"/>
      <c r="P760" s="569"/>
      <c r="Q760" s="585">
        <v>0</v>
      </c>
      <c r="R760" s="568"/>
      <c r="S760" s="585">
        <v>0</v>
      </c>
      <c r="T760" s="634"/>
      <c r="U760" s="616"/>
    </row>
    <row r="761" spans="1:21" ht="14.4" customHeight="1" x14ac:dyDescent="0.3">
      <c r="A761" s="567">
        <v>7</v>
      </c>
      <c r="B761" s="568" t="s">
        <v>517</v>
      </c>
      <c r="C761" s="568">
        <v>89301074</v>
      </c>
      <c r="D761" s="632" t="s">
        <v>2978</v>
      </c>
      <c r="E761" s="633" t="s">
        <v>1748</v>
      </c>
      <c r="F761" s="568" t="s">
        <v>1733</v>
      </c>
      <c r="G761" s="568" t="s">
        <v>2825</v>
      </c>
      <c r="H761" s="568" t="s">
        <v>516</v>
      </c>
      <c r="I761" s="568" t="s">
        <v>2826</v>
      </c>
      <c r="J761" s="568" t="s">
        <v>2827</v>
      </c>
      <c r="K761" s="568" t="s">
        <v>2828</v>
      </c>
      <c r="L761" s="569">
        <v>264.92</v>
      </c>
      <c r="M761" s="569">
        <v>264.92</v>
      </c>
      <c r="N761" s="568">
        <v>1</v>
      </c>
      <c r="O761" s="634">
        <v>1</v>
      </c>
      <c r="P761" s="569"/>
      <c r="Q761" s="585">
        <v>0</v>
      </c>
      <c r="R761" s="568"/>
      <c r="S761" s="585">
        <v>0</v>
      </c>
      <c r="T761" s="634"/>
      <c r="U761" s="616">
        <v>0</v>
      </c>
    </row>
    <row r="762" spans="1:21" ht="14.4" customHeight="1" x14ac:dyDescent="0.3">
      <c r="A762" s="567">
        <v>7</v>
      </c>
      <c r="B762" s="568" t="s">
        <v>517</v>
      </c>
      <c r="C762" s="568">
        <v>89301074</v>
      </c>
      <c r="D762" s="632" t="s">
        <v>2978</v>
      </c>
      <c r="E762" s="633" t="s">
        <v>1748</v>
      </c>
      <c r="F762" s="568" t="s">
        <v>1733</v>
      </c>
      <c r="G762" s="568" t="s">
        <v>2004</v>
      </c>
      <c r="H762" s="568" t="s">
        <v>516</v>
      </c>
      <c r="I762" s="568" t="s">
        <v>2005</v>
      </c>
      <c r="J762" s="568" t="s">
        <v>2006</v>
      </c>
      <c r="K762" s="568" t="s">
        <v>2007</v>
      </c>
      <c r="L762" s="569">
        <v>144.01</v>
      </c>
      <c r="M762" s="569">
        <v>288.02</v>
      </c>
      <c r="N762" s="568">
        <v>2</v>
      </c>
      <c r="O762" s="634">
        <v>1</v>
      </c>
      <c r="P762" s="569">
        <v>288.02</v>
      </c>
      <c r="Q762" s="585">
        <v>1</v>
      </c>
      <c r="R762" s="568">
        <v>2</v>
      </c>
      <c r="S762" s="585">
        <v>1</v>
      </c>
      <c r="T762" s="634">
        <v>1</v>
      </c>
      <c r="U762" s="616">
        <v>1</v>
      </c>
    </row>
    <row r="763" spans="1:21" ht="14.4" customHeight="1" x14ac:dyDescent="0.3">
      <c r="A763" s="567">
        <v>7</v>
      </c>
      <c r="B763" s="568" t="s">
        <v>517</v>
      </c>
      <c r="C763" s="568">
        <v>89301074</v>
      </c>
      <c r="D763" s="632" t="s">
        <v>2978</v>
      </c>
      <c r="E763" s="633" t="s">
        <v>1748</v>
      </c>
      <c r="F763" s="568" t="s">
        <v>1733</v>
      </c>
      <c r="G763" s="568" t="s">
        <v>2004</v>
      </c>
      <c r="H763" s="568" t="s">
        <v>516</v>
      </c>
      <c r="I763" s="568" t="s">
        <v>2008</v>
      </c>
      <c r="J763" s="568" t="s">
        <v>2006</v>
      </c>
      <c r="K763" s="568" t="s">
        <v>2007</v>
      </c>
      <c r="L763" s="569">
        <v>144.01</v>
      </c>
      <c r="M763" s="569">
        <v>1008.0699999999999</v>
      </c>
      <c r="N763" s="568">
        <v>7</v>
      </c>
      <c r="O763" s="634">
        <v>1.5</v>
      </c>
      <c r="P763" s="569"/>
      <c r="Q763" s="585">
        <v>0</v>
      </c>
      <c r="R763" s="568"/>
      <c r="S763" s="585">
        <v>0</v>
      </c>
      <c r="T763" s="634"/>
      <c r="U763" s="616">
        <v>0</v>
      </c>
    </row>
    <row r="764" spans="1:21" ht="14.4" customHeight="1" x14ac:dyDescent="0.3">
      <c r="A764" s="567">
        <v>7</v>
      </c>
      <c r="B764" s="568" t="s">
        <v>517</v>
      </c>
      <c r="C764" s="568">
        <v>89301074</v>
      </c>
      <c r="D764" s="632" t="s">
        <v>2978</v>
      </c>
      <c r="E764" s="633" t="s">
        <v>1748</v>
      </c>
      <c r="F764" s="568" t="s">
        <v>1733</v>
      </c>
      <c r="G764" s="568" t="s">
        <v>2009</v>
      </c>
      <c r="H764" s="568" t="s">
        <v>516</v>
      </c>
      <c r="I764" s="568" t="s">
        <v>2010</v>
      </c>
      <c r="J764" s="568" t="s">
        <v>2011</v>
      </c>
      <c r="K764" s="568" t="s">
        <v>2012</v>
      </c>
      <c r="L764" s="569">
        <v>55.71</v>
      </c>
      <c r="M764" s="569">
        <v>167.13</v>
      </c>
      <c r="N764" s="568">
        <v>3</v>
      </c>
      <c r="O764" s="634">
        <v>2</v>
      </c>
      <c r="P764" s="569"/>
      <c r="Q764" s="585">
        <v>0</v>
      </c>
      <c r="R764" s="568"/>
      <c r="S764" s="585">
        <v>0</v>
      </c>
      <c r="T764" s="634"/>
      <c r="U764" s="616">
        <v>0</v>
      </c>
    </row>
    <row r="765" spans="1:21" ht="14.4" customHeight="1" x14ac:dyDescent="0.3">
      <c r="A765" s="567">
        <v>7</v>
      </c>
      <c r="B765" s="568" t="s">
        <v>517</v>
      </c>
      <c r="C765" s="568">
        <v>89301074</v>
      </c>
      <c r="D765" s="632" t="s">
        <v>2978</v>
      </c>
      <c r="E765" s="633" t="s">
        <v>1748</v>
      </c>
      <c r="F765" s="568" t="s">
        <v>1733</v>
      </c>
      <c r="G765" s="568" t="s">
        <v>2019</v>
      </c>
      <c r="H765" s="568" t="s">
        <v>516</v>
      </c>
      <c r="I765" s="568" t="s">
        <v>2647</v>
      </c>
      <c r="J765" s="568" t="s">
        <v>2021</v>
      </c>
      <c r="K765" s="568" t="s">
        <v>2022</v>
      </c>
      <c r="L765" s="569">
        <v>1638.59</v>
      </c>
      <c r="M765" s="569">
        <v>4915.7699999999995</v>
      </c>
      <c r="N765" s="568">
        <v>3</v>
      </c>
      <c r="O765" s="634">
        <v>1</v>
      </c>
      <c r="P765" s="569"/>
      <c r="Q765" s="585">
        <v>0</v>
      </c>
      <c r="R765" s="568"/>
      <c r="S765" s="585">
        <v>0</v>
      </c>
      <c r="T765" s="634"/>
      <c r="U765" s="616">
        <v>0</v>
      </c>
    </row>
    <row r="766" spans="1:21" ht="14.4" customHeight="1" x14ac:dyDescent="0.3">
      <c r="A766" s="567">
        <v>7</v>
      </c>
      <c r="B766" s="568" t="s">
        <v>517</v>
      </c>
      <c r="C766" s="568">
        <v>89301074</v>
      </c>
      <c r="D766" s="632" t="s">
        <v>2978</v>
      </c>
      <c r="E766" s="633" t="s">
        <v>1748</v>
      </c>
      <c r="F766" s="568" t="s">
        <v>1733</v>
      </c>
      <c r="G766" s="568" t="s">
        <v>2019</v>
      </c>
      <c r="H766" s="568" t="s">
        <v>516</v>
      </c>
      <c r="I766" s="568" t="s">
        <v>2020</v>
      </c>
      <c r="J766" s="568" t="s">
        <v>2021</v>
      </c>
      <c r="K766" s="568" t="s">
        <v>2022</v>
      </c>
      <c r="L766" s="569">
        <v>1638.59</v>
      </c>
      <c r="M766" s="569">
        <v>1638.59</v>
      </c>
      <c r="N766" s="568">
        <v>1</v>
      </c>
      <c r="O766" s="634">
        <v>1</v>
      </c>
      <c r="P766" s="569"/>
      <c r="Q766" s="585">
        <v>0</v>
      </c>
      <c r="R766" s="568"/>
      <c r="S766" s="585">
        <v>0</v>
      </c>
      <c r="T766" s="634"/>
      <c r="U766" s="616">
        <v>0</v>
      </c>
    </row>
    <row r="767" spans="1:21" ht="14.4" customHeight="1" x14ac:dyDescent="0.3">
      <c r="A767" s="567">
        <v>7</v>
      </c>
      <c r="B767" s="568" t="s">
        <v>517</v>
      </c>
      <c r="C767" s="568">
        <v>89301074</v>
      </c>
      <c r="D767" s="632" t="s">
        <v>2978</v>
      </c>
      <c r="E767" s="633" t="s">
        <v>1748</v>
      </c>
      <c r="F767" s="568" t="s">
        <v>1733</v>
      </c>
      <c r="G767" s="568" t="s">
        <v>2829</v>
      </c>
      <c r="H767" s="568" t="s">
        <v>586</v>
      </c>
      <c r="I767" s="568" t="s">
        <v>2830</v>
      </c>
      <c r="J767" s="568" t="s">
        <v>2831</v>
      </c>
      <c r="K767" s="568" t="s">
        <v>2832</v>
      </c>
      <c r="L767" s="569">
        <v>137.74</v>
      </c>
      <c r="M767" s="569">
        <v>137.74</v>
      </c>
      <c r="N767" s="568">
        <v>1</v>
      </c>
      <c r="O767" s="634"/>
      <c r="P767" s="569"/>
      <c r="Q767" s="585">
        <v>0</v>
      </c>
      <c r="R767" s="568"/>
      <c r="S767" s="585">
        <v>0</v>
      </c>
      <c r="T767" s="634"/>
      <c r="U767" s="616"/>
    </row>
    <row r="768" spans="1:21" ht="14.4" customHeight="1" x14ac:dyDescent="0.3">
      <c r="A768" s="567">
        <v>7</v>
      </c>
      <c r="B768" s="568" t="s">
        <v>517</v>
      </c>
      <c r="C768" s="568">
        <v>89301074</v>
      </c>
      <c r="D768" s="632" t="s">
        <v>2978</v>
      </c>
      <c r="E768" s="633" t="s">
        <v>1748</v>
      </c>
      <c r="F768" s="568" t="s">
        <v>1733</v>
      </c>
      <c r="G768" s="568" t="s">
        <v>2190</v>
      </c>
      <c r="H768" s="568" t="s">
        <v>516</v>
      </c>
      <c r="I768" s="568" t="s">
        <v>2191</v>
      </c>
      <c r="J768" s="568" t="s">
        <v>2192</v>
      </c>
      <c r="K768" s="568" t="s">
        <v>2193</v>
      </c>
      <c r="L768" s="569">
        <v>0</v>
      </c>
      <c r="M768" s="569">
        <v>0</v>
      </c>
      <c r="N768" s="568">
        <v>3</v>
      </c>
      <c r="O768" s="634"/>
      <c r="P768" s="569">
        <v>0</v>
      </c>
      <c r="Q768" s="585"/>
      <c r="R768" s="568">
        <v>3</v>
      </c>
      <c r="S768" s="585">
        <v>1</v>
      </c>
      <c r="T768" s="634"/>
      <c r="U768" s="616"/>
    </row>
    <row r="769" spans="1:21" ht="14.4" customHeight="1" x14ac:dyDescent="0.3">
      <c r="A769" s="567">
        <v>7</v>
      </c>
      <c r="B769" s="568" t="s">
        <v>517</v>
      </c>
      <c r="C769" s="568">
        <v>89301074</v>
      </c>
      <c r="D769" s="632" t="s">
        <v>2978</v>
      </c>
      <c r="E769" s="633" t="s">
        <v>1748</v>
      </c>
      <c r="F769" s="568" t="s">
        <v>1733</v>
      </c>
      <c r="G769" s="568" t="s">
        <v>2026</v>
      </c>
      <c r="H769" s="568" t="s">
        <v>516</v>
      </c>
      <c r="I769" s="568" t="s">
        <v>2030</v>
      </c>
      <c r="J769" s="568" t="s">
        <v>2031</v>
      </c>
      <c r="K769" s="568" t="s">
        <v>2032</v>
      </c>
      <c r="L769" s="569">
        <v>503.26</v>
      </c>
      <c r="M769" s="569">
        <v>3019.56</v>
      </c>
      <c r="N769" s="568">
        <v>6</v>
      </c>
      <c r="O769" s="634">
        <v>1</v>
      </c>
      <c r="P769" s="569">
        <v>3019.56</v>
      </c>
      <c r="Q769" s="585">
        <v>1</v>
      </c>
      <c r="R769" s="568">
        <v>6</v>
      </c>
      <c r="S769" s="585">
        <v>1</v>
      </c>
      <c r="T769" s="634">
        <v>1</v>
      </c>
      <c r="U769" s="616">
        <v>1</v>
      </c>
    </row>
    <row r="770" spans="1:21" ht="14.4" customHeight="1" x14ac:dyDescent="0.3">
      <c r="A770" s="567">
        <v>7</v>
      </c>
      <c r="B770" s="568" t="s">
        <v>517</v>
      </c>
      <c r="C770" s="568">
        <v>89301074</v>
      </c>
      <c r="D770" s="632" t="s">
        <v>2978</v>
      </c>
      <c r="E770" s="633" t="s">
        <v>1748</v>
      </c>
      <c r="F770" s="568" t="s">
        <v>1733</v>
      </c>
      <c r="G770" s="568" t="s">
        <v>2026</v>
      </c>
      <c r="H770" s="568" t="s">
        <v>516</v>
      </c>
      <c r="I770" s="568" t="s">
        <v>2033</v>
      </c>
      <c r="J770" s="568" t="s">
        <v>2034</v>
      </c>
      <c r="K770" s="568" t="s">
        <v>1169</v>
      </c>
      <c r="L770" s="569">
        <v>57.48</v>
      </c>
      <c r="M770" s="569">
        <v>229.92</v>
      </c>
      <c r="N770" s="568">
        <v>4</v>
      </c>
      <c r="O770" s="634">
        <v>1</v>
      </c>
      <c r="P770" s="569">
        <v>114.96</v>
      </c>
      <c r="Q770" s="585">
        <v>0.5</v>
      </c>
      <c r="R770" s="568">
        <v>2</v>
      </c>
      <c r="S770" s="585">
        <v>0.5</v>
      </c>
      <c r="T770" s="634">
        <v>1</v>
      </c>
      <c r="U770" s="616">
        <v>1</v>
      </c>
    </row>
    <row r="771" spans="1:21" ht="14.4" customHeight="1" x14ac:dyDescent="0.3">
      <c r="A771" s="567">
        <v>7</v>
      </c>
      <c r="B771" s="568" t="s">
        <v>517</v>
      </c>
      <c r="C771" s="568">
        <v>89301074</v>
      </c>
      <c r="D771" s="632" t="s">
        <v>2978</v>
      </c>
      <c r="E771" s="633" t="s">
        <v>1748</v>
      </c>
      <c r="F771" s="568" t="s">
        <v>1733</v>
      </c>
      <c r="G771" s="568" t="s">
        <v>2026</v>
      </c>
      <c r="H771" s="568" t="s">
        <v>516</v>
      </c>
      <c r="I771" s="568" t="s">
        <v>2035</v>
      </c>
      <c r="J771" s="568" t="s">
        <v>2036</v>
      </c>
      <c r="K771" s="568" t="s">
        <v>1030</v>
      </c>
      <c r="L771" s="569">
        <v>105.85</v>
      </c>
      <c r="M771" s="569">
        <v>211.7</v>
      </c>
      <c r="N771" s="568">
        <v>2</v>
      </c>
      <c r="O771" s="634"/>
      <c r="P771" s="569">
        <v>105.85</v>
      </c>
      <c r="Q771" s="585">
        <v>0.5</v>
      </c>
      <c r="R771" s="568">
        <v>1</v>
      </c>
      <c r="S771" s="585">
        <v>0.5</v>
      </c>
      <c r="T771" s="634"/>
      <c r="U771" s="616"/>
    </row>
    <row r="772" spans="1:21" ht="14.4" customHeight="1" x14ac:dyDescent="0.3">
      <c r="A772" s="567">
        <v>7</v>
      </c>
      <c r="B772" s="568" t="s">
        <v>517</v>
      </c>
      <c r="C772" s="568">
        <v>89301074</v>
      </c>
      <c r="D772" s="632" t="s">
        <v>2978</v>
      </c>
      <c r="E772" s="633" t="s">
        <v>1748</v>
      </c>
      <c r="F772" s="568" t="s">
        <v>1733</v>
      </c>
      <c r="G772" s="568" t="s">
        <v>2026</v>
      </c>
      <c r="H772" s="568" t="s">
        <v>516</v>
      </c>
      <c r="I772" s="568" t="s">
        <v>2040</v>
      </c>
      <c r="J772" s="568" t="s">
        <v>2028</v>
      </c>
      <c r="K772" s="568" t="s">
        <v>2029</v>
      </c>
      <c r="L772" s="569">
        <v>238.97</v>
      </c>
      <c r="M772" s="569">
        <v>1433.82</v>
      </c>
      <c r="N772" s="568">
        <v>6</v>
      </c>
      <c r="O772" s="634"/>
      <c r="P772" s="569"/>
      <c r="Q772" s="585">
        <v>0</v>
      </c>
      <c r="R772" s="568"/>
      <c r="S772" s="585">
        <v>0</v>
      </c>
      <c r="T772" s="634"/>
      <c r="U772" s="616"/>
    </row>
    <row r="773" spans="1:21" ht="14.4" customHeight="1" x14ac:dyDescent="0.3">
      <c r="A773" s="567">
        <v>7</v>
      </c>
      <c r="B773" s="568" t="s">
        <v>517</v>
      </c>
      <c r="C773" s="568">
        <v>89301074</v>
      </c>
      <c r="D773" s="632" t="s">
        <v>2978</v>
      </c>
      <c r="E773" s="633" t="s">
        <v>1748</v>
      </c>
      <c r="F773" s="568" t="s">
        <v>1733</v>
      </c>
      <c r="G773" s="568" t="s">
        <v>2044</v>
      </c>
      <c r="H773" s="568" t="s">
        <v>516</v>
      </c>
      <c r="I773" s="568" t="s">
        <v>2045</v>
      </c>
      <c r="J773" s="568" t="s">
        <v>2046</v>
      </c>
      <c r="K773" s="568" t="s">
        <v>2047</v>
      </c>
      <c r="L773" s="569">
        <v>94.72</v>
      </c>
      <c r="M773" s="569">
        <v>284.15999999999997</v>
      </c>
      <c r="N773" s="568">
        <v>3</v>
      </c>
      <c r="O773" s="634">
        <v>1</v>
      </c>
      <c r="P773" s="569"/>
      <c r="Q773" s="585">
        <v>0</v>
      </c>
      <c r="R773" s="568"/>
      <c r="S773" s="585">
        <v>0</v>
      </c>
      <c r="T773" s="634"/>
      <c r="U773" s="616">
        <v>0</v>
      </c>
    </row>
    <row r="774" spans="1:21" ht="14.4" customHeight="1" x14ac:dyDescent="0.3">
      <c r="A774" s="567">
        <v>7</v>
      </c>
      <c r="B774" s="568" t="s">
        <v>517</v>
      </c>
      <c r="C774" s="568">
        <v>89301074</v>
      </c>
      <c r="D774" s="632" t="s">
        <v>2978</v>
      </c>
      <c r="E774" s="633" t="s">
        <v>1748</v>
      </c>
      <c r="F774" s="568" t="s">
        <v>1733</v>
      </c>
      <c r="G774" s="568" t="s">
        <v>1876</v>
      </c>
      <c r="H774" s="568" t="s">
        <v>586</v>
      </c>
      <c r="I774" s="568" t="s">
        <v>1877</v>
      </c>
      <c r="J774" s="568" t="s">
        <v>1878</v>
      </c>
      <c r="K774" s="568" t="s">
        <v>1879</v>
      </c>
      <c r="L774" s="569">
        <v>96.63</v>
      </c>
      <c r="M774" s="569">
        <v>386.52</v>
      </c>
      <c r="N774" s="568">
        <v>4</v>
      </c>
      <c r="O774" s="634">
        <v>1</v>
      </c>
      <c r="P774" s="569"/>
      <c r="Q774" s="585">
        <v>0</v>
      </c>
      <c r="R774" s="568"/>
      <c r="S774" s="585">
        <v>0</v>
      </c>
      <c r="T774" s="634"/>
      <c r="U774" s="616">
        <v>0</v>
      </c>
    </row>
    <row r="775" spans="1:21" ht="14.4" customHeight="1" x14ac:dyDescent="0.3">
      <c r="A775" s="567">
        <v>7</v>
      </c>
      <c r="B775" s="568" t="s">
        <v>517</v>
      </c>
      <c r="C775" s="568">
        <v>89301074</v>
      </c>
      <c r="D775" s="632" t="s">
        <v>2978</v>
      </c>
      <c r="E775" s="633" t="s">
        <v>1748</v>
      </c>
      <c r="F775" s="568" t="s">
        <v>1733</v>
      </c>
      <c r="G775" s="568" t="s">
        <v>1880</v>
      </c>
      <c r="H775" s="568" t="s">
        <v>516</v>
      </c>
      <c r="I775" s="568" t="s">
        <v>1881</v>
      </c>
      <c r="J775" s="568" t="s">
        <v>775</v>
      </c>
      <c r="K775" s="568" t="s">
        <v>1882</v>
      </c>
      <c r="L775" s="569">
        <v>612.26</v>
      </c>
      <c r="M775" s="569">
        <v>612.26</v>
      </c>
      <c r="N775" s="568">
        <v>1</v>
      </c>
      <c r="O775" s="634">
        <v>0.5</v>
      </c>
      <c r="P775" s="569"/>
      <c r="Q775" s="585">
        <v>0</v>
      </c>
      <c r="R775" s="568"/>
      <c r="S775" s="585">
        <v>0</v>
      </c>
      <c r="T775" s="634"/>
      <c r="U775" s="616">
        <v>0</v>
      </c>
    </row>
    <row r="776" spans="1:21" ht="14.4" customHeight="1" x14ac:dyDescent="0.3">
      <c r="A776" s="567">
        <v>7</v>
      </c>
      <c r="B776" s="568" t="s">
        <v>517</v>
      </c>
      <c r="C776" s="568">
        <v>89301074</v>
      </c>
      <c r="D776" s="632" t="s">
        <v>2978</v>
      </c>
      <c r="E776" s="633" t="s">
        <v>1748</v>
      </c>
      <c r="F776" s="568" t="s">
        <v>1733</v>
      </c>
      <c r="G776" s="568" t="s">
        <v>2048</v>
      </c>
      <c r="H776" s="568" t="s">
        <v>516</v>
      </c>
      <c r="I776" s="568" t="s">
        <v>2054</v>
      </c>
      <c r="J776" s="568" t="s">
        <v>2055</v>
      </c>
      <c r="K776" s="568" t="s">
        <v>2056</v>
      </c>
      <c r="L776" s="569">
        <v>569.97</v>
      </c>
      <c r="M776" s="569">
        <v>2279.88</v>
      </c>
      <c r="N776" s="568">
        <v>4</v>
      </c>
      <c r="O776" s="634"/>
      <c r="P776" s="569">
        <v>2279.88</v>
      </c>
      <c r="Q776" s="585">
        <v>1</v>
      </c>
      <c r="R776" s="568">
        <v>4</v>
      </c>
      <c r="S776" s="585">
        <v>1</v>
      </c>
      <c r="T776" s="634"/>
      <c r="U776" s="616"/>
    </row>
    <row r="777" spans="1:21" ht="14.4" customHeight="1" x14ac:dyDescent="0.3">
      <c r="A777" s="567">
        <v>7</v>
      </c>
      <c r="B777" s="568" t="s">
        <v>517</v>
      </c>
      <c r="C777" s="568">
        <v>89301074</v>
      </c>
      <c r="D777" s="632" t="s">
        <v>2978</v>
      </c>
      <c r="E777" s="633" t="s">
        <v>1748</v>
      </c>
      <c r="F777" s="568" t="s">
        <v>1733</v>
      </c>
      <c r="G777" s="568" t="s">
        <v>2048</v>
      </c>
      <c r="H777" s="568" t="s">
        <v>516</v>
      </c>
      <c r="I777" s="568" t="s">
        <v>2337</v>
      </c>
      <c r="J777" s="568" t="s">
        <v>2338</v>
      </c>
      <c r="K777" s="568" t="s">
        <v>2067</v>
      </c>
      <c r="L777" s="569">
        <v>427.79</v>
      </c>
      <c r="M777" s="569">
        <v>1711.16</v>
      </c>
      <c r="N777" s="568">
        <v>4</v>
      </c>
      <c r="O777" s="634">
        <v>2</v>
      </c>
      <c r="P777" s="569"/>
      <c r="Q777" s="585">
        <v>0</v>
      </c>
      <c r="R777" s="568"/>
      <c r="S777" s="585">
        <v>0</v>
      </c>
      <c r="T777" s="634"/>
      <c r="U777" s="616">
        <v>0</v>
      </c>
    </row>
    <row r="778" spans="1:21" ht="14.4" customHeight="1" x14ac:dyDescent="0.3">
      <c r="A778" s="567">
        <v>7</v>
      </c>
      <c r="B778" s="568" t="s">
        <v>517</v>
      </c>
      <c r="C778" s="568">
        <v>89301074</v>
      </c>
      <c r="D778" s="632" t="s">
        <v>2978</v>
      </c>
      <c r="E778" s="633" t="s">
        <v>1748</v>
      </c>
      <c r="F778" s="568" t="s">
        <v>1733</v>
      </c>
      <c r="G778" s="568" t="s">
        <v>2048</v>
      </c>
      <c r="H778" s="568" t="s">
        <v>516</v>
      </c>
      <c r="I778" s="568" t="s">
        <v>2057</v>
      </c>
      <c r="J778" s="568" t="s">
        <v>2058</v>
      </c>
      <c r="K778" s="568" t="s">
        <v>2059</v>
      </c>
      <c r="L778" s="569">
        <v>760.15</v>
      </c>
      <c r="M778" s="569">
        <v>9121.7999999999993</v>
      </c>
      <c r="N778" s="568">
        <v>12</v>
      </c>
      <c r="O778" s="634"/>
      <c r="P778" s="569">
        <v>9121.7999999999993</v>
      </c>
      <c r="Q778" s="585">
        <v>1</v>
      </c>
      <c r="R778" s="568">
        <v>12</v>
      </c>
      <c r="S778" s="585">
        <v>1</v>
      </c>
      <c r="T778" s="634"/>
      <c r="U778" s="616"/>
    </row>
    <row r="779" spans="1:21" ht="14.4" customHeight="1" x14ac:dyDescent="0.3">
      <c r="A779" s="567">
        <v>7</v>
      </c>
      <c r="B779" s="568" t="s">
        <v>517</v>
      </c>
      <c r="C779" s="568">
        <v>89301074</v>
      </c>
      <c r="D779" s="632" t="s">
        <v>2978</v>
      </c>
      <c r="E779" s="633" t="s">
        <v>1748</v>
      </c>
      <c r="F779" s="568" t="s">
        <v>1733</v>
      </c>
      <c r="G779" s="568" t="s">
        <v>2048</v>
      </c>
      <c r="H779" s="568" t="s">
        <v>516</v>
      </c>
      <c r="I779" s="568" t="s">
        <v>2833</v>
      </c>
      <c r="J779" s="568" t="s">
        <v>2834</v>
      </c>
      <c r="K779" s="568" t="s">
        <v>2213</v>
      </c>
      <c r="L779" s="569">
        <v>1139.93</v>
      </c>
      <c r="M779" s="569">
        <v>2279.86</v>
      </c>
      <c r="N779" s="568">
        <v>2</v>
      </c>
      <c r="O779" s="634">
        <v>1</v>
      </c>
      <c r="P779" s="569"/>
      <c r="Q779" s="585">
        <v>0</v>
      </c>
      <c r="R779" s="568"/>
      <c r="S779" s="585">
        <v>0</v>
      </c>
      <c r="T779" s="634"/>
      <c r="U779" s="616">
        <v>0</v>
      </c>
    </row>
    <row r="780" spans="1:21" ht="14.4" customHeight="1" x14ac:dyDescent="0.3">
      <c r="A780" s="567">
        <v>7</v>
      </c>
      <c r="B780" s="568" t="s">
        <v>517</v>
      </c>
      <c r="C780" s="568">
        <v>89301074</v>
      </c>
      <c r="D780" s="632" t="s">
        <v>2978</v>
      </c>
      <c r="E780" s="633" t="s">
        <v>1748</v>
      </c>
      <c r="F780" s="568" t="s">
        <v>1733</v>
      </c>
      <c r="G780" s="568" t="s">
        <v>2048</v>
      </c>
      <c r="H780" s="568" t="s">
        <v>516</v>
      </c>
      <c r="I780" s="568" t="s">
        <v>2063</v>
      </c>
      <c r="J780" s="568" t="s">
        <v>2064</v>
      </c>
      <c r="K780" s="568" t="s">
        <v>2053</v>
      </c>
      <c r="L780" s="569">
        <v>3040.6</v>
      </c>
      <c r="M780" s="569">
        <v>6081.2</v>
      </c>
      <c r="N780" s="568">
        <v>2</v>
      </c>
      <c r="O780" s="634"/>
      <c r="P780" s="569"/>
      <c r="Q780" s="585">
        <v>0</v>
      </c>
      <c r="R780" s="568"/>
      <c r="S780" s="585">
        <v>0</v>
      </c>
      <c r="T780" s="634"/>
      <c r="U780" s="616"/>
    </row>
    <row r="781" spans="1:21" ht="14.4" customHeight="1" x14ac:dyDescent="0.3">
      <c r="A781" s="567">
        <v>7</v>
      </c>
      <c r="B781" s="568" t="s">
        <v>517</v>
      </c>
      <c r="C781" s="568">
        <v>89301074</v>
      </c>
      <c r="D781" s="632" t="s">
        <v>2978</v>
      </c>
      <c r="E781" s="633" t="s">
        <v>1748</v>
      </c>
      <c r="F781" s="568" t="s">
        <v>1733</v>
      </c>
      <c r="G781" s="568" t="s">
        <v>2048</v>
      </c>
      <c r="H781" s="568" t="s">
        <v>516</v>
      </c>
      <c r="I781" s="568" t="s">
        <v>2449</v>
      </c>
      <c r="J781" s="568" t="s">
        <v>2069</v>
      </c>
      <c r="K781" s="568" t="s">
        <v>2213</v>
      </c>
      <c r="L781" s="569">
        <v>1139.93</v>
      </c>
      <c r="M781" s="569">
        <v>1139.93</v>
      </c>
      <c r="N781" s="568">
        <v>1</v>
      </c>
      <c r="O781" s="634"/>
      <c r="P781" s="569"/>
      <c r="Q781" s="585">
        <v>0</v>
      </c>
      <c r="R781" s="568"/>
      <c r="S781" s="585">
        <v>0</v>
      </c>
      <c r="T781" s="634"/>
      <c r="U781" s="616"/>
    </row>
    <row r="782" spans="1:21" ht="14.4" customHeight="1" x14ac:dyDescent="0.3">
      <c r="A782" s="567">
        <v>7</v>
      </c>
      <c r="B782" s="568" t="s">
        <v>517</v>
      </c>
      <c r="C782" s="568">
        <v>89301074</v>
      </c>
      <c r="D782" s="632" t="s">
        <v>2978</v>
      </c>
      <c r="E782" s="633" t="s">
        <v>1748</v>
      </c>
      <c r="F782" s="568" t="s">
        <v>1733</v>
      </c>
      <c r="G782" s="568" t="s">
        <v>2048</v>
      </c>
      <c r="H782" s="568" t="s">
        <v>516</v>
      </c>
      <c r="I782" s="568" t="s">
        <v>2070</v>
      </c>
      <c r="J782" s="568" t="s">
        <v>2071</v>
      </c>
      <c r="K782" s="568" t="s">
        <v>2059</v>
      </c>
      <c r="L782" s="569">
        <v>760.15</v>
      </c>
      <c r="M782" s="569">
        <v>7601.5</v>
      </c>
      <c r="N782" s="568">
        <v>10</v>
      </c>
      <c r="O782" s="634">
        <v>1</v>
      </c>
      <c r="P782" s="569">
        <v>3040.6</v>
      </c>
      <c r="Q782" s="585">
        <v>0.39999999999999997</v>
      </c>
      <c r="R782" s="568">
        <v>4</v>
      </c>
      <c r="S782" s="585">
        <v>0.4</v>
      </c>
      <c r="T782" s="634"/>
      <c r="U782" s="616">
        <v>0</v>
      </c>
    </row>
    <row r="783" spans="1:21" ht="14.4" customHeight="1" x14ac:dyDescent="0.3">
      <c r="A783" s="567">
        <v>7</v>
      </c>
      <c r="B783" s="568" t="s">
        <v>517</v>
      </c>
      <c r="C783" s="568">
        <v>89301074</v>
      </c>
      <c r="D783" s="632" t="s">
        <v>2978</v>
      </c>
      <c r="E783" s="633" t="s">
        <v>1748</v>
      </c>
      <c r="F783" s="568" t="s">
        <v>1733</v>
      </c>
      <c r="G783" s="568" t="s">
        <v>2048</v>
      </c>
      <c r="H783" s="568" t="s">
        <v>516</v>
      </c>
      <c r="I783" s="568" t="s">
        <v>2451</v>
      </c>
      <c r="J783" s="568" t="s">
        <v>2071</v>
      </c>
      <c r="K783" s="568" t="s">
        <v>2062</v>
      </c>
      <c r="L783" s="569">
        <v>1520.3</v>
      </c>
      <c r="M783" s="569">
        <v>1520.3</v>
      </c>
      <c r="N783" s="568">
        <v>1</v>
      </c>
      <c r="O783" s="634"/>
      <c r="P783" s="569"/>
      <c r="Q783" s="585">
        <v>0</v>
      </c>
      <c r="R783" s="568"/>
      <c r="S783" s="585">
        <v>0</v>
      </c>
      <c r="T783" s="634"/>
      <c r="U783" s="616"/>
    </row>
    <row r="784" spans="1:21" ht="14.4" customHeight="1" x14ac:dyDescent="0.3">
      <c r="A784" s="567">
        <v>7</v>
      </c>
      <c r="B784" s="568" t="s">
        <v>517</v>
      </c>
      <c r="C784" s="568">
        <v>89301074</v>
      </c>
      <c r="D784" s="632" t="s">
        <v>2978</v>
      </c>
      <c r="E784" s="633" t="s">
        <v>1748</v>
      </c>
      <c r="F784" s="568" t="s">
        <v>1733</v>
      </c>
      <c r="G784" s="568" t="s">
        <v>2048</v>
      </c>
      <c r="H784" s="568" t="s">
        <v>516</v>
      </c>
      <c r="I784" s="568" t="s">
        <v>2835</v>
      </c>
      <c r="J784" s="568" t="s">
        <v>2064</v>
      </c>
      <c r="K784" s="568" t="s">
        <v>2051</v>
      </c>
      <c r="L784" s="569">
        <v>0</v>
      </c>
      <c r="M784" s="569">
        <v>0</v>
      </c>
      <c r="N784" s="568">
        <v>4</v>
      </c>
      <c r="O784" s="634"/>
      <c r="P784" s="569"/>
      <c r="Q784" s="585"/>
      <c r="R784" s="568"/>
      <c r="S784" s="585">
        <v>0</v>
      </c>
      <c r="T784" s="634"/>
      <c r="U784" s="616"/>
    </row>
    <row r="785" spans="1:21" ht="14.4" customHeight="1" x14ac:dyDescent="0.3">
      <c r="A785" s="567">
        <v>7</v>
      </c>
      <c r="B785" s="568" t="s">
        <v>517</v>
      </c>
      <c r="C785" s="568">
        <v>89301074</v>
      </c>
      <c r="D785" s="632" t="s">
        <v>2978</v>
      </c>
      <c r="E785" s="633" t="s">
        <v>1748</v>
      </c>
      <c r="F785" s="568" t="s">
        <v>1733</v>
      </c>
      <c r="G785" s="568" t="s">
        <v>2072</v>
      </c>
      <c r="H785" s="568" t="s">
        <v>516</v>
      </c>
      <c r="I785" s="568" t="s">
        <v>2341</v>
      </c>
      <c r="J785" s="568" t="s">
        <v>2836</v>
      </c>
      <c r="K785" s="568" t="s">
        <v>2343</v>
      </c>
      <c r="L785" s="569">
        <v>1163.02</v>
      </c>
      <c r="M785" s="569">
        <v>2326.04</v>
      </c>
      <c r="N785" s="568">
        <v>2</v>
      </c>
      <c r="O785" s="634">
        <v>1</v>
      </c>
      <c r="P785" s="569">
        <v>2326.04</v>
      </c>
      <c r="Q785" s="585">
        <v>1</v>
      </c>
      <c r="R785" s="568">
        <v>2</v>
      </c>
      <c r="S785" s="585">
        <v>1</v>
      </c>
      <c r="T785" s="634">
        <v>1</v>
      </c>
      <c r="U785" s="616">
        <v>1</v>
      </c>
    </row>
    <row r="786" spans="1:21" ht="14.4" customHeight="1" x14ac:dyDescent="0.3">
      <c r="A786" s="567">
        <v>7</v>
      </c>
      <c r="B786" s="568" t="s">
        <v>517</v>
      </c>
      <c r="C786" s="568">
        <v>89301074</v>
      </c>
      <c r="D786" s="632" t="s">
        <v>2978</v>
      </c>
      <c r="E786" s="633" t="s">
        <v>1748</v>
      </c>
      <c r="F786" s="568" t="s">
        <v>1733</v>
      </c>
      <c r="G786" s="568" t="s">
        <v>2084</v>
      </c>
      <c r="H786" s="568" t="s">
        <v>586</v>
      </c>
      <c r="I786" s="568" t="s">
        <v>2352</v>
      </c>
      <c r="J786" s="568" t="s">
        <v>2353</v>
      </c>
      <c r="K786" s="568" t="s">
        <v>2354</v>
      </c>
      <c r="L786" s="569">
        <v>1344.66</v>
      </c>
      <c r="M786" s="569">
        <v>2689.32</v>
      </c>
      <c r="N786" s="568">
        <v>2</v>
      </c>
      <c r="O786" s="634">
        <v>1</v>
      </c>
      <c r="P786" s="569">
        <v>2689.32</v>
      </c>
      <c r="Q786" s="585">
        <v>1</v>
      </c>
      <c r="R786" s="568">
        <v>2</v>
      </c>
      <c r="S786" s="585">
        <v>1</v>
      </c>
      <c r="T786" s="634">
        <v>1</v>
      </c>
      <c r="U786" s="616">
        <v>1</v>
      </c>
    </row>
    <row r="787" spans="1:21" ht="14.4" customHeight="1" x14ac:dyDescent="0.3">
      <c r="A787" s="567">
        <v>7</v>
      </c>
      <c r="B787" s="568" t="s">
        <v>517</v>
      </c>
      <c r="C787" s="568">
        <v>89301074</v>
      </c>
      <c r="D787" s="632" t="s">
        <v>2978</v>
      </c>
      <c r="E787" s="633" t="s">
        <v>1748</v>
      </c>
      <c r="F787" s="568" t="s">
        <v>1733</v>
      </c>
      <c r="G787" s="568" t="s">
        <v>2084</v>
      </c>
      <c r="H787" s="568" t="s">
        <v>586</v>
      </c>
      <c r="I787" s="568" t="s">
        <v>2085</v>
      </c>
      <c r="J787" s="568" t="s">
        <v>2086</v>
      </c>
      <c r="K787" s="568" t="s">
        <v>2087</v>
      </c>
      <c r="L787" s="569">
        <v>1793.46</v>
      </c>
      <c r="M787" s="569">
        <v>3586.92</v>
      </c>
      <c r="N787" s="568">
        <v>2</v>
      </c>
      <c r="O787" s="634">
        <v>1</v>
      </c>
      <c r="P787" s="569"/>
      <c r="Q787" s="585">
        <v>0</v>
      </c>
      <c r="R787" s="568"/>
      <c r="S787" s="585">
        <v>0</v>
      </c>
      <c r="T787" s="634"/>
      <c r="U787" s="616">
        <v>0</v>
      </c>
    </row>
    <row r="788" spans="1:21" ht="14.4" customHeight="1" x14ac:dyDescent="0.3">
      <c r="A788" s="567">
        <v>7</v>
      </c>
      <c r="B788" s="568" t="s">
        <v>517</v>
      </c>
      <c r="C788" s="568">
        <v>89301074</v>
      </c>
      <c r="D788" s="632" t="s">
        <v>2978</v>
      </c>
      <c r="E788" s="633" t="s">
        <v>1748</v>
      </c>
      <c r="F788" s="568" t="s">
        <v>1733</v>
      </c>
      <c r="G788" s="568" t="s">
        <v>2088</v>
      </c>
      <c r="H788" s="568" t="s">
        <v>586</v>
      </c>
      <c r="I788" s="568" t="s">
        <v>2089</v>
      </c>
      <c r="J788" s="568" t="s">
        <v>2090</v>
      </c>
      <c r="K788" s="568" t="s">
        <v>2091</v>
      </c>
      <c r="L788" s="569">
        <v>32.630000000000003</v>
      </c>
      <c r="M788" s="569">
        <v>97.890000000000015</v>
      </c>
      <c r="N788" s="568">
        <v>3</v>
      </c>
      <c r="O788" s="634">
        <v>0.5</v>
      </c>
      <c r="P788" s="569"/>
      <c r="Q788" s="585">
        <v>0</v>
      </c>
      <c r="R788" s="568"/>
      <c r="S788" s="585">
        <v>0</v>
      </c>
      <c r="T788" s="634"/>
      <c r="U788" s="616">
        <v>0</v>
      </c>
    </row>
    <row r="789" spans="1:21" ht="14.4" customHeight="1" x14ac:dyDescent="0.3">
      <c r="A789" s="567">
        <v>7</v>
      </c>
      <c r="B789" s="568" t="s">
        <v>517</v>
      </c>
      <c r="C789" s="568">
        <v>89301074</v>
      </c>
      <c r="D789" s="632" t="s">
        <v>2978</v>
      </c>
      <c r="E789" s="633" t="s">
        <v>1748</v>
      </c>
      <c r="F789" s="568" t="s">
        <v>1733</v>
      </c>
      <c r="G789" s="568" t="s">
        <v>2107</v>
      </c>
      <c r="H789" s="568" t="s">
        <v>516</v>
      </c>
      <c r="I789" s="568" t="s">
        <v>2108</v>
      </c>
      <c r="J789" s="568" t="s">
        <v>2109</v>
      </c>
      <c r="K789" s="568" t="s">
        <v>2110</v>
      </c>
      <c r="L789" s="569">
        <v>110.66</v>
      </c>
      <c r="M789" s="569">
        <v>331.98</v>
      </c>
      <c r="N789" s="568">
        <v>3</v>
      </c>
      <c r="O789" s="634">
        <v>0.5</v>
      </c>
      <c r="P789" s="569"/>
      <c r="Q789" s="585">
        <v>0</v>
      </c>
      <c r="R789" s="568"/>
      <c r="S789" s="585">
        <v>0</v>
      </c>
      <c r="T789" s="634"/>
      <c r="U789" s="616">
        <v>0</v>
      </c>
    </row>
    <row r="790" spans="1:21" ht="14.4" customHeight="1" x14ac:dyDescent="0.3">
      <c r="A790" s="567">
        <v>7</v>
      </c>
      <c r="B790" s="568" t="s">
        <v>517</v>
      </c>
      <c r="C790" s="568">
        <v>89301074</v>
      </c>
      <c r="D790" s="632" t="s">
        <v>2978</v>
      </c>
      <c r="E790" s="633" t="s">
        <v>1748</v>
      </c>
      <c r="F790" s="568" t="s">
        <v>1733</v>
      </c>
      <c r="G790" s="568" t="s">
        <v>2111</v>
      </c>
      <c r="H790" s="568" t="s">
        <v>516</v>
      </c>
      <c r="I790" s="568" t="s">
        <v>2114</v>
      </c>
      <c r="J790" s="568" t="s">
        <v>2113</v>
      </c>
      <c r="K790" s="568" t="s">
        <v>2032</v>
      </c>
      <c r="L790" s="569">
        <v>0</v>
      </c>
      <c r="M790" s="569">
        <v>0</v>
      </c>
      <c r="N790" s="568">
        <v>3</v>
      </c>
      <c r="O790" s="634">
        <v>1</v>
      </c>
      <c r="P790" s="569"/>
      <c r="Q790" s="585"/>
      <c r="R790" s="568"/>
      <c r="S790" s="585">
        <v>0</v>
      </c>
      <c r="T790" s="634"/>
      <c r="U790" s="616">
        <v>0</v>
      </c>
    </row>
    <row r="791" spans="1:21" ht="14.4" customHeight="1" x14ac:dyDescent="0.3">
      <c r="A791" s="567">
        <v>7</v>
      </c>
      <c r="B791" s="568" t="s">
        <v>517</v>
      </c>
      <c r="C791" s="568">
        <v>89301074</v>
      </c>
      <c r="D791" s="632" t="s">
        <v>2978</v>
      </c>
      <c r="E791" s="633" t="s">
        <v>1748</v>
      </c>
      <c r="F791" s="568" t="s">
        <v>1733</v>
      </c>
      <c r="G791" s="568" t="s">
        <v>2111</v>
      </c>
      <c r="H791" s="568" t="s">
        <v>516</v>
      </c>
      <c r="I791" s="568" t="s">
        <v>2469</v>
      </c>
      <c r="J791" s="568" t="s">
        <v>2470</v>
      </c>
      <c r="K791" s="568" t="s">
        <v>836</v>
      </c>
      <c r="L791" s="569">
        <v>166.07</v>
      </c>
      <c r="M791" s="569">
        <v>498.21</v>
      </c>
      <c r="N791" s="568">
        <v>3</v>
      </c>
      <c r="O791" s="634">
        <v>0.5</v>
      </c>
      <c r="P791" s="569"/>
      <c r="Q791" s="585">
        <v>0</v>
      </c>
      <c r="R791" s="568"/>
      <c r="S791" s="585">
        <v>0</v>
      </c>
      <c r="T791" s="634"/>
      <c r="U791" s="616">
        <v>0</v>
      </c>
    </row>
    <row r="792" spans="1:21" ht="14.4" customHeight="1" x14ac:dyDescent="0.3">
      <c r="A792" s="567">
        <v>7</v>
      </c>
      <c r="B792" s="568" t="s">
        <v>517</v>
      </c>
      <c r="C792" s="568">
        <v>89301074</v>
      </c>
      <c r="D792" s="632" t="s">
        <v>2978</v>
      </c>
      <c r="E792" s="633" t="s">
        <v>1748</v>
      </c>
      <c r="F792" s="568" t="s">
        <v>1733</v>
      </c>
      <c r="G792" s="568" t="s">
        <v>2111</v>
      </c>
      <c r="H792" s="568" t="s">
        <v>586</v>
      </c>
      <c r="I792" s="568" t="s">
        <v>2239</v>
      </c>
      <c r="J792" s="568" t="s">
        <v>2240</v>
      </c>
      <c r="K792" s="568" t="s">
        <v>2018</v>
      </c>
      <c r="L792" s="569">
        <v>32.74</v>
      </c>
      <c r="M792" s="569">
        <v>32.74</v>
      </c>
      <c r="N792" s="568">
        <v>1</v>
      </c>
      <c r="O792" s="634">
        <v>1</v>
      </c>
      <c r="P792" s="569">
        <v>32.74</v>
      </c>
      <c r="Q792" s="585">
        <v>1</v>
      </c>
      <c r="R792" s="568">
        <v>1</v>
      </c>
      <c r="S792" s="585">
        <v>1</v>
      </c>
      <c r="T792" s="634">
        <v>1</v>
      </c>
      <c r="U792" s="616">
        <v>1</v>
      </c>
    </row>
    <row r="793" spans="1:21" ht="14.4" customHeight="1" x14ac:dyDescent="0.3">
      <c r="A793" s="567">
        <v>7</v>
      </c>
      <c r="B793" s="568" t="s">
        <v>517</v>
      </c>
      <c r="C793" s="568">
        <v>89301074</v>
      </c>
      <c r="D793" s="632" t="s">
        <v>2978</v>
      </c>
      <c r="E793" s="633" t="s">
        <v>1748</v>
      </c>
      <c r="F793" s="568" t="s">
        <v>1733</v>
      </c>
      <c r="G793" s="568" t="s">
        <v>2111</v>
      </c>
      <c r="H793" s="568" t="s">
        <v>586</v>
      </c>
      <c r="I793" s="568" t="s">
        <v>2120</v>
      </c>
      <c r="J793" s="568" t="s">
        <v>2121</v>
      </c>
      <c r="K793" s="568" t="s">
        <v>2122</v>
      </c>
      <c r="L793" s="569">
        <v>147.36000000000001</v>
      </c>
      <c r="M793" s="569">
        <v>2063.04</v>
      </c>
      <c r="N793" s="568">
        <v>14</v>
      </c>
      <c r="O793" s="634">
        <v>2</v>
      </c>
      <c r="P793" s="569">
        <v>294.72000000000003</v>
      </c>
      <c r="Q793" s="585">
        <v>0.14285714285714288</v>
      </c>
      <c r="R793" s="568">
        <v>2</v>
      </c>
      <c r="S793" s="585">
        <v>0.14285714285714285</v>
      </c>
      <c r="T793" s="634">
        <v>0.5</v>
      </c>
      <c r="U793" s="616">
        <v>0.25</v>
      </c>
    </row>
    <row r="794" spans="1:21" ht="14.4" customHeight="1" x14ac:dyDescent="0.3">
      <c r="A794" s="567">
        <v>7</v>
      </c>
      <c r="B794" s="568" t="s">
        <v>517</v>
      </c>
      <c r="C794" s="568">
        <v>89301074</v>
      </c>
      <c r="D794" s="632" t="s">
        <v>2978</v>
      </c>
      <c r="E794" s="633" t="s">
        <v>1748</v>
      </c>
      <c r="F794" s="568" t="s">
        <v>1733</v>
      </c>
      <c r="G794" s="568" t="s">
        <v>2111</v>
      </c>
      <c r="H794" s="568" t="s">
        <v>586</v>
      </c>
      <c r="I794" s="568" t="s">
        <v>2123</v>
      </c>
      <c r="J794" s="568" t="s">
        <v>2124</v>
      </c>
      <c r="K794" s="568" t="s">
        <v>836</v>
      </c>
      <c r="L794" s="569">
        <v>166.07</v>
      </c>
      <c r="M794" s="569">
        <v>1660.6999999999998</v>
      </c>
      <c r="N794" s="568">
        <v>10</v>
      </c>
      <c r="O794" s="634">
        <v>1.5</v>
      </c>
      <c r="P794" s="569">
        <v>996.42</v>
      </c>
      <c r="Q794" s="585">
        <v>0.60000000000000009</v>
      </c>
      <c r="R794" s="568">
        <v>6</v>
      </c>
      <c r="S794" s="585">
        <v>0.6</v>
      </c>
      <c r="T794" s="634">
        <v>1</v>
      </c>
      <c r="U794" s="616">
        <v>0.66666666666666663</v>
      </c>
    </row>
    <row r="795" spans="1:21" ht="14.4" customHeight="1" x14ac:dyDescent="0.3">
      <c r="A795" s="567">
        <v>7</v>
      </c>
      <c r="B795" s="568" t="s">
        <v>517</v>
      </c>
      <c r="C795" s="568">
        <v>89301074</v>
      </c>
      <c r="D795" s="632" t="s">
        <v>2978</v>
      </c>
      <c r="E795" s="633" t="s">
        <v>1748</v>
      </c>
      <c r="F795" s="568" t="s">
        <v>1733</v>
      </c>
      <c r="G795" s="568" t="s">
        <v>2111</v>
      </c>
      <c r="H795" s="568" t="s">
        <v>586</v>
      </c>
      <c r="I795" s="568" t="s">
        <v>2128</v>
      </c>
      <c r="J795" s="568" t="s">
        <v>2129</v>
      </c>
      <c r="K795" s="568" t="s">
        <v>2032</v>
      </c>
      <c r="L795" s="569">
        <v>124.51</v>
      </c>
      <c r="M795" s="569">
        <v>2241.1800000000003</v>
      </c>
      <c r="N795" s="568">
        <v>18</v>
      </c>
      <c r="O795" s="634">
        <v>2.5</v>
      </c>
      <c r="P795" s="569">
        <v>1494.1200000000001</v>
      </c>
      <c r="Q795" s="585">
        <v>0.66666666666666663</v>
      </c>
      <c r="R795" s="568">
        <v>12</v>
      </c>
      <c r="S795" s="585">
        <v>0.66666666666666663</v>
      </c>
      <c r="T795" s="634">
        <v>2</v>
      </c>
      <c r="U795" s="616">
        <v>0.8</v>
      </c>
    </row>
    <row r="796" spans="1:21" ht="14.4" customHeight="1" x14ac:dyDescent="0.3">
      <c r="A796" s="567">
        <v>7</v>
      </c>
      <c r="B796" s="568" t="s">
        <v>517</v>
      </c>
      <c r="C796" s="568">
        <v>89301074</v>
      </c>
      <c r="D796" s="632" t="s">
        <v>2978</v>
      </c>
      <c r="E796" s="633" t="s">
        <v>1748</v>
      </c>
      <c r="F796" s="568" t="s">
        <v>1733</v>
      </c>
      <c r="G796" s="568" t="s">
        <v>1889</v>
      </c>
      <c r="H796" s="568" t="s">
        <v>516</v>
      </c>
      <c r="I796" s="568" t="s">
        <v>2130</v>
      </c>
      <c r="J796" s="568" t="s">
        <v>2131</v>
      </c>
      <c r="K796" s="568" t="s">
        <v>1858</v>
      </c>
      <c r="L796" s="569">
        <v>154.33000000000001</v>
      </c>
      <c r="M796" s="569">
        <v>308.66000000000003</v>
      </c>
      <c r="N796" s="568">
        <v>2</v>
      </c>
      <c r="O796" s="634">
        <v>1</v>
      </c>
      <c r="P796" s="569"/>
      <c r="Q796" s="585">
        <v>0</v>
      </c>
      <c r="R796" s="568"/>
      <c r="S796" s="585">
        <v>0</v>
      </c>
      <c r="T796" s="634"/>
      <c r="U796" s="616">
        <v>0</v>
      </c>
    </row>
    <row r="797" spans="1:21" ht="14.4" customHeight="1" x14ac:dyDescent="0.3">
      <c r="A797" s="567">
        <v>7</v>
      </c>
      <c r="B797" s="568" t="s">
        <v>517</v>
      </c>
      <c r="C797" s="568">
        <v>89301074</v>
      </c>
      <c r="D797" s="632" t="s">
        <v>2978</v>
      </c>
      <c r="E797" s="633" t="s">
        <v>1748</v>
      </c>
      <c r="F797" s="568" t="s">
        <v>1733</v>
      </c>
      <c r="G797" s="568" t="s">
        <v>2132</v>
      </c>
      <c r="H797" s="568" t="s">
        <v>516</v>
      </c>
      <c r="I797" s="568" t="s">
        <v>2256</v>
      </c>
      <c r="J797" s="568" t="s">
        <v>2257</v>
      </c>
      <c r="K797" s="568" t="s">
        <v>2258</v>
      </c>
      <c r="L797" s="569">
        <v>162.13</v>
      </c>
      <c r="M797" s="569">
        <v>324.26</v>
      </c>
      <c r="N797" s="568">
        <v>2</v>
      </c>
      <c r="O797" s="634">
        <v>0.5</v>
      </c>
      <c r="P797" s="569">
        <v>324.26</v>
      </c>
      <c r="Q797" s="585">
        <v>1</v>
      </c>
      <c r="R797" s="568">
        <v>2</v>
      </c>
      <c r="S797" s="585">
        <v>1</v>
      </c>
      <c r="T797" s="634">
        <v>0.5</v>
      </c>
      <c r="U797" s="616">
        <v>1</v>
      </c>
    </row>
    <row r="798" spans="1:21" ht="14.4" customHeight="1" x14ac:dyDescent="0.3">
      <c r="A798" s="567">
        <v>7</v>
      </c>
      <c r="B798" s="568" t="s">
        <v>517</v>
      </c>
      <c r="C798" s="568">
        <v>89301074</v>
      </c>
      <c r="D798" s="632" t="s">
        <v>2978</v>
      </c>
      <c r="E798" s="633" t="s">
        <v>1748</v>
      </c>
      <c r="F798" s="568" t="s">
        <v>1733</v>
      </c>
      <c r="G798" s="568" t="s">
        <v>2136</v>
      </c>
      <c r="H798" s="568" t="s">
        <v>586</v>
      </c>
      <c r="I798" s="568" t="s">
        <v>2137</v>
      </c>
      <c r="J798" s="568" t="s">
        <v>2138</v>
      </c>
      <c r="K798" s="568" t="s">
        <v>2139</v>
      </c>
      <c r="L798" s="569">
        <v>139.46</v>
      </c>
      <c r="M798" s="569">
        <v>278.92</v>
      </c>
      <c r="N798" s="568">
        <v>2</v>
      </c>
      <c r="O798" s="634">
        <v>1</v>
      </c>
      <c r="P798" s="569"/>
      <c r="Q798" s="585">
        <v>0</v>
      </c>
      <c r="R798" s="568"/>
      <c r="S798" s="585">
        <v>0</v>
      </c>
      <c r="T798" s="634"/>
      <c r="U798" s="616">
        <v>0</v>
      </c>
    </row>
    <row r="799" spans="1:21" ht="14.4" customHeight="1" x14ac:dyDescent="0.3">
      <c r="A799" s="567">
        <v>7</v>
      </c>
      <c r="B799" s="568" t="s">
        <v>517</v>
      </c>
      <c r="C799" s="568">
        <v>89301074</v>
      </c>
      <c r="D799" s="632" t="s">
        <v>2978</v>
      </c>
      <c r="E799" s="633" t="s">
        <v>1748</v>
      </c>
      <c r="F799" s="568" t="s">
        <v>1733</v>
      </c>
      <c r="G799" s="568" t="s">
        <v>1892</v>
      </c>
      <c r="H799" s="568" t="s">
        <v>516</v>
      </c>
      <c r="I799" s="568" t="s">
        <v>2837</v>
      </c>
      <c r="J799" s="568" t="s">
        <v>2838</v>
      </c>
      <c r="K799" s="568" t="s">
        <v>1898</v>
      </c>
      <c r="L799" s="569">
        <v>0</v>
      </c>
      <c r="M799" s="569">
        <v>0</v>
      </c>
      <c r="N799" s="568">
        <v>1</v>
      </c>
      <c r="O799" s="634">
        <v>0.5</v>
      </c>
      <c r="P799" s="569"/>
      <c r="Q799" s="585"/>
      <c r="R799" s="568"/>
      <c r="S799" s="585">
        <v>0</v>
      </c>
      <c r="T799" s="634"/>
      <c r="U799" s="616">
        <v>0</v>
      </c>
    </row>
    <row r="800" spans="1:21" ht="14.4" customHeight="1" x14ac:dyDescent="0.3">
      <c r="A800" s="567">
        <v>7</v>
      </c>
      <c r="B800" s="568" t="s">
        <v>517</v>
      </c>
      <c r="C800" s="568">
        <v>89301074</v>
      </c>
      <c r="D800" s="632" t="s">
        <v>2978</v>
      </c>
      <c r="E800" s="633" t="s">
        <v>1751</v>
      </c>
      <c r="F800" s="568" t="s">
        <v>1733</v>
      </c>
      <c r="G800" s="568" t="s">
        <v>2839</v>
      </c>
      <c r="H800" s="568" t="s">
        <v>516</v>
      </c>
      <c r="I800" s="568" t="s">
        <v>2840</v>
      </c>
      <c r="J800" s="568" t="s">
        <v>552</v>
      </c>
      <c r="K800" s="568" t="s">
        <v>2841</v>
      </c>
      <c r="L800" s="569">
        <v>35.380000000000003</v>
      </c>
      <c r="M800" s="569">
        <v>35.380000000000003</v>
      </c>
      <c r="N800" s="568">
        <v>1</v>
      </c>
      <c r="O800" s="634">
        <v>0.5</v>
      </c>
      <c r="P800" s="569">
        <v>35.380000000000003</v>
      </c>
      <c r="Q800" s="585">
        <v>1</v>
      </c>
      <c r="R800" s="568">
        <v>1</v>
      </c>
      <c r="S800" s="585">
        <v>1</v>
      </c>
      <c r="T800" s="634">
        <v>0.5</v>
      </c>
      <c r="U800" s="616">
        <v>1</v>
      </c>
    </row>
    <row r="801" spans="1:21" ht="14.4" customHeight="1" x14ac:dyDescent="0.3">
      <c r="A801" s="567">
        <v>7</v>
      </c>
      <c r="B801" s="568" t="s">
        <v>517</v>
      </c>
      <c r="C801" s="568">
        <v>89301074</v>
      </c>
      <c r="D801" s="632" t="s">
        <v>2978</v>
      </c>
      <c r="E801" s="633" t="s">
        <v>1751</v>
      </c>
      <c r="F801" s="568" t="s">
        <v>1733</v>
      </c>
      <c r="G801" s="568" t="s">
        <v>2145</v>
      </c>
      <c r="H801" s="568" t="s">
        <v>586</v>
      </c>
      <c r="I801" s="568" t="s">
        <v>1553</v>
      </c>
      <c r="J801" s="568" t="s">
        <v>1157</v>
      </c>
      <c r="K801" s="568" t="s">
        <v>1554</v>
      </c>
      <c r="L801" s="569">
        <v>796.04</v>
      </c>
      <c r="M801" s="569">
        <v>796.04</v>
      </c>
      <c r="N801" s="568">
        <v>1</v>
      </c>
      <c r="O801" s="634">
        <v>0.5</v>
      </c>
      <c r="P801" s="569"/>
      <c r="Q801" s="585">
        <v>0</v>
      </c>
      <c r="R801" s="568"/>
      <c r="S801" s="585">
        <v>0</v>
      </c>
      <c r="T801" s="634"/>
      <c r="U801" s="616">
        <v>0</v>
      </c>
    </row>
    <row r="802" spans="1:21" ht="14.4" customHeight="1" x14ac:dyDescent="0.3">
      <c r="A802" s="567">
        <v>7</v>
      </c>
      <c r="B802" s="568" t="s">
        <v>517</v>
      </c>
      <c r="C802" s="568">
        <v>89301074</v>
      </c>
      <c r="D802" s="632" t="s">
        <v>2978</v>
      </c>
      <c r="E802" s="633" t="s">
        <v>1751</v>
      </c>
      <c r="F802" s="568" t="s">
        <v>1733</v>
      </c>
      <c r="G802" s="568" t="s">
        <v>2145</v>
      </c>
      <c r="H802" s="568" t="s">
        <v>586</v>
      </c>
      <c r="I802" s="568" t="s">
        <v>1553</v>
      </c>
      <c r="J802" s="568" t="s">
        <v>1157</v>
      </c>
      <c r="K802" s="568" t="s">
        <v>1554</v>
      </c>
      <c r="L802" s="569">
        <v>874.69</v>
      </c>
      <c r="M802" s="569">
        <v>874.69</v>
      </c>
      <c r="N802" s="568">
        <v>1</v>
      </c>
      <c r="O802" s="634">
        <v>0.5</v>
      </c>
      <c r="P802" s="569">
        <v>874.69</v>
      </c>
      <c r="Q802" s="585">
        <v>1</v>
      </c>
      <c r="R802" s="568">
        <v>1</v>
      </c>
      <c r="S802" s="585">
        <v>1</v>
      </c>
      <c r="T802" s="634">
        <v>0.5</v>
      </c>
      <c r="U802" s="616">
        <v>1</v>
      </c>
    </row>
    <row r="803" spans="1:21" ht="14.4" customHeight="1" x14ac:dyDescent="0.3">
      <c r="A803" s="567">
        <v>7</v>
      </c>
      <c r="B803" s="568" t="s">
        <v>517</v>
      </c>
      <c r="C803" s="568">
        <v>89301074</v>
      </c>
      <c r="D803" s="632" t="s">
        <v>2978</v>
      </c>
      <c r="E803" s="633" t="s">
        <v>1751</v>
      </c>
      <c r="F803" s="568" t="s">
        <v>1733</v>
      </c>
      <c r="G803" s="568" t="s">
        <v>1907</v>
      </c>
      <c r="H803" s="568" t="s">
        <v>516</v>
      </c>
      <c r="I803" s="568" t="s">
        <v>2399</v>
      </c>
      <c r="J803" s="568" t="s">
        <v>2842</v>
      </c>
      <c r="K803" s="568" t="s">
        <v>2401</v>
      </c>
      <c r="L803" s="569">
        <v>1130.2</v>
      </c>
      <c r="M803" s="569">
        <v>6781.2000000000007</v>
      </c>
      <c r="N803" s="568">
        <v>6</v>
      </c>
      <c r="O803" s="634">
        <v>1</v>
      </c>
      <c r="P803" s="569"/>
      <c r="Q803" s="585">
        <v>0</v>
      </c>
      <c r="R803" s="568"/>
      <c r="S803" s="585">
        <v>0</v>
      </c>
      <c r="T803" s="634"/>
      <c r="U803" s="616">
        <v>0</v>
      </c>
    </row>
    <row r="804" spans="1:21" ht="14.4" customHeight="1" x14ac:dyDescent="0.3">
      <c r="A804" s="567">
        <v>7</v>
      </c>
      <c r="B804" s="568" t="s">
        <v>517</v>
      </c>
      <c r="C804" s="568">
        <v>89301074</v>
      </c>
      <c r="D804" s="632" t="s">
        <v>2978</v>
      </c>
      <c r="E804" s="633" t="s">
        <v>1751</v>
      </c>
      <c r="F804" s="568" t="s">
        <v>1733</v>
      </c>
      <c r="G804" s="568" t="s">
        <v>1907</v>
      </c>
      <c r="H804" s="568" t="s">
        <v>586</v>
      </c>
      <c r="I804" s="568" t="s">
        <v>1908</v>
      </c>
      <c r="J804" s="568" t="s">
        <v>1909</v>
      </c>
      <c r="K804" s="568" t="s">
        <v>1910</v>
      </c>
      <c r="L804" s="569">
        <v>1027.5999999999999</v>
      </c>
      <c r="M804" s="569">
        <v>17469.2</v>
      </c>
      <c r="N804" s="568">
        <v>17</v>
      </c>
      <c r="O804" s="634">
        <v>10</v>
      </c>
      <c r="P804" s="569">
        <v>14386.400000000001</v>
      </c>
      <c r="Q804" s="585">
        <v>0.82352941176470595</v>
      </c>
      <c r="R804" s="568">
        <v>14</v>
      </c>
      <c r="S804" s="585">
        <v>0.82352941176470584</v>
      </c>
      <c r="T804" s="634">
        <v>9</v>
      </c>
      <c r="U804" s="616">
        <v>0.9</v>
      </c>
    </row>
    <row r="805" spans="1:21" ht="14.4" customHeight="1" x14ac:dyDescent="0.3">
      <c r="A805" s="567">
        <v>7</v>
      </c>
      <c r="B805" s="568" t="s">
        <v>517</v>
      </c>
      <c r="C805" s="568">
        <v>89301074</v>
      </c>
      <c r="D805" s="632" t="s">
        <v>2978</v>
      </c>
      <c r="E805" s="633" t="s">
        <v>1751</v>
      </c>
      <c r="F805" s="568" t="s">
        <v>1733</v>
      </c>
      <c r="G805" s="568" t="s">
        <v>1907</v>
      </c>
      <c r="H805" s="568" t="s">
        <v>586</v>
      </c>
      <c r="I805" s="568" t="s">
        <v>1911</v>
      </c>
      <c r="J805" s="568" t="s">
        <v>1912</v>
      </c>
      <c r="K805" s="568" t="s">
        <v>1913</v>
      </c>
      <c r="L805" s="569">
        <v>1509.4</v>
      </c>
      <c r="M805" s="569">
        <v>1509.4</v>
      </c>
      <c r="N805" s="568">
        <v>1</v>
      </c>
      <c r="O805" s="634">
        <v>1</v>
      </c>
      <c r="P805" s="569"/>
      <c r="Q805" s="585">
        <v>0</v>
      </c>
      <c r="R805" s="568"/>
      <c r="S805" s="585">
        <v>0</v>
      </c>
      <c r="T805" s="634"/>
      <c r="U805" s="616">
        <v>0</v>
      </c>
    </row>
    <row r="806" spans="1:21" ht="14.4" customHeight="1" x14ac:dyDescent="0.3">
      <c r="A806" s="567">
        <v>7</v>
      </c>
      <c r="B806" s="568" t="s">
        <v>517</v>
      </c>
      <c r="C806" s="568">
        <v>89301074</v>
      </c>
      <c r="D806" s="632" t="s">
        <v>2978</v>
      </c>
      <c r="E806" s="633" t="s">
        <v>1751</v>
      </c>
      <c r="F806" s="568" t="s">
        <v>1733</v>
      </c>
      <c r="G806" s="568" t="s">
        <v>1914</v>
      </c>
      <c r="H806" s="568" t="s">
        <v>586</v>
      </c>
      <c r="I806" s="568" t="s">
        <v>2149</v>
      </c>
      <c r="J806" s="568" t="s">
        <v>2150</v>
      </c>
      <c r="K806" s="568" t="s">
        <v>2151</v>
      </c>
      <c r="L806" s="569">
        <v>162.13</v>
      </c>
      <c r="M806" s="569">
        <v>324.26</v>
      </c>
      <c r="N806" s="568">
        <v>2</v>
      </c>
      <c r="O806" s="634">
        <v>1.5</v>
      </c>
      <c r="P806" s="569">
        <v>324.26</v>
      </c>
      <c r="Q806" s="585">
        <v>1</v>
      </c>
      <c r="R806" s="568">
        <v>2</v>
      </c>
      <c r="S806" s="585">
        <v>1</v>
      </c>
      <c r="T806" s="634">
        <v>1.5</v>
      </c>
      <c r="U806" s="616">
        <v>1</v>
      </c>
    </row>
    <row r="807" spans="1:21" ht="14.4" customHeight="1" x14ac:dyDescent="0.3">
      <c r="A807" s="567">
        <v>7</v>
      </c>
      <c r="B807" s="568" t="s">
        <v>517</v>
      </c>
      <c r="C807" s="568">
        <v>89301074</v>
      </c>
      <c r="D807" s="632" t="s">
        <v>2978</v>
      </c>
      <c r="E807" s="633" t="s">
        <v>1751</v>
      </c>
      <c r="F807" s="568" t="s">
        <v>1733</v>
      </c>
      <c r="G807" s="568" t="s">
        <v>1914</v>
      </c>
      <c r="H807" s="568" t="s">
        <v>586</v>
      </c>
      <c r="I807" s="568" t="s">
        <v>1915</v>
      </c>
      <c r="J807" s="568" t="s">
        <v>1916</v>
      </c>
      <c r="K807" s="568" t="s">
        <v>1917</v>
      </c>
      <c r="L807" s="569">
        <v>216.16</v>
      </c>
      <c r="M807" s="569">
        <v>864.64</v>
      </c>
      <c r="N807" s="568">
        <v>4</v>
      </c>
      <c r="O807" s="634">
        <v>1.5</v>
      </c>
      <c r="P807" s="569">
        <v>648.48</v>
      </c>
      <c r="Q807" s="585">
        <v>0.75</v>
      </c>
      <c r="R807" s="568">
        <v>3</v>
      </c>
      <c r="S807" s="585">
        <v>0.75</v>
      </c>
      <c r="T807" s="634">
        <v>1</v>
      </c>
      <c r="U807" s="616">
        <v>0.66666666666666663</v>
      </c>
    </row>
    <row r="808" spans="1:21" ht="14.4" customHeight="1" x14ac:dyDescent="0.3">
      <c r="A808" s="567">
        <v>7</v>
      </c>
      <c r="B808" s="568" t="s">
        <v>517</v>
      </c>
      <c r="C808" s="568">
        <v>89301074</v>
      </c>
      <c r="D808" s="632" t="s">
        <v>2978</v>
      </c>
      <c r="E808" s="633" t="s">
        <v>1751</v>
      </c>
      <c r="F808" s="568" t="s">
        <v>1733</v>
      </c>
      <c r="G808" s="568" t="s">
        <v>1914</v>
      </c>
      <c r="H808" s="568" t="s">
        <v>586</v>
      </c>
      <c r="I808" s="568" t="s">
        <v>2402</v>
      </c>
      <c r="J808" s="568" t="s">
        <v>1916</v>
      </c>
      <c r="K808" s="568" t="s">
        <v>2403</v>
      </c>
      <c r="L808" s="569">
        <v>432.32</v>
      </c>
      <c r="M808" s="569">
        <v>432.32</v>
      </c>
      <c r="N808" s="568">
        <v>1</v>
      </c>
      <c r="O808" s="634">
        <v>1</v>
      </c>
      <c r="P808" s="569"/>
      <c r="Q808" s="585">
        <v>0</v>
      </c>
      <c r="R808" s="568"/>
      <c r="S808" s="585">
        <v>0</v>
      </c>
      <c r="T808" s="634"/>
      <c r="U808" s="616">
        <v>0</v>
      </c>
    </row>
    <row r="809" spans="1:21" ht="14.4" customHeight="1" x14ac:dyDescent="0.3">
      <c r="A809" s="567">
        <v>7</v>
      </c>
      <c r="B809" s="568" t="s">
        <v>517</v>
      </c>
      <c r="C809" s="568">
        <v>89301074</v>
      </c>
      <c r="D809" s="632" t="s">
        <v>2978</v>
      </c>
      <c r="E809" s="633" t="s">
        <v>1751</v>
      </c>
      <c r="F809" s="568" t="s">
        <v>1733</v>
      </c>
      <c r="G809" s="568" t="s">
        <v>1918</v>
      </c>
      <c r="H809" s="568" t="s">
        <v>516</v>
      </c>
      <c r="I809" s="568" t="s">
        <v>2618</v>
      </c>
      <c r="J809" s="568" t="s">
        <v>2274</v>
      </c>
      <c r="K809" s="568" t="s">
        <v>2619</v>
      </c>
      <c r="L809" s="569">
        <v>0</v>
      </c>
      <c r="M809" s="569">
        <v>0</v>
      </c>
      <c r="N809" s="568">
        <v>1</v>
      </c>
      <c r="O809" s="634">
        <v>0.5</v>
      </c>
      <c r="P809" s="569">
        <v>0</v>
      </c>
      <c r="Q809" s="585"/>
      <c r="R809" s="568">
        <v>1</v>
      </c>
      <c r="S809" s="585">
        <v>1</v>
      </c>
      <c r="T809" s="634">
        <v>0.5</v>
      </c>
      <c r="U809" s="616">
        <v>1</v>
      </c>
    </row>
    <row r="810" spans="1:21" ht="14.4" customHeight="1" x14ac:dyDescent="0.3">
      <c r="A810" s="567">
        <v>7</v>
      </c>
      <c r="B810" s="568" t="s">
        <v>517</v>
      </c>
      <c r="C810" s="568">
        <v>89301074</v>
      </c>
      <c r="D810" s="632" t="s">
        <v>2978</v>
      </c>
      <c r="E810" s="633" t="s">
        <v>1751</v>
      </c>
      <c r="F810" s="568" t="s">
        <v>1733</v>
      </c>
      <c r="G810" s="568" t="s">
        <v>1918</v>
      </c>
      <c r="H810" s="568" t="s">
        <v>516</v>
      </c>
      <c r="I810" s="568" t="s">
        <v>2273</v>
      </c>
      <c r="J810" s="568" t="s">
        <v>2274</v>
      </c>
      <c r="K810" s="568" t="s">
        <v>2275</v>
      </c>
      <c r="L810" s="569">
        <v>221.03</v>
      </c>
      <c r="M810" s="569">
        <v>442.06</v>
      </c>
      <c r="N810" s="568">
        <v>2</v>
      </c>
      <c r="O810" s="634">
        <v>0.5</v>
      </c>
      <c r="P810" s="569"/>
      <c r="Q810" s="585">
        <v>0</v>
      </c>
      <c r="R810" s="568"/>
      <c r="S810" s="585">
        <v>0</v>
      </c>
      <c r="T810" s="634"/>
      <c r="U810" s="616">
        <v>0</v>
      </c>
    </row>
    <row r="811" spans="1:21" ht="14.4" customHeight="1" x14ac:dyDescent="0.3">
      <c r="A811" s="567">
        <v>7</v>
      </c>
      <c r="B811" s="568" t="s">
        <v>517</v>
      </c>
      <c r="C811" s="568">
        <v>89301074</v>
      </c>
      <c r="D811" s="632" t="s">
        <v>2978</v>
      </c>
      <c r="E811" s="633" t="s">
        <v>1751</v>
      </c>
      <c r="F811" s="568" t="s">
        <v>1733</v>
      </c>
      <c r="G811" s="568" t="s">
        <v>1925</v>
      </c>
      <c r="H811" s="568" t="s">
        <v>516</v>
      </c>
      <c r="I811" s="568" t="s">
        <v>1926</v>
      </c>
      <c r="J811" s="568" t="s">
        <v>1927</v>
      </c>
      <c r="K811" s="568" t="s">
        <v>1928</v>
      </c>
      <c r="L811" s="569">
        <v>53.67</v>
      </c>
      <c r="M811" s="569">
        <v>644.04</v>
      </c>
      <c r="N811" s="568">
        <v>12</v>
      </c>
      <c r="O811" s="634">
        <v>3.5</v>
      </c>
      <c r="P811" s="569">
        <v>483.03</v>
      </c>
      <c r="Q811" s="585">
        <v>0.75</v>
      </c>
      <c r="R811" s="568">
        <v>9</v>
      </c>
      <c r="S811" s="585">
        <v>0.75</v>
      </c>
      <c r="T811" s="634">
        <v>2.5</v>
      </c>
      <c r="U811" s="616">
        <v>0.7142857142857143</v>
      </c>
    </row>
    <row r="812" spans="1:21" ht="14.4" customHeight="1" x14ac:dyDescent="0.3">
      <c r="A812" s="567">
        <v>7</v>
      </c>
      <c r="B812" s="568" t="s">
        <v>517</v>
      </c>
      <c r="C812" s="568">
        <v>89301074</v>
      </c>
      <c r="D812" s="632" t="s">
        <v>2978</v>
      </c>
      <c r="E812" s="633" t="s">
        <v>1751</v>
      </c>
      <c r="F812" s="568" t="s">
        <v>1733</v>
      </c>
      <c r="G812" s="568" t="s">
        <v>1925</v>
      </c>
      <c r="H812" s="568" t="s">
        <v>516</v>
      </c>
      <c r="I812" s="568" t="s">
        <v>1929</v>
      </c>
      <c r="J812" s="568" t="s">
        <v>1930</v>
      </c>
      <c r="K812" s="568" t="s">
        <v>1173</v>
      </c>
      <c r="L812" s="569">
        <v>165.67</v>
      </c>
      <c r="M812" s="569">
        <v>994.02</v>
      </c>
      <c r="N812" s="568">
        <v>6</v>
      </c>
      <c r="O812" s="634">
        <v>2</v>
      </c>
      <c r="P812" s="569"/>
      <c r="Q812" s="585">
        <v>0</v>
      </c>
      <c r="R812" s="568"/>
      <c r="S812" s="585">
        <v>0</v>
      </c>
      <c r="T812" s="634"/>
      <c r="U812" s="616">
        <v>0</v>
      </c>
    </row>
    <row r="813" spans="1:21" ht="14.4" customHeight="1" x14ac:dyDescent="0.3">
      <c r="A813" s="567">
        <v>7</v>
      </c>
      <c r="B813" s="568" t="s">
        <v>517</v>
      </c>
      <c r="C813" s="568">
        <v>89301074</v>
      </c>
      <c r="D813" s="632" t="s">
        <v>2978</v>
      </c>
      <c r="E813" s="633" t="s">
        <v>1751</v>
      </c>
      <c r="F813" s="568" t="s">
        <v>1733</v>
      </c>
      <c r="G813" s="568" t="s">
        <v>1935</v>
      </c>
      <c r="H813" s="568" t="s">
        <v>516</v>
      </c>
      <c r="I813" s="568" t="s">
        <v>1936</v>
      </c>
      <c r="J813" s="568" t="s">
        <v>1937</v>
      </c>
      <c r="K813" s="568" t="s">
        <v>1938</v>
      </c>
      <c r="L813" s="569">
        <v>629.07000000000005</v>
      </c>
      <c r="M813" s="569">
        <v>7548.84</v>
      </c>
      <c r="N813" s="568">
        <v>12</v>
      </c>
      <c r="O813" s="634">
        <v>6</v>
      </c>
      <c r="P813" s="569">
        <v>7548.84</v>
      </c>
      <c r="Q813" s="585">
        <v>1</v>
      </c>
      <c r="R813" s="568">
        <v>12</v>
      </c>
      <c r="S813" s="585">
        <v>1</v>
      </c>
      <c r="T813" s="634">
        <v>6</v>
      </c>
      <c r="U813" s="616">
        <v>1</v>
      </c>
    </row>
    <row r="814" spans="1:21" ht="14.4" customHeight="1" x14ac:dyDescent="0.3">
      <c r="A814" s="567">
        <v>7</v>
      </c>
      <c r="B814" s="568" t="s">
        <v>517</v>
      </c>
      <c r="C814" s="568">
        <v>89301074</v>
      </c>
      <c r="D814" s="632" t="s">
        <v>2978</v>
      </c>
      <c r="E814" s="633" t="s">
        <v>1751</v>
      </c>
      <c r="F814" s="568" t="s">
        <v>1733</v>
      </c>
      <c r="G814" s="568" t="s">
        <v>1935</v>
      </c>
      <c r="H814" s="568" t="s">
        <v>516</v>
      </c>
      <c r="I814" s="568" t="s">
        <v>1939</v>
      </c>
      <c r="J814" s="568" t="s">
        <v>2843</v>
      </c>
      <c r="K814" s="568" t="s">
        <v>1941</v>
      </c>
      <c r="L814" s="569">
        <v>0</v>
      </c>
      <c r="M814" s="569">
        <v>0</v>
      </c>
      <c r="N814" s="568">
        <v>6</v>
      </c>
      <c r="O814" s="634">
        <v>1</v>
      </c>
      <c r="P814" s="569"/>
      <c r="Q814" s="585"/>
      <c r="R814" s="568"/>
      <c r="S814" s="585">
        <v>0</v>
      </c>
      <c r="T814" s="634"/>
      <c r="U814" s="616">
        <v>0</v>
      </c>
    </row>
    <row r="815" spans="1:21" ht="14.4" customHeight="1" x14ac:dyDescent="0.3">
      <c r="A815" s="567">
        <v>7</v>
      </c>
      <c r="B815" s="568" t="s">
        <v>517</v>
      </c>
      <c r="C815" s="568">
        <v>89301074</v>
      </c>
      <c r="D815" s="632" t="s">
        <v>2978</v>
      </c>
      <c r="E815" s="633" t="s">
        <v>1751</v>
      </c>
      <c r="F815" s="568" t="s">
        <v>1733</v>
      </c>
      <c r="G815" s="568" t="s">
        <v>1935</v>
      </c>
      <c r="H815" s="568" t="s">
        <v>516</v>
      </c>
      <c r="I815" s="568" t="s">
        <v>1942</v>
      </c>
      <c r="J815" s="568" t="s">
        <v>2844</v>
      </c>
      <c r="K815" s="568" t="s">
        <v>1944</v>
      </c>
      <c r="L815" s="569">
        <v>0</v>
      </c>
      <c r="M815" s="569">
        <v>0</v>
      </c>
      <c r="N815" s="568">
        <v>6</v>
      </c>
      <c r="O815" s="634">
        <v>1</v>
      </c>
      <c r="P815" s="569"/>
      <c r="Q815" s="585"/>
      <c r="R815" s="568"/>
      <c r="S815" s="585">
        <v>0</v>
      </c>
      <c r="T815" s="634"/>
      <c r="U815" s="616">
        <v>0</v>
      </c>
    </row>
    <row r="816" spans="1:21" ht="14.4" customHeight="1" x14ac:dyDescent="0.3">
      <c r="A816" s="567">
        <v>7</v>
      </c>
      <c r="B816" s="568" t="s">
        <v>517</v>
      </c>
      <c r="C816" s="568">
        <v>89301074</v>
      </c>
      <c r="D816" s="632" t="s">
        <v>2978</v>
      </c>
      <c r="E816" s="633" t="s">
        <v>1751</v>
      </c>
      <c r="F816" s="568" t="s">
        <v>1733</v>
      </c>
      <c r="G816" s="568" t="s">
        <v>1935</v>
      </c>
      <c r="H816" s="568" t="s">
        <v>516</v>
      </c>
      <c r="I816" s="568" t="s">
        <v>2412</v>
      </c>
      <c r="J816" s="568" t="s">
        <v>2620</v>
      </c>
      <c r="K816" s="568" t="s">
        <v>2413</v>
      </c>
      <c r="L816" s="569">
        <v>0</v>
      </c>
      <c r="M816" s="569">
        <v>0</v>
      </c>
      <c r="N816" s="568">
        <v>1</v>
      </c>
      <c r="O816" s="634">
        <v>1</v>
      </c>
      <c r="P816" s="569">
        <v>0</v>
      </c>
      <c r="Q816" s="585"/>
      <c r="R816" s="568">
        <v>1</v>
      </c>
      <c r="S816" s="585">
        <v>1</v>
      </c>
      <c r="T816" s="634">
        <v>1</v>
      </c>
      <c r="U816" s="616">
        <v>1</v>
      </c>
    </row>
    <row r="817" spans="1:21" ht="14.4" customHeight="1" x14ac:dyDescent="0.3">
      <c r="A817" s="567">
        <v>7</v>
      </c>
      <c r="B817" s="568" t="s">
        <v>517</v>
      </c>
      <c r="C817" s="568">
        <v>89301074</v>
      </c>
      <c r="D817" s="632" t="s">
        <v>2978</v>
      </c>
      <c r="E817" s="633" t="s">
        <v>1751</v>
      </c>
      <c r="F817" s="568" t="s">
        <v>1733</v>
      </c>
      <c r="G817" s="568" t="s">
        <v>1935</v>
      </c>
      <c r="H817" s="568" t="s">
        <v>516</v>
      </c>
      <c r="I817" s="568" t="s">
        <v>1960</v>
      </c>
      <c r="J817" s="568" t="s">
        <v>1961</v>
      </c>
      <c r="K817" s="568" t="s">
        <v>1962</v>
      </c>
      <c r="L817" s="569">
        <v>4358.63</v>
      </c>
      <c r="M817" s="569">
        <v>4358.63</v>
      </c>
      <c r="N817" s="568">
        <v>1</v>
      </c>
      <c r="O817" s="634">
        <v>1</v>
      </c>
      <c r="P817" s="569"/>
      <c r="Q817" s="585">
        <v>0</v>
      </c>
      <c r="R817" s="568"/>
      <c r="S817" s="585">
        <v>0</v>
      </c>
      <c r="T817" s="634"/>
      <c r="U817" s="616">
        <v>0</v>
      </c>
    </row>
    <row r="818" spans="1:21" ht="14.4" customHeight="1" x14ac:dyDescent="0.3">
      <c r="A818" s="567">
        <v>7</v>
      </c>
      <c r="B818" s="568" t="s">
        <v>517</v>
      </c>
      <c r="C818" s="568">
        <v>89301074</v>
      </c>
      <c r="D818" s="632" t="s">
        <v>2978</v>
      </c>
      <c r="E818" s="633" t="s">
        <v>1751</v>
      </c>
      <c r="F818" s="568" t="s">
        <v>1733</v>
      </c>
      <c r="G818" s="568" t="s">
        <v>1935</v>
      </c>
      <c r="H818" s="568" t="s">
        <v>516</v>
      </c>
      <c r="I818" s="568" t="s">
        <v>1963</v>
      </c>
      <c r="J818" s="568" t="s">
        <v>2845</v>
      </c>
      <c r="K818" s="568" t="s">
        <v>1965</v>
      </c>
      <c r="L818" s="569">
        <v>4359.28</v>
      </c>
      <c r="M818" s="569">
        <v>8718.56</v>
      </c>
      <c r="N818" s="568">
        <v>2</v>
      </c>
      <c r="O818" s="634">
        <v>1</v>
      </c>
      <c r="P818" s="569">
        <v>8718.56</v>
      </c>
      <c r="Q818" s="585">
        <v>1</v>
      </c>
      <c r="R818" s="568">
        <v>2</v>
      </c>
      <c r="S818" s="585">
        <v>1</v>
      </c>
      <c r="T818" s="634">
        <v>1</v>
      </c>
      <c r="U818" s="616">
        <v>1</v>
      </c>
    </row>
    <row r="819" spans="1:21" ht="14.4" customHeight="1" x14ac:dyDescent="0.3">
      <c r="A819" s="567">
        <v>7</v>
      </c>
      <c r="B819" s="568" t="s">
        <v>517</v>
      </c>
      <c r="C819" s="568">
        <v>89301074</v>
      </c>
      <c r="D819" s="632" t="s">
        <v>2978</v>
      </c>
      <c r="E819" s="633" t="s">
        <v>1751</v>
      </c>
      <c r="F819" s="568" t="s">
        <v>1733</v>
      </c>
      <c r="G819" s="568" t="s">
        <v>1935</v>
      </c>
      <c r="H819" s="568" t="s">
        <v>516</v>
      </c>
      <c r="I819" s="568" t="s">
        <v>1963</v>
      </c>
      <c r="J819" s="568" t="s">
        <v>1964</v>
      </c>
      <c r="K819" s="568" t="s">
        <v>1965</v>
      </c>
      <c r="L819" s="569">
        <v>4359.28</v>
      </c>
      <c r="M819" s="569">
        <v>8718.56</v>
      </c>
      <c r="N819" s="568">
        <v>2</v>
      </c>
      <c r="O819" s="634">
        <v>2</v>
      </c>
      <c r="P819" s="569">
        <v>8718.56</v>
      </c>
      <c r="Q819" s="585">
        <v>1</v>
      </c>
      <c r="R819" s="568">
        <v>2</v>
      </c>
      <c r="S819" s="585">
        <v>1</v>
      </c>
      <c r="T819" s="634">
        <v>2</v>
      </c>
      <c r="U819" s="616">
        <v>1</v>
      </c>
    </row>
    <row r="820" spans="1:21" ht="14.4" customHeight="1" x14ac:dyDescent="0.3">
      <c r="A820" s="567">
        <v>7</v>
      </c>
      <c r="B820" s="568" t="s">
        <v>517</v>
      </c>
      <c r="C820" s="568">
        <v>89301074</v>
      </c>
      <c r="D820" s="632" t="s">
        <v>2978</v>
      </c>
      <c r="E820" s="633" t="s">
        <v>1751</v>
      </c>
      <c r="F820" s="568" t="s">
        <v>1733</v>
      </c>
      <c r="G820" s="568" t="s">
        <v>1935</v>
      </c>
      <c r="H820" s="568" t="s">
        <v>516</v>
      </c>
      <c r="I820" s="568" t="s">
        <v>2165</v>
      </c>
      <c r="J820" s="568" t="s">
        <v>2168</v>
      </c>
      <c r="K820" s="568" t="s">
        <v>2167</v>
      </c>
      <c r="L820" s="569">
        <v>4359.93</v>
      </c>
      <c r="M820" s="569">
        <v>8719.86</v>
      </c>
      <c r="N820" s="568">
        <v>2</v>
      </c>
      <c r="O820" s="634">
        <v>1</v>
      </c>
      <c r="P820" s="569">
        <v>8719.86</v>
      </c>
      <c r="Q820" s="585">
        <v>1</v>
      </c>
      <c r="R820" s="568">
        <v>2</v>
      </c>
      <c r="S820" s="585">
        <v>1</v>
      </c>
      <c r="T820" s="634">
        <v>1</v>
      </c>
      <c r="U820" s="616">
        <v>1</v>
      </c>
    </row>
    <row r="821" spans="1:21" ht="14.4" customHeight="1" x14ac:dyDescent="0.3">
      <c r="A821" s="567">
        <v>7</v>
      </c>
      <c r="B821" s="568" t="s">
        <v>517</v>
      </c>
      <c r="C821" s="568">
        <v>89301074</v>
      </c>
      <c r="D821" s="632" t="s">
        <v>2978</v>
      </c>
      <c r="E821" s="633" t="s">
        <v>1751</v>
      </c>
      <c r="F821" s="568" t="s">
        <v>1733</v>
      </c>
      <c r="G821" s="568" t="s">
        <v>1935</v>
      </c>
      <c r="H821" s="568" t="s">
        <v>516</v>
      </c>
      <c r="I821" s="568" t="s">
        <v>1972</v>
      </c>
      <c r="J821" s="568" t="s">
        <v>1973</v>
      </c>
      <c r="K821" s="568" t="s">
        <v>1974</v>
      </c>
      <c r="L821" s="569">
        <v>2787.72</v>
      </c>
      <c r="M821" s="569">
        <v>55754.399999999994</v>
      </c>
      <c r="N821" s="568">
        <v>20</v>
      </c>
      <c r="O821" s="634">
        <v>3</v>
      </c>
      <c r="P821" s="569">
        <v>55754.399999999994</v>
      </c>
      <c r="Q821" s="585">
        <v>1</v>
      </c>
      <c r="R821" s="568">
        <v>20</v>
      </c>
      <c r="S821" s="585">
        <v>1</v>
      </c>
      <c r="T821" s="634">
        <v>3</v>
      </c>
      <c r="U821" s="616">
        <v>1</v>
      </c>
    </row>
    <row r="822" spans="1:21" ht="14.4" customHeight="1" x14ac:dyDescent="0.3">
      <c r="A822" s="567">
        <v>7</v>
      </c>
      <c r="B822" s="568" t="s">
        <v>517</v>
      </c>
      <c r="C822" s="568">
        <v>89301074</v>
      </c>
      <c r="D822" s="632" t="s">
        <v>2978</v>
      </c>
      <c r="E822" s="633" t="s">
        <v>1751</v>
      </c>
      <c r="F822" s="568" t="s">
        <v>1733</v>
      </c>
      <c r="G822" s="568" t="s">
        <v>1935</v>
      </c>
      <c r="H822" s="568" t="s">
        <v>516</v>
      </c>
      <c r="I822" s="568" t="s">
        <v>1975</v>
      </c>
      <c r="J822" s="568" t="s">
        <v>1976</v>
      </c>
      <c r="K822" s="568" t="s">
        <v>1977</v>
      </c>
      <c r="L822" s="569">
        <v>2332.38</v>
      </c>
      <c r="M822" s="569">
        <v>27988.560000000001</v>
      </c>
      <c r="N822" s="568">
        <v>12</v>
      </c>
      <c r="O822" s="634">
        <v>2</v>
      </c>
      <c r="P822" s="569">
        <v>27988.560000000001</v>
      </c>
      <c r="Q822" s="585">
        <v>1</v>
      </c>
      <c r="R822" s="568">
        <v>12</v>
      </c>
      <c r="S822" s="585">
        <v>1</v>
      </c>
      <c r="T822" s="634">
        <v>2</v>
      </c>
      <c r="U822" s="616">
        <v>1</v>
      </c>
    </row>
    <row r="823" spans="1:21" ht="14.4" customHeight="1" x14ac:dyDescent="0.3">
      <c r="A823" s="567">
        <v>7</v>
      </c>
      <c r="B823" s="568" t="s">
        <v>517</v>
      </c>
      <c r="C823" s="568">
        <v>89301074</v>
      </c>
      <c r="D823" s="632" t="s">
        <v>2978</v>
      </c>
      <c r="E823" s="633" t="s">
        <v>1751</v>
      </c>
      <c r="F823" s="568" t="s">
        <v>1733</v>
      </c>
      <c r="G823" s="568" t="s">
        <v>1935</v>
      </c>
      <c r="H823" s="568" t="s">
        <v>516</v>
      </c>
      <c r="I823" s="568" t="s">
        <v>1978</v>
      </c>
      <c r="J823" s="568" t="s">
        <v>1979</v>
      </c>
      <c r="K823" s="568" t="s">
        <v>1980</v>
      </c>
      <c r="L823" s="569">
        <v>880.88</v>
      </c>
      <c r="M823" s="569">
        <v>23783.759999999998</v>
      </c>
      <c r="N823" s="568">
        <v>27</v>
      </c>
      <c r="O823" s="634">
        <v>13</v>
      </c>
      <c r="P823" s="569">
        <v>17617.599999999999</v>
      </c>
      <c r="Q823" s="585">
        <v>0.7407407407407407</v>
      </c>
      <c r="R823" s="568">
        <v>20</v>
      </c>
      <c r="S823" s="585">
        <v>0.7407407407407407</v>
      </c>
      <c r="T823" s="634">
        <v>11</v>
      </c>
      <c r="U823" s="616">
        <v>0.84615384615384615</v>
      </c>
    </row>
    <row r="824" spans="1:21" ht="14.4" customHeight="1" x14ac:dyDescent="0.3">
      <c r="A824" s="567">
        <v>7</v>
      </c>
      <c r="B824" s="568" t="s">
        <v>517</v>
      </c>
      <c r="C824" s="568">
        <v>89301074</v>
      </c>
      <c r="D824" s="632" t="s">
        <v>2978</v>
      </c>
      <c r="E824" s="633" t="s">
        <v>1751</v>
      </c>
      <c r="F824" s="568" t="s">
        <v>1733</v>
      </c>
      <c r="G824" s="568" t="s">
        <v>1935</v>
      </c>
      <c r="H824" s="568" t="s">
        <v>516</v>
      </c>
      <c r="I824" s="568" t="s">
        <v>1981</v>
      </c>
      <c r="J824" s="568" t="s">
        <v>1982</v>
      </c>
      <c r="K824" s="568" t="s">
        <v>1983</v>
      </c>
      <c r="L824" s="569">
        <v>1629.03</v>
      </c>
      <c r="M824" s="569">
        <v>29322.54</v>
      </c>
      <c r="N824" s="568">
        <v>18</v>
      </c>
      <c r="O824" s="634">
        <v>7</v>
      </c>
      <c r="P824" s="569">
        <v>19548.36</v>
      </c>
      <c r="Q824" s="585">
        <v>0.66666666666666663</v>
      </c>
      <c r="R824" s="568">
        <v>12</v>
      </c>
      <c r="S824" s="585">
        <v>0.66666666666666663</v>
      </c>
      <c r="T824" s="634">
        <v>6</v>
      </c>
      <c r="U824" s="616">
        <v>0.8571428571428571</v>
      </c>
    </row>
    <row r="825" spans="1:21" ht="14.4" customHeight="1" x14ac:dyDescent="0.3">
      <c r="A825" s="567">
        <v>7</v>
      </c>
      <c r="B825" s="568" t="s">
        <v>517</v>
      </c>
      <c r="C825" s="568">
        <v>89301074</v>
      </c>
      <c r="D825" s="632" t="s">
        <v>2978</v>
      </c>
      <c r="E825" s="633" t="s">
        <v>1751</v>
      </c>
      <c r="F825" s="568" t="s">
        <v>1733</v>
      </c>
      <c r="G825" s="568" t="s">
        <v>1984</v>
      </c>
      <c r="H825" s="568" t="s">
        <v>586</v>
      </c>
      <c r="I825" s="568" t="s">
        <v>1993</v>
      </c>
      <c r="J825" s="568" t="s">
        <v>1994</v>
      </c>
      <c r="K825" s="568" t="s">
        <v>1995</v>
      </c>
      <c r="L825" s="569">
        <v>112.31</v>
      </c>
      <c r="M825" s="569">
        <v>112.31</v>
      </c>
      <c r="N825" s="568">
        <v>1</v>
      </c>
      <c r="O825" s="634">
        <v>1</v>
      </c>
      <c r="P825" s="569">
        <v>112.31</v>
      </c>
      <c r="Q825" s="585">
        <v>1</v>
      </c>
      <c r="R825" s="568">
        <v>1</v>
      </c>
      <c r="S825" s="585">
        <v>1</v>
      </c>
      <c r="T825" s="634">
        <v>1</v>
      </c>
      <c r="U825" s="616">
        <v>1</v>
      </c>
    </row>
    <row r="826" spans="1:21" ht="14.4" customHeight="1" x14ac:dyDescent="0.3">
      <c r="A826" s="567">
        <v>7</v>
      </c>
      <c r="B826" s="568" t="s">
        <v>517</v>
      </c>
      <c r="C826" s="568">
        <v>89301074</v>
      </c>
      <c r="D826" s="632" t="s">
        <v>2978</v>
      </c>
      <c r="E826" s="633" t="s">
        <v>1751</v>
      </c>
      <c r="F826" s="568" t="s">
        <v>1733</v>
      </c>
      <c r="G826" s="568" t="s">
        <v>1984</v>
      </c>
      <c r="H826" s="568" t="s">
        <v>586</v>
      </c>
      <c r="I826" s="568" t="s">
        <v>2846</v>
      </c>
      <c r="J826" s="568" t="s">
        <v>1994</v>
      </c>
      <c r="K826" s="568" t="s">
        <v>2847</v>
      </c>
      <c r="L826" s="569">
        <v>561.54</v>
      </c>
      <c r="M826" s="569">
        <v>1123.08</v>
      </c>
      <c r="N826" s="568">
        <v>2</v>
      </c>
      <c r="O826" s="634">
        <v>1</v>
      </c>
      <c r="P826" s="569">
        <v>561.54</v>
      </c>
      <c r="Q826" s="585">
        <v>0.5</v>
      </c>
      <c r="R826" s="568">
        <v>1</v>
      </c>
      <c r="S826" s="585">
        <v>0.5</v>
      </c>
      <c r="T826" s="634">
        <v>0.5</v>
      </c>
      <c r="U826" s="616">
        <v>0.5</v>
      </c>
    </row>
    <row r="827" spans="1:21" ht="14.4" customHeight="1" x14ac:dyDescent="0.3">
      <c r="A827" s="567">
        <v>7</v>
      </c>
      <c r="B827" s="568" t="s">
        <v>517</v>
      </c>
      <c r="C827" s="568">
        <v>89301074</v>
      </c>
      <c r="D827" s="632" t="s">
        <v>2978</v>
      </c>
      <c r="E827" s="633" t="s">
        <v>1751</v>
      </c>
      <c r="F827" s="568" t="s">
        <v>1733</v>
      </c>
      <c r="G827" s="568" t="s">
        <v>1984</v>
      </c>
      <c r="H827" s="568" t="s">
        <v>586</v>
      </c>
      <c r="I827" s="568" t="s">
        <v>1996</v>
      </c>
      <c r="J827" s="568" t="s">
        <v>1151</v>
      </c>
      <c r="K827" s="568" t="s">
        <v>1987</v>
      </c>
      <c r="L827" s="569">
        <v>443.52</v>
      </c>
      <c r="M827" s="569">
        <v>1330.56</v>
      </c>
      <c r="N827" s="568">
        <v>3</v>
      </c>
      <c r="O827" s="634">
        <v>2</v>
      </c>
      <c r="P827" s="569"/>
      <c r="Q827" s="585">
        <v>0</v>
      </c>
      <c r="R827" s="568"/>
      <c r="S827" s="585">
        <v>0</v>
      </c>
      <c r="T827" s="634"/>
      <c r="U827" s="616">
        <v>0</v>
      </c>
    </row>
    <row r="828" spans="1:21" ht="14.4" customHeight="1" x14ac:dyDescent="0.3">
      <c r="A828" s="567">
        <v>7</v>
      </c>
      <c r="B828" s="568" t="s">
        <v>517</v>
      </c>
      <c r="C828" s="568">
        <v>89301074</v>
      </c>
      <c r="D828" s="632" t="s">
        <v>2978</v>
      </c>
      <c r="E828" s="633" t="s">
        <v>1751</v>
      </c>
      <c r="F828" s="568" t="s">
        <v>1733</v>
      </c>
      <c r="G828" s="568" t="s">
        <v>1984</v>
      </c>
      <c r="H828" s="568" t="s">
        <v>586</v>
      </c>
      <c r="I828" s="568" t="s">
        <v>1661</v>
      </c>
      <c r="J828" s="568" t="s">
        <v>1151</v>
      </c>
      <c r="K828" s="568" t="s">
        <v>1152</v>
      </c>
      <c r="L828" s="569">
        <v>887.05</v>
      </c>
      <c r="M828" s="569">
        <v>2661.1499999999996</v>
      </c>
      <c r="N828" s="568">
        <v>3</v>
      </c>
      <c r="O828" s="634">
        <v>2.5</v>
      </c>
      <c r="P828" s="569">
        <v>887.05</v>
      </c>
      <c r="Q828" s="585">
        <v>0.33333333333333337</v>
      </c>
      <c r="R828" s="568">
        <v>1</v>
      </c>
      <c r="S828" s="585">
        <v>0.33333333333333331</v>
      </c>
      <c r="T828" s="634">
        <v>1</v>
      </c>
      <c r="U828" s="616">
        <v>0.4</v>
      </c>
    </row>
    <row r="829" spans="1:21" ht="14.4" customHeight="1" x14ac:dyDescent="0.3">
      <c r="A829" s="567">
        <v>7</v>
      </c>
      <c r="B829" s="568" t="s">
        <v>517</v>
      </c>
      <c r="C829" s="568">
        <v>89301074</v>
      </c>
      <c r="D829" s="632" t="s">
        <v>2978</v>
      </c>
      <c r="E829" s="633" t="s">
        <v>1751</v>
      </c>
      <c r="F829" s="568" t="s">
        <v>1733</v>
      </c>
      <c r="G829" s="568" t="s">
        <v>2174</v>
      </c>
      <c r="H829" s="568" t="s">
        <v>516</v>
      </c>
      <c r="I829" s="568" t="s">
        <v>2175</v>
      </c>
      <c r="J829" s="568" t="s">
        <v>855</v>
      </c>
      <c r="K829" s="568" t="s">
        <v>2176</v>
      </c>
      <c r="L829" s="569">
        <v>153.37</v>
      </c>
      <c r="M829" s="569">
        <v>460.11</v>
      </c>
      <c r="N829" s="568">
        <v>3</v>
      </c>
      <c r="O829" s="634">
        <v>0.5</v>
      </c>
      <c r="P829" s="569"/>
      <c r="Q829" s="585">
        <v>0</v>
      </c>
      <c r="R829" s="568"/>
      <c r="S829" s="585">
        <v>0</v>
      </c>
      <c r="T829" s="634"/>
      <c r="U829" s="616">
        <v>0</v>
      </c>
    </row>
    <row r="830" spans="1:21" ht="14.4" customHeight="1" x14ac:dyDescent="0.3">
      <c r="A830" s="567">
        <v>7</v>
      </c>
      <c r="B830" s="568" t="s">
        <v>517</v>
      </c>
      <c r="C830" s="568">
        <v>89301074</v>
      </c>
      <c r="D830" s="632" t="s">
        <v>2978</v>
      </c>
      <c r="E830" s="633" t="s">
        <v>1751</v>
      </c>
      <c r="F830" s="568" t="s">
        <v>1733</v>
      </c>
      <c r="G830" s="568" t="s">
        <v>2303</v>
      </c>
      <c r="H830" s="568" t="s">
        <v>516</v>
      </c>
      <c r="I830" s="568" t="s">
        <v>2178</v>
      </c>
      <c r="J830" s="568" t="s">
        <v>2179</v>
      </c>
      <c r="K830" s="568" t="s">
        <v>816</v>
      </c>
      <c r="L830" s="569">
        <v>33.36</v>
      </c>
      <c r="M830" s="569">
        <v>66.72</v>
      </c>
      <c r="N830" s="568">
        <v>2</v>
      </c>
      <c r="O830" s="634">
        <v>0.5</v>
      </c>
      <c r="P830" s="569"/>
      <c r="Q830" s="585">
        <v>0</v>
      </c>
      <c r="R830" s="568"/>
      <c r="S830" s="585">
        <v>0</v>
      </c>
      <c r="T830" s="634"/>
      <c r="U830" s="616">
        <v>0</v>
      </c>
    </row>
    <row r="831" spans="1:21" ht="14.4" customHeight="1" x14ac:dyDescent="0.3">
      <c r="A831" s="567">
        <v>7</v>
      </c>
      <c r="B831" s="568" t="s">
        <v>517</v>
      </c>
      <c r="C831" s="568">
        <v>89301074</v>
      </c>
      <c r="D831" s="632" t="s">
        <v>2978</v>
      </c>
      <c r="E831" s="633" t="s">
        <v>1751</v>
      </c>
      <c r="F831" s="568" t="s">
        <v>1733</v>
      </c>
      <c r="G831" s="568" t="s">
        <v>2563</v>
      </c>
      <c r="H831" s="568" t="s">
        <v>516</v>
      </c>
      <c r="I831" s="568" t="s">
        <v>2564</v>
      </c>
      <c r="J831" s="568" t="s">
        <v>931</v>
      </c>
      <c r="K831" s="568" t="s">
        <v>2160</v>
      </c>
      <c r="L831" s="569">
        <v>63.67</v>
      </c>
      <c r="M831" s="569">
        <v>127.34</v>
      </c>
      <c r="N831" s="568">
        <v>2</v>
      </c>
      <c r="O831" s="634">
        <v>0.5</v>
      </c>
      <c r="P831" s="569"/>
      <c r="Q831" s="585">
        <v>0</v>
      </c>
      <c r="R831" s="568"/>
      <c r="S831" s="585">
        <v>0</v>
      </c>
      <c r="T831" s="634"/>
      <c r="U831" s="616">
        <v>0</v>
      </c>
    </row>
    <row r="832" spans="1:21" ht="14.4" customHeight="1" x14ac:dyDescent="0.3">
      <c r="A832" s="567">
        <v>7</v>
      </c>
      <c r="B832" s="568" t="s">
        <v>517</v>
      </c>
      <c r="C832" s="568">
        <v>89301074</v>
      </c>
      <c r="D832" s="632" t="s">
        <v>2978</v>
      </c>
      <c r="E832" s="633" t="s">
        <v>1751</v>
      </c>
      <c r="F832" s="568" t="s">
        <v>1733</v>
      </c>
      <c r="G832" s="568" t="s">
        <v>1789</v>
      </c>
      <c r="H832" s="568" t="s">
        <v>516</v>
      </c>
      <c r="I832" s="568" t="s">
        <v>2143</v>
      </c>
      <c r="J832" s="568" t="s">
        <v>1226</v>
      </c>
      <c r="K832" s="568" t="s">
        <v>2144</v>
      </c>
      <c r="L832" s="569">
        <v>31.64</v>
      </c>
      <c r="M832" s="569">
        <v>63.28</v>
      </c>
      <c r="N832" s="568">
        <v>2</v>
      </c>
      <c r="O832" s="634">
        <v>0.5</v>
      </c>
      <c r="P832" s="569"/>
      <c r="Q832" s="585">
        <v>0</v>
      </c>
      <c r="R832" s="568"/>
      <c r="S832" s="585">
        <v>0</v>
      </c>
      <c r="T832" s="634"/>
      <c r="U832" s="616">
        <v>0</v>
      </c>
    </row>
    <row r="833" spans="1:21" ht="14.4" customHeight="1" x14ac:dyDescent="0.3">
      <c r="A833" s="567">
        <v>7</v>
      </c>
      <c r="B833" s="568" t="s">
        <v>517</v>
      </c>
      <c r="C833" s="568">
        <v>89301074</v>
      </c>
      <c r="D833" s="632" t="s">
        <v>2978</v>
      </c>
      <c r="E833" s="633" t="s">
        <v>1751</v>
      </c>
      <c r="F833" s="568" t="s">
        <v>1733</v>
      </c>
      <c r="G833" s="568" t="s">
        <v>2848</v>
      </c>
      <c r="H833" s="568" t="s">
        <v>516</v>
      </c>
      <c r="I833" s="568" t="s">
        <v>2849</v>
      </c>
      <c r="J833" s="568" t="s">
        <v>2850</v>
      </c>
      <c r="K833" s="568" t="s">
        <v>2851</v>
      </c>
      <c r="L833" s="569">
        <v>0</v>
      </c>
      <c r="M833" s="569">
        <v>0</v>
      </c>
      <c r="N833" s="568">
        <v>1</v>
      </c>
      <c r="O833" s="634">
        <v>0.5</v>
      </c>
      <c r="P833" s="569"/>
      <c r="Q833" s="585"/>
      <c r="R833" s="568"/>
      <c r="S833" s="585">
        <v>0</v>
      </c>
      <c r="T833" s="634"/>
      <c r="U833" s="616">
        <v>0</v>
      </c>
    </row>
    <row r="834" spans="1:21" ht="14.4" customHeight="1" x14ac:dyDescent="0.3">
      <c r="A834" s="567">
        <v>7</v>
      </c>
      <c r="B834" s="568" t="s">
        <v>517</v>
      </c>
      <c r="C834" s="568">
        <v>89301074</v>
      </c>
      <c r="D834" s="632" t="s">
        <v>2978</v>
      </c>
      <c r="E834" s="633" t="s">
        <v>1751</v>
      </c>
      <c r="F834" s="568" t="s">
        <v>1733</v>
      </c>
      <c r="G834" s="568" t="s">
        <v>2004</v>
      </c>
      <c r="H834" s="568" t="s">
        <v>516</v>
      </c>
      <c r="I834" s="568" t="s">
        <v>2184</v>
      </c>
      <c r="J834" s="568" t="s">
        <v>2185</v>
      </c>
      <c r="K834" s="568" t="s">
        <v>1519</v>
      </c>
      <c r="L834" s="569">
        <v>71.2</v>
      </c>
      <c r="M834" s="569">
        <v>213.60000000000002</v>
      </c>
      <c r="N834" s="568">
        <v>3</v>
      </c>
      <c r="O834" s="634">
        <v>0.5</v>
      </c>
      <c r="P834" s="569"/>
      <c r="Q834" s="585">
        <v>0</v>
      </c>
      <c r="R834" s="568"/>
      <c r="S834" s="585">
        <v>0</v>
      </c>
      <c r="T834" s="634"/>
      <c r="U834" s="616">
        <v>0</v>
      </c>
    </row>
    <row r="835" spans="1:21" ht="14.4" customHeight="1" x14ac:dyDescent="0.3">
      <c r="A835" s="567">
        <v>7</v>
      </c>
      <c r="B835" s="568" t="s">
        <v>517</v>
      </c>
      <c r="C835" s="568">
        <v>89301074</v>
      </c>
      <c r="D835" s="632" t="s">
        <v>2978</v>
      </c>
      <c r="E835" s="633" t="s">
        <v>1751</v>
      </c>
      <c r="F835" s="568" t="s">
        <v>1733</v>
      </c>
      <c r="G835" s="568" t="s">
        <v>2009</v>
      </c>
      <c r="H835" s="568" t="s">
        <v>516</v>
      </c>
      <c r="I835" s="568" t="s">
        <v>2010</v>
      </c>
      <c r="J835" s="568" t="s">
        <v>2011</v>
      </c>
      <c r="K835" s="568" t="s">
        <v>2012</v>
      </c>
      <c r="L835" s="569">
        <v>55.71</v>
      </c>
      <c r="M835" s="569">
        <v>222.84</v>
      </c>
      <c r="N835" s="568">
        <v>4</v>
      </c>
      <c r="O835" s="634">
        <v>2</v>
      </c>
      <c r="P835" s="569"/>
      <c r="Q835" s="585">
        <v>0</v>
      </c>
      <c r="R835" s="568"/>
      <c r="S835" s="585">
        <v>0</v>
      </c>
      <c r="T835" s="634"/>
      <c r="U835" s="616">
        <v>0</v>
      </c>
    </row>
    <row r="836" spans="1:21" ht="14.4" customHeight="1" x14ac:dyDescent="0.3">
      <c r="A836" s="567">
        <v>7</v>
      </c>
      <c r="B836" s="568" t="s">
        <v>517</v>
      </c>
      <c r="C836" s="568">
        <v>89301074</v>
      </c>
      <c r="D836" s="632" t="s">
        <v>2978</v>
      </c>
      <c r="E836" s="633" t="s">
        <v>1751</v>
      </c>
      <c r="F836" s="568" t="s">
        <v>1733</v>
      </c>
      <c r="G836" s="568" t="s">
        <v>2009</v>
      </c>
      <c r="H836" s="568" t="s">
        <v>516</v>
      </c>
      <c r="I836" s="568" t="s">
        <v>2013</v>
      </c>
      <c r="J836" s="568" t="s">
        <v>2014</v>
      </c>
      <c r="K836" s="568" t="s">
        <v>2015</v>
      </c>
      <c r="L836" s="569">
        <v>59.43</v>
      </c>
      <c r="M836" s="569">
        <v>178.29</v>
      </c>
      <c r="N836" s="568">
        <v>3</v>
      </c>
      <c r="O836" s="634">
        <v>2</v>
      </c>
      <c r="P836" s="569">
        <v>178.29</v>
      </c>
      <c r="Q836" s="585">
        <v>1</v>
      </c>
      <c r="R836" s="568">
        <v>3</v>
      </c>
      <c r="S836" s="585">
        <v>1</v>
      </c>
      <c r="T836" s="634">
        <v>2</v>
      </c>
      <c r="U836" s="616">
        <v>1</v>
      </c>
    </row>
    <row r="837" spans="1:21" ht="14.4" customHeight="1" x14ac:dyDescent="0.3">
      <c r="A837" s="567">
        <v>7</v>
      </c>
      <c r="B837" s="568" t="s">
        <v>517</v>
      </c>
      <c r="C837" s="568">
        <v>89301074</v>
      </c>
      <c r="D837" s="632" t="s">
        <v>2978</v>
      </c>
      <c r="E837" s="633" t="s">
        <v>1751</v>
      </c>
      <c r="F837" s="568" t="s">
        <v>1733</v>
      </c>
      <c r="G837" s="568" t="s">
        <v>2190</v>
      </c>
      <c r="H837" s="568" t="s">
        <v>516</v>
      </c>
      <c r="I837" s="568" t="s">
        <v>2437</v>
      </c>
      <c r="J837" s="568" t="s">
        <v>2192</v>
      </c>
      <c r="K837" s="568" t="s">
        <v>2438</v>
      </c>
      <c r="L837" s="569">
        <v>0</v>
      </c>
      <c r="M837" s="569">
        <v>0</v>
      </c>
      <c r="N837" s="568">
        <v>1</v>
      </c>
      <c r="O837" s="634">
        <v>0.5</v>
      </c>
      <c r="P837" s="569"/>
      <c r="Q837" s="585"/>
      <c r="R837" s="568"/>
      <c r="S837" s="585">
        <v>0</v>
      </c>
      <c r="T837" s="634"/>
      <c r="U837" s="616">
        <v>0</v>
      </c>
    </row>
    <row r="838" spans="1:21" ht="14.4" customHeight="1" x14ac:dyDescent="0.3">
      <c r="A838" s="567">
        <v>7</v>
      </c>
      <c r="B838" s="568" t="s">
        <v>517</v>
      </c>
      <c r="C838" s="568">
        <v>89301074</v>
      </c>
      <c r="D838" s="632" t="s">
        <v>2978</v>
      </c>
      <c r="E838" s="633" t="s">
        <v>1751</v>
      </c>
      <c r="F838" s="568" t="s">
        <v>1733</v>
      </c>
      <c r="G838" s="568" t="s">
        <v>2194</v>
      </c>
      <c r="H838" s="568" t="s">
        <v>586</v>
      </c>
      <c r="I838" s="568" t="s">
        <v>2195</v>
      </c>
      <c r="J838" s="568" t="s">
        <v>1161</v>
      </c>
      <c r="K838" s="568" t="s">
        <v>2196</v>
      </c>
      <c r="L838" s="569">
        <v>323.43</v>
      </c>
      <c r="M838" s="569">
        <v>646.86</v>
      </c>
      <c r="N838" s="568">
        <v>2</v>
      </c>
      <c r="O838" s="634">
        <v>1</v>
      </c>
      <c r="P838" s="569">
        <v>323.43</v>
      </c>
      <c r="Q838" s="585">
        <v>0.5</v>
      </c>
      <c r="R838" s="568">
        <v>1</v>
      </c>
      <c r="S838" s="585">
        <v>0.5</v>
      </c>
      <c r="T838" s="634">
        <v>0.5</v>
      </c>
      <c r="U838" s="616">
        <v>0.5</v>
      </c>
    </row>
    <row r="839" spans="1:21" ht="14.4" customHeight="1" x14ac:dyDescent="0.3">
      <c r="A839" s="567">
        <v>7</v>
      </c>
      <c r="B839" s="568" t="s">
        <v>517</v>
      </c>
      <c r="C839" s="568">
        <v>89301074</v>
      </c>
      <c r="D839" s="632" t="s">
        <v>2978</v>
      </c>
      <c r="E839" s="633" t="s">
        <v>1751</v>
      </c>
      <c r="F839" s="568" t="s">
        <v>1733</v>
      </c>
      <c r="G839" s="568" t="s">
        <v>2023</v>
      </c>
      <c r="H839" s="568" t="s">
        <v>516</v>
      </c>
      <c r="I839" s="568" t="s">
        <v>2852</v>
      </c>
      <c r="J839" s="568" t="s">
        <v>1346</v>
      </c>
      <c r="K839" s="568" t="s">
        <v>2025</v>
      </c>
      <c r="L839" s="569">
        <v>70.02</v>
      </c>
      <c r="M839" s="569">
        <v>70.02</v>
      </c>
      <c r="N839" s="568">
        <v>1</v>
      </c>
      <c r="O839" s="634">
        <v>1</v>
      </c>
      <c r="P839" s="569">
        <v>70.02</v>
      </c>
      <c r="Q839" s="585">
        <v>1</v>
      </c>
      <c r="R839" s="568">
        <v>1</v>
      </c>
      <c r="S839" s="585">
        <v>1</v>
      </c>
      <c r="T839" s="634">
        <v>1</v>
      </c>
      <c r="U839" s="616">
        <v>1</v>
      </c>
    </row>
    <row r="840" spans="1:21" ht="14.4" customHeight="1" x14ac:dyDescent="0.3">
      <c r="A840" s="567">
        <v>7</v>
      </c>
      <c r="B840" s="568" t="s">
        <v>517</v>
      </c>
      <c r="C840" s="568">
        <v>89301074</v>
      </c>
      <c r="D840" s="632" t="s">
        <v>2978</v>
      </c>
      <c r="E840" s="633" t="s">
        <v>1751</v>
      </c>
      <c r="F840" s="568" t="s">
        <v>1733</v>
      </c>
      <c r="G840" s="568" t="s">
        <v>2023</v>
      </c>
      <c r="H840" s="568" t="s">
        <v>516</v>
      </c>
      <c r="I840" s="568" t="s">
        <v>2197</v>
      </c>
      <c r="J840" s="568" t="s">
        <v>2198</v>
      </c>
      <c r="K840" s="568" t="s">
        <v>2199</v>
      </c>
      <c r="L840" s="569">
        <v>56.01</v>
      </c>
      <c r="M840" s="569">
        <v>168.03</v>
      </c>
      <c r="N840" s="568">
        <v>3</v>
      </c>
      <c r="O840" s="634">
        <v>3</v>
      </c>
      <c r="P840" s="569">
        <v>168.03</v>
      </c>
      <c r="Q840" s="585">
        <v>1</v>
      </c>
      <c r="R840" s="568">
        <v>3</v>
      </c>
      <c r="S840" s="585">
        <v>1</v>
      </c>
      <c r="T840" s="634">
        <v>3</v>
      </c>
      <c r="U840" s="616">
        <v>1</v>
      </c>
    </row>
    <row r="841" spans="1:21" ht="14.4" customHeight="1" x14ac:dyDescent="0.3">
      <c r="A841" s="567">
        <v>7</v>
      </c>
      <c r="B841" s="568" t="s">
        <v>517</v>
      </c>
      <c r="C841" s="568">
        <v>89301074</v>
      </c>
      <c r="D841" s="632" t="s">
        <v>2978</v>
      </c>
      <c r="E841" s="633" t="s">
        <v>1751</v>
      </c>
      <c r="F841" s="568" t="s">
        <v>1733</v>
      </c>
      <c r="G841" s="568" t="s">
        <v>2026</v>
      </c>
      <c r="H841" s="568" t="s">
        <v>516</v>
      </c>
      <c r="I841" s="568" t="s">
        <v>2030</v>
      </c>
      <c r="J841" s="568" t="s">
        <v>2031</v>
      </c>
      <c r="K841" s="568" t="s">
        <v>2032</v>
      </c>
      <c r="L841" s="569">
        <v>503.26</v>
      </c>
      <c r="M841" s="569">
        <v>3019.56</v>
      </c>
      <c r="N841" s="568">
        <v>6</v>
      </c>
      <c r="O841" s="634">
        <v>1</v>
      </c>
      <c r="P841" s="569"/>
      <c r="Q841" s="585">
        <v>0</v>
      </c>
      <c r="R841" s="568"/>
      <c r="S841" s="585">
        <v>0</v>
      </c>
      <c r="T841" s="634"/>
      <c r="U841" s="616">
        <v>0</v>
      </c>
    </row>
    <row r="842" spans="1:21" ht="14.4" customHeight="1" x14ac:dyDescent="0.3">
      <c r="A842" s="567">
        <v>7</v>
      </c>
      <c r="B842" s="568" t="s">
        <v>517</v>
      </c>
      <c r="C842" s="568">
        <v>89301074</v>
      </c>
      <c r="D842" s="632" t="s">
        <v>2978</v>
      </c>
      <c r="E842" s="633" t="s">
        <v>1751</v>
      </c>
      <c r="F842" s="568" t="s">
        <v>1733</v>
      </c>
      <c r="G842" s="568" t="s">
        <v>2026</v>
      </c>
      <c r="H842" s="568" t="s">
        <v>516</v>
      </c>
      <c r="I842" s="568" t="s">
        <v>2035</v>
      </c>
      <c r="J842" s="568" t="s">
        <v>2036</v>
      </c>
      <c r="K842" s="568" t="s">
        <v>1030</v>
      </c>
      <c r="L842" s="569">
        <v>105.85</v>
      </c>
      <c r="M842" s="569">
        <v>105.85</v>
      </c>
      <c r="N842" s="568">
        <v>1</v>
      </c>
      <c r="O842" s="634">
        <v>1</v>
      </c>
      <c r="P842" s="569">
        <v>105.85</v>
      </c>
      <c r="Q842" s="585">
        <v>1</v>
      </c>
      <c r="R842" s="568">
        <v>1</v>
      </c>
      <c r="S842" s="585">
        <v>1</v>
      </c>
      <c r="T842" s="634">
        <v>1</v>
      </c>
      <c r="U842" s="616">
        <v>1</v>
      </c>
    </row>
    <row r="843" spans="1:21" ht="14.4" customHeight="1" x14ac:dyDescent="0.3">
      <c r="A843" s="567">
        <v>7</v>
      </c>
      <c r="B843" s="568" t="s">
        <v>517</v>
      </c>
      <c r="C843" s="568">
        <v>89301074</v>
      </c>
      <c r="D843" s="632" t="s">
        <v>2978</v>
      </c>
      <c r="E843" s="633" t="s">
        <v>1751</v>
      </c>
      <c r="F843" s="568" t="s">
        <v>1733</v>
      </c>
      <c r="G843" s="568" t="s">
        <v>2026</v>
      </c>
      <c r="H843" s="568" t="s">
        <v>516</v>
      </c>
      <c r="I843" s="568" t="s">
        <v>2037</v>
      </c>
      <c r="J843" s="568" t="s">
        <v>2038</v>
      </c>
      <c r="K843" s="568" t="s">
        <v>2039</v>
      </c>
      <c r="L843" s="569">
        <v>237.72</v>
      </c>
      <c r="M843" s="569">
        <v>1901.76</v>
      </c>
      <c r="N843" s="568">
        <v>8</v>
      </c>
      <c r="O843" s="634">
        <v>1</v>
      </c>
      <c r="P843" s="569">
        <v>1901.76</v>
      </c>
      <c r="Q843" s="585">
        <v>1</v>
      </c>
      <c r="R843" s="568">
        <v>8</v>
      </c>
      <c r="S843" s="585">
        <v>1</v>
      </c>
      <c r="T843" s="634">
        <v>1</v>
      </c>
      <c r="U843" s="616">
        <v>1</v>
      </c>
    </row>
    <row r="844" spans="1:21" ht="14.4" customHeight="1" x14ac:dyDescent="0.3">
      <c r="A844" s="567">
        <v>7</v>
      </c>
      <c r="B844" s="568" t="s">
        <v>517</v>
      </c>
      <c r="C844" s="568">
        <v>89301074</v>
      </c>
      <c r="D844" s="632" t="s">
        <v>2978</v>
      </c>
      <c r="E844" s="633" t="s">
        <v>1751</v>
      </c>
      <c r="F844" s="568" t="s">
        <v>1733</v>
      </c>
      <c r="G844" s="568" t="s">
        <v>2208</v>
      </c>
      <c r="H844" s="568" t="s">
        <v>516</v>
      </c>
      <c r="I844" s="568" t="s">
        <v>2209</v>
      </c>
      <c r="J844" s="568" t="s">
        <v>2210</v>
      </c>
      <c r="K844" s="568" t="s">
        <v>2211</v>
      </c>
      <c r="L844" s="569">
        <v>140.59</v>
      </c>
      <c r="M844" s="569">
        <v>140.59</v>
      </c>
      <c r="N844" s="568">
        <v>1</v>
      </c>
      <c r="O844" s="634">
        <v>0.5</v>
      </c>
      <c r="P844" s="569"/>
      <c r="Q844" s="585">
        <v>0</v>
      </c>
      <c r="R844" s="568"/>
      <c r="S844" s="585">
        <v>0</v>
      </c>
      <c r="T844" s="634"/>
      <c r="U844" s="616">
        <v>0</v>
      </c>
    </row>
    <row r="845" spans="1:21" ht="14.4" customHeight="1" x14ac:dyDescent="0.3">
      <c r="A845" s="567">
        <v>7</v>
      </c>
      <c r="B845" s="568" t="s">
        <v>517</v>
      </c>
      <c r="C845" s="568">
        <v>89301074</v>
      </c>
      <c r="D845" s="632" t="s">
        <v>2978</v>
      </c>
      <c r="E845" s="633" t="s">
        <v>1751</v>
      </c>
      <c r="F845" s="568" t="s">
        <v>1733</v>
      </c>
      <c r="G845" s="568" t="s">
        <v>2048</v>
      </c>
      <c r="H845" s="568" t="s">
        <v>516</v>
      </c>
      <c r="I845" s="568" t="s">
        <v>2052</v>
      </c>
      <c r="J845" s="568" t="s">
        <v>2050</v>
      </c>
      <c r="K845" s="568" t="s">
        <v>2053</v>
      </c>
      <c r="L845" s="569">
        <v>3040.6</v>
      </c>
      <c r="M845" s="569">
        <v>24324.799999999999</v>
      </c>
      <c r="N845" s="568">
        <v>8</v>
      </c>
      <c r="O845" s="634">
        <v>3</v>
      </c>
      <c r="P845" s="569">
        <v>24324.799999999999</v>
      </c>
      <c r="Q845" s="585">
        <v>1</v>
      </c>
      <c r="R845" s="568">
        <v>8</v>
      </c>
      <c r="S845" s="585">
        <v>1</v>
      </c>
      <c r="T845" s="634">
        <v>3</v>
      </c>
      <c r="U845" s="616">
        <v>1</v>
      </c>
    </row>
    <row r="846" spans="1:21" ht="14.4" customHeight="1" x14ac:dyDescent="0.3">
      <c r="A846" s="567">
        <v>7</v>
      </c>
      <c r="B846" s="568" t="s">
        <v>517</v>
      </c>
      <c r="C846" s="568">
        <v>89301074</v>
      </c>
      <c r="D846" s="632" t="s">
        <v>2978</v>
      </c>
      <c r="E846" s="633" t="s">
        <v>1751</v>
      </c>
      <c r="F846" s="568" t="s">
        <v>1733</v>
      </c>
      <c r="G846" s="568" t="s">
        <v>2048</v>
      </c>
      <c r="H846" s="568" t="s">
        <v>516</v>
      </c>
      <c r="I846" s="568" t="s">
        <v>2054</v>
      </c>
      <c r="J846" s="568" t="s">
        <v>2055</v>
      </c>
      <c r="K846" s="568" t="s">
        <v>2056</v>
      </c>
      <c r="L846" s="569">
        <v>569.97</v>
      </c>
      <c r="M846" s="569">
        <v>6269.670000000001</v>
      </c>
      <c r="N846" s="568">
        <v>11</v>
      </c>
      <c r="O846" s="634">
        <v>3</v>
      </c>
      <c r="P846" s="569">
        <v>5699.7000000000007</v>
      </c>
      <c r="Q846" s="585">
        <v>0.90909090909090906</v>
      </c>
      <c r="R846" s="568">
        <v>10</v>
      </c>
      <c r="S846" s="585">
        <v>0.90909090909090906</v>
      </c>
      <c r="T846" s="634">
        <v>2</v>
      </c>
      <c r="U846" s="616">
        <v>0.66666666666666663</v>
      </c>
    </row>
    <row r="847" spans="1:21" ht="14.4" customHeight="1" x14ac:dyDescent="0.3">
      <c r="A847" s="567">
        <v>7</v>
      </c>
      <c r="B847" s="568" t="s">
        <v>517</v>
      </c>
      <c r="C847" s="568">
        <v>89301074</v>
      </c>
      <c r="D847" s="632" t="s">
        <v>2978</v>
      </c>
      <c r="E847" s="633" t="s">
        <v>1751</v>
      </c>
      <c r="F847" s="568" t="s">
        <v>1733</v>
      </c>
      <c r="G847" s="568" t="s">
        <v>2048</v>
      </c>
      <c r="H847" s="568" t="s">
        <v>516</v>
      </c>
      <c r="I847" s="568" t="s">
        <v>2212</v>
      </c>
      <c r="J847" s="568" t="s">
        <v>2055</v>
      </c>
      <c r="K847" s="568" t="s">
        <v>2213</v>
      </c>
      <c r="L847" s="569">
        <v>1139.93</v>
      </c>
      <c r="M847" s="569">
        <v>14819.09</v>
      </c>
      <c r="N847" s="568">
        <v>13</v>
      </c>
      <c r="O847" s="634">
        <v>5</v>
      </c>
      <c r="P847" s="569">
        <v>14819.09</v>
      </c>
      <c r="Q847" s="585">
        <v>1</v>
      </c>
      <c r="R847" s="568">
        <v>13</v>
      </c>
      <c r="S847" s="585">
        <v>1</v>
      </c>
      <c r="T847" s="634">
        <v>5</v>
      </c>
      <c r="U847" s="616">
        <v>1</v>
      </c>
    </row>
    <row r="848" spans="1:21" ht="14.4" customHeight="1" x14ac:dyDescent="0.3">
      <c r="A848" s="567">
        <v>7</v>
      </c>
      <c r="B848" s="568" t="s">
        <v>517</v>
      </c>
      <c r="C848" s="568">
        <v>89301074</v>
      </c>
      <c r="D848" s="632" t="s">
        <v>2978</v>
      </c>
      <c r="E848" s="633" t="s">
        <v>1751</v>
      </c>
      <c r="F848" s="568" t="s">
        <v>1733</v>
      </c>
      <c r="G848" s="568" t="s">
        <v>2048</v>
      </c>
      <c r="H848" s="568" t="s">
        <v>516</v>
      </c>
      <c r="I848" s="568" t="s">
        <v>2337</v>
      </c>
      <c r="J848" s="568" t="s">
        <v>2338</v>
      </c>
      <c r="K848" s="568" t="s">
        <v>2067</v>
      </c>
      <c r="L848" s="569">
        <v>427.79</v>
      </c>
      <c r="M848" s="569">
        <v>427.79</v>
      </c>
      <c r="N848" s="568">
        <v>1</v>
      </c>
      <c r="O848" s="634">
        <v>1</v>
      </c>
      <c r="P848" s="569">
        <v>427.79</v>
      </c>
      <c r="Q848" s="585">
        <v>1</v>
      </c>
      <c r="R848" s="568">
        <v>1</v>
      </c>
      <c r="S848" s="585">
        <v>1</v>
      </c>
      <c r="T848" s="634">
        <v>1</v>
      </c>
      <c r="U848" s="616">
        <v>1</v>
      </c>
    </row>
    <row r="849" spans="1:21" ht="14.4" customHeight="1" x14ac:dyDescent="0.3">
      <c r="A849" s="567">
        <v>7</v>
      </c>
      <c r="B849" s="568" t="s">
        <v>517</v>
      </c>
      <c r="C849" s="568">
        <v>89301074</v>
      </c>
      <c r="D849" s="632" t="s">
        <v>2978</v>
      </c>
      <c r="E849" s="633" t="s">
        <v>1751</v>
      </c>
      <c r="F849" s="568" t="s">
        <v>1733</v>
      </c>
      <c r="G849" s="568" t="s">
        <v>2048</v>
      </c>
      <c r="H849" s="568" t="s">
        <v>516</v>
      </c>
      <c r="I849" s="568" t="s">
        <v>2516</v>
      </c>
      <c r="J849" s="568" t="s">
        <v>2338</v>
      </c>
      <c r="K849" s="568" t="s">
        <v>2517</v>
      </c>
      <c r="L849" s="569">
        <v>855.56</v>
      </c>
      <c r="M849" s="569">
        <v>855.56</v>
      </c>
      <c r="N849" s="568">
        <v>1</v>
      </c>
      <c r="O849" s="634">
        <v>1</v>
      </c>
      <c r="P849" s="569">
        <v>855.56</v>
      </c>
      <c r="Q849" s="585">
        <v>1</v>
      </c>
      <c r="R849" s="568">
        <v>1</v>
      </c>
      <c r="S849" s="585">
        <v>1</v>
      </c>
      <c r="T849" s="634">
        <v>1</v>
      </c>
      <c r="U849" s="616">
        <v>1</v>
      </c>
    </row>
    <row r="850" spans="1:21" ht="14.4" customHeight="1" x14ac:dyDescent="0.3">
      <c r="A850" s="567">
        <v>7</v>
      </c>
      <c r="B850" s="568" t="s">
        <v>517</v>
      </c>
      <c r="C850" s="568">
        <v>89301074</v>
      </c>
      <c r="D850" s="632" t="s">
        <v>2978</v>
      </c>
      <c r="E850" s="633" t="s">
        <v>1751</v>
      </c>
      <c r="F850" s="568" t="s">
        <v>1733</v>
      </c>
      <c r="G850" s="568" t="s">
        <v>2048</v>
      </c>
      <c r="H850" s="568" t="s">
        <v>516</v>
      </c>
      <c r="I850" s="568" t="s">
        <v>2057</v>
      </c>
      <c r="J850" s="568" t="s">
        <v>2058</v>
      </c>
      <c r="K850" s="568" t="s">
        <v>2059</v>
      </c>
      <c r="L850" s="569">
        <v>760.15</v>
      </c>
      <c r="M850" s="569">
        <v>13682.699999999999</v>
      </c>
      <c r="N850" s="568">
        <v>18</v>
      </c>
      <c r="O850" s="634">
        <v>2</v>
      </c>
      <c r="P850" s="569">
        <v>13682.699999999999</v>
      </c>
      <c r="Q850" s="585">
        <v>1</v>
      </c>
      <c r="R850" s="568">
        <v>18</v>
      </c>
      <c r="S850" s="585">
        <v>1</v>
      </c>
      <c r="T850" s="634">
        <v>2</v>
      </c>
      <c r="U850" s="616">
        <v>1</v>
      </c>
    </row>
    <row r="851" spans="1:21" ht="14.4" customHeight="1" x14ac:dyDescent="0.3">
      <c r="A851" s="567">
        <v>7</v>
      </c>
      <c r="B851" s="568" t="s">
        <v>517</v>
      </c>
      <c r="C851" s="568">
        <v>89301074</v>
      </c>
      <c r="D851" s="632" t="s">
        <v>2978</v>
      </c>
      <c r="E851" s="633" t="s">
        <v>1751</v>
      </c>
      <c r="F851" s="568" t="s">
        <v>1733</v>
      </c>
      <c r="G851" s="568" t="s">
        <v>2048</v>
      </c>
      <c r="H851" s="568" t="s">
        <v>516</v>
      </c>
      <c r="I851" s="568" t="s">
        <v>2214</v>
      </c>
      <c r="J851" s="568" t="s">
        <v>2058</v>
      </c>
      <c r="K851" s="568" t="s">
        <v>2062</v>
      </c>
      <c r="L851" s="569">
        <v>1520.3</v>
      </c>
      <c r="M851" s="569">
        <v>10642.099999999999</v>
      </c>
      <c r="N851" s="568">
        <v>7</v>
      </c>
      <c r="O851" s="634">
        <v>4</v>
      </c>
      <c r="P851" s="569">
        <v>4560.8999999999996</v>
      </c>
      <c r="Q851" s="585">
        <v>0.4285714285714286</v>
      </c>
      <c r="R851" s="568">
        <v>3</v>
      </c>
      <c r="S851" s="585">
        <v>0.42857142857142855</v>
      </c>
      <c r="T851" s="634">
        <v>2</v>
      </c>
      <c r="U851" s="616">
        <v>0.5</v>
      </c>
    </row>
    <row r="852" spans="1:21" ht="14.4" customHeight="1" x14ac:dyDescent="0.3">
      <c r="A852" s="567">
        <v>7</v>
      </c>
      <c r="B852" s="568" t="s">
        <v>517</v>
      </c>
      <c r="C852" s="568">
        <v>89301074</v>
      </c>
      <c r="D852" s="632" t="s">
        <v>2978</v>
      </c>
      <c r="E852" s="633" t="s">
        <v>1751</v>
      </c>
      <c r="F852" s="568" t="s">
        <v>1733</v>
      </c>
      <c r="G852" s="568" t="s">
        <v>2048</v>
      </c>
      <c r="H852" s="568" t="s">
        <v>516</v>
      </c>
      <c r="I852" s="568" t="s">
        <v>2853</v>
      </c>
      <c r="J852" s="568" t="s">
        <v>2069</v>
      </c>
      <c r="K852" s="568" t="s">
        <v>2854</v>
      </c>
      <c r="L852" s="569">
        <v>0</v>
      </c>
      <c r="M852" s="569">
        <v>0</v>
      </c>
      <c r="N852" s="568">
        <v>1</v>
      </c>
      <c r="O852" s="634">
        <v>1</v>
      </c>
      <c r="P852" s="569">
        <v>0</v>
      </c>
      <c r="Q852" s="585"/>
      <c r="R852" s="568">
        <v>1</v>
      </c>
      <c r="S852" s="585">
        <v>1</v>
      </c>
      <c r="T852" s="634">
        <v>1</v>
      </c>
      <c r="U852" s="616">
        <v>1</v>
      </c>
    </row>
    <row r="853" spans="1:21" ht="14.4" customHeight="1" x14ac:dyDescent="0.3">
      <c r="A853" s="567">
        <v>7</v>
      </c>
      <c r="B853" s="568" t="s">
        <v>517</v>
      </c>
      <c r="C853" s="568">
        <v>89301074</v>
      </c>
      <c r="D853" s="632" t="s">
        <v>2978</v>
      </c>
      <c r="E853" s="633" t="s">
        <v>1751</v>
      </c>
      <c r="F853" s="568" t="s">
        <v>1733</v>
      </c>
      <c r="G853" s="568" t="s">
        <v>2048</v>
      </c>
      <c r="H853" s="568" t="s">
        <v>516</v>
      </c>
      <c r="I853" s="568" t="s">
        <v>2070</v>
      </c>
      <c r="J853" s="568" t="s">
        <v>2071</v>
      </c>
      <c r="K853" s="568" t="s">
        <v>2059</v>
      </c>
      <c r="L853" s="569">
        <v>760.15</v>
      </c>
      <c r="M853" s="569">
        <v>760.15</v>
      </c>
      <c r="N853" s="568">
        <v>1</v>
      </c>
      <c r="O853" s="634">
        <v>1</v>
      </c>
      <c r="P853" s="569"/>
      <c r="Q853" s="585">
        <v>0</v>
      </c>
      <c r="R853" s="568"/>
      <c r="S853" s="585">
        <v>0</v>
      </c>
      <c r="T853" s="634"/>
      <c r="U853" s="616">
        <v>0</v>
      </c>
    </row>
    <row r="854" spans="1:21" ht="14.4" customHeight="1" x14ac:dyDescent="0.3">
      <c r="A854" s="567">
        <v>7</v>
      </c>
      <c r="B854" s="568" t="s">
        <v>517</v>
      </c>
      <c r="C854" s="568">
        <v>89301074</v>
      </c>
      <c r="D854" s="632" t="s">
        <v>2978</v>
      </c>
      <c r="E854" s="633" t="s">
        <v>1751</v>
      </c>
      <c r="F854" s="568" t="s">
        <v>1733</v>
      </c>
      <c r="G854" s="568" t="s">
        <v>2072</v>
      </c>
      <c r="H854" s="568" t="s">
        <v>516</v>
      </c>
      <c r="I854" s="568" t="s">
        <v>2073</v>
      </c>
      <c r="J854" s="568" t="s">
        <v>2074</v>
      </c>
      <c r="K854" s="568" t="s">
        <v>2075</v>
      </c>
      <c r="L854" s="569">
        <v>3858.27</v>
      </c>
      <c r="M854" s="569">
        <v>3858.27</v>
      </c>
      <c r="N854" s="568">
        <v>1</v>
      </c>
      <c r="O854" s="634">
        <v>1</v>
      </c>
      <c r="P854" s="569">
        <v>3858.27</v>
      </c>
      <c r="Q854" s="585">
        <v>1</v>
      </c>
      <c r="R854" s="568">
        <v>1</v>
      </c>
      <c r="S854" s="585">
        <v>1</v>
      </c>
      <c r="T854" s="634">
        <v>1</v>
      </c>
      <c r="U854" s="616">
        <v>1</v>
      </c>
    </row>
    <row r="855" spans="1:21" ht="14.4" customHeight="1" x14ac:dyDescent="0.3">
      <c r="A855" s="567">
        <v>7</v>
      </c>
      <c r="B855" s="568" t="s">
        <v>517</v>
      </c>
      <c r="C855" s="568">
        <v>89301074</v>
      </c>
      <c r="D855" s="632" t="s">
        <v>2978</v>
      </c>
      <c r="E855" s="633" t="s">
        <v>1751</v>
      </c>
      <c r="F855" s="568" t="s">
        <v>1733</v>
      </c>
      <c r="G855" s="568" t="s">
        <v>1883</v>
      </c>
      <c r="H855" s="568" t="s">
        <v>516</v>
      </c>
      <c r="I855" s="568" t="s">
        <v>2855</v>
      </c>
      <c r="J855" s="568" t="s">
        <v>815</v>
      </c>
      <c r="K855" s="568" t="s">
        <v>2856</v>
      </c>
      <c r="L855" s="569">
        <v>0</v>
      </c>
      <c r="M855" s="569">
        <v>0</v>
      </c>
      <c r="N855" s="568">
        <v>1</v>
      </c>
      <c r="O855" s="634">
        <v>1</v>
      </c>
      <c r="P855" s="569"/>
      <c r="Q855" s="585"/>
      <c r="R855" s="568"/>
      <c r="S855" s="585">
        <v>0</v>
      </c>
      <c r="T855" s="634"/>
      <c r="U855" s="616">
        <v>0</v>
      </c>
    </row>
    <row r="856" spans="1:21" ht="14.4" customHeight="1" x14ac:dyDescent="0.3">
      <c r="A856" s="567">
        <v>7</v>
      </c>
      <c r="B856" s="568" t="s">
        <v>517</v>
      </c>
      <c r="C856" s="568">
        <v>89301074</v>
      </c>
      <c r="D856" s="632" t="s">
        <v>2978</v>
      </c>
      <c r="E856" s="633" t="s">
        <v>1751</v>
      </c>
      <c r="F856" s="568" t="s">
        <v>1733</v>
      </c>
      <c r="G856" s="568" t="s">
        <v>1883</v>
      </c>
      <c r="H856" s="568" t="s">
        <v>516</v>
      </c>
      <c r="I856" s="568" t="s">
        <v>1884</v>
      </c>
      <c r="J856" s="568" t="s">
        <v>815</v>
      </c>
      <c r="K856" s="568" t="s">
        <v>816</v>
      </c>
      <c r="L856" s="569">
        <v>56.69</v>
      </c>
      <c r="M856" s="569">
        <v>283.45</v>
      </c>
      <c r="N856" s="568">
        <v>5</v>
      </c>
      <c r="O856" s="634">
        <v>4.5</v>
      </c>
      <c r="P856" s="569">
        <v>170.07</v>
      </c>
      <c r="Q856" s="585">
        <v>0.6</v>
      </c>
      <c r="R856" s="568">
        <v>3</v>
      </c>
      <c r="S856" s="585">
        <v>0.6</v>
      </c>
      <c r="T856" s="634">
        <v>2.5</v>
      </c>
      <c r="U856" s="616">
        <v>0.55555555555555558</v>
      </c>
    </row>
    <row r="857" spans="1:21" ht="14.4" customHeight="1" x14ac:dyDescent="0.3">
      <c r="A857" s="567">
        <v>7</v>
      </c>
      <c r="B857" s="568" t="s">
        <v>517</v>
      </c>
      <c r="C857" s="568">
        <v>89301074</v>
      </c>
      <c r="D857" s="632" t="s">
        <v>2978</v>
      </c>
      <c r="E857" s="633" t="s">
        <v>1751</v>
      </c>
      <c r="F857" s="568" t="s">
        <v>1733</v>
      </c>
      <c r="G857" s="568" t="s">
        <v>1883</v>
      </c>
      <c r="H857" s="568" t="s">
        <v>516</v>
      </c>
      <c r="I857" s="568" t="s">
        <v>2656</v>
      </c>
      <c r="J857" s="568" t="s">
        <v>815</v>
      </c>
      <c r="K857" s="568" t="s">
        <v>2018</v>
      </c>
      <c r="L857" s="569">
        <v>22.68</v>
      </c>
      <c r="M857" s="569">
        <v>45.36</v>
      </c>
      <c r="N857" s="568">
        <v>2</v>
      </c>
      <c r="O857" s="634">
        <v>0.5</v>
      </c>
      <c r="P857" s="569">
        <v>45.36</v>
      </c>
      <c r="Q857" s="585">
        <v>1</v>
      </c>
      <c r="R857" s="568">
        <v>2</v>
      </c>
      <c r="S857" s="585">
        <v>1</v>
      </c>
      <c r="T857" s="634">
        <v>0.5</v>
      </c>
      <c r="U857" s="616">
        <v>1</v>
      </c>
    </row>
    <row r="858" spans="1:21" ht="14.4" customHeight="1" x14ac:dyDescent="0.3">
      <c r="A858" s="567">
        <v>7</v>
      </c>
      <c r="B858" s="568" t="s">
        <v>517</v>
      </c>
      <c r="C858" s="568">
        <v>89301074</v>
      </c>
      <c r="D858" s="632" t="s">
        <v>2978</v>
      </c>
      <c r="E858" s="633" t="s">
        <v>1751</v>
      </c>
      <c r="F858" s="568" t="s">
        <v>1733</v>
      </c>
      <c r="G858" s="568" t="s">
        <v>2084</v>
      </c>
      <c r="H858" s="568" t="s">
        <v>586</v>
      </c>
      <c r="I858" s="568" t="s">
        <v>2085</v>
      </c>
      <c r="J858" s="568" t="s">
        <v>2086</v>
      </c>
      <c r="K858" s="568" t="s">
        <v>2087</v>
      </c>
      <c r="L858" s="569">
        <v>1793.46</v>
      </c>
      <c r="M858" s="569">
        <v>14347.68</v>
      </c>
      <c r="N858" s="568">
        <v>8</v>
      </c>
      <c r="O858" s="634">
        <v>1.5</v>
      </c>
      <c r="P858" s="569">
        <v>7173.84</v>
      </c>
      <c r="Q858" s="585">
        <v>0.5</v>
      </c>
      <c r="R858" s="568">
        <v>4</v>
      </c>
      <c r="S858" s="585">
        <v>0.5</v>
      </c>
      <c r="T858" s="634">
        <v>0.5</v>
      </c>
      <c r="U858" s="616">
        <v>0.33333333333333331</v>
      </c>
    </row>
    <row r="859" spans="1:21" ht="14.4" customHeight="1" x14ac:dyDescent="0.3">
      <c r="A859" s="567">
        <v>7</v>
      </c>
      <c r="B859" s="568" t="s">
        <v>517</v>
      </c>
      <c r="C859" s="568">
        <v>89301074</v>
      </c>
      <c r="D859" s="632" t="s">
        <v>2978</v>
      </c>
      <c r="E859" s="633" t="s">
        <v>1751</v>
      </c>
      <c r="F859" s="568" t="s">
        <v>1733</v>
      </c>
      <c r="G859" s="568" t="s">
        <v>2857</v>
      </c>
      <c r="H859" s="568" t="s">
        <v>516</v>
      </c>
      <c r="I859" s="568" t="s">
        <v>2093</v>
      </c>
      <c r="J859" s="568" t="s">
        <v>2094</v>
      </c>
      <c r="K859" s="568" t="s">
        <v>2095</v>
      </c>
      <c r="L859" s="569">
        <v>0</v>
      </c>
      <c r="M859" s="569">
        <v>0</v>
      </c>
      <c r="N859" s="568">
        <v>1</v>
      </c>
      <c r="O859" s="634">
        <v>0.5</v>
      </c>
      <c r="P859" s="569">
        <v>0</v>
      </c>
      <c r="Q859" s="585"/>
      <c r="R859" s="568">
        <v>1</v>
      </c>
      <c r="S859" s="585">
        <v>1</v>
      </c>
      <c r="T859" s="634">
        <v>0.5</v>
      </c>
      <c r="U859" s="616">
        <v>1</v>
      </c>
    </row>
    <row r="860" spans="1:21" ht="14.4" customHeight="1" x14ac:dyDescent="0.3">
      <c r="A860" s="567">
        <v>7</v>
      </c>
      <c r="B860" s="568" t="s">
        <v>517</v>
      </c>
      <c r="C860" s="568">
        <v>89301074</v>
      </c>
      <c r="D860" s="632" t="s">
        <v>2978</v>
      </c>
      <c r="E860" s="633" t="s">
        <v>1751</v>
      </c>
      <c r="F860" s="568" t="s">
        <v>1733</v>
      </c>
      <c r="G860" s="568" t="s">
        <v>2096</v>
      </c>
      <c r="H860" s="568" t="s">
        <v>516</v>
      </c>
      <c r="I860" s="568" t="s">
        <v>2102</v>
      </c>
      <c r="J860" s="568" t="s">
        <v>2101</v>
      </c>
      <c r="K860" s="568" t="s">
        <v>2103</v>
      </c>
      <c r="L860" s="569">
        <v>1301.1500000000001</v>
      </c>
      <c r="M860" s="569">
        <v>3903.4500000000003</v>
      </c>
      <c r="N860" s="568">
        <v>3</v>
      </c>
      <c r="O860" s="634">
        <v>1</v>
      </c>
      <c r="P860" s="569">
        <v>3903.4500000000003</v>
      </c>
      <c r="Q860" s="585">
        <v>1</v>
      </c>
      <c r="R860" s="568">
        <v>3</v>
      </c>
      <c r="S860" s="585">
        <v>1</v>
      </c>
      <c r="T860" s="634">
        <v>1</v>
      </c>
      <c r="U860" s="616">
        <v>1</v>
      </c>
    </row>
    <row r="861" spans="1:21" ht="14.4" customHeight="1" x14ac:dyDescent="0.3">
      <c r="A861" s="567">
        <v>7</v>
      </c>
      <c r="B861" s="568" t="s">
        <v>517</v>
      </c>
      <c r="C861" s="568">
        <v>89301074</v>
      </c>
      <c r="D861" s="632" t="s">
        <v>2978</v>
      </c>
      <c r="E861" s="633" t="s">
        <v>1751</v>
      </c>
      <c r="F861" s="568" t="s">
        <v>1733</v>
      </c>
      <c r="G861" s="568" t="s">
        <v>2096</v>
      </c>
      <c r="H861" s="568" t="s">
        <v>516</v>
      </c>
      <c r="I861" s="568" t="s">
        <v>2670</v>
      </c>
      <c r="J861" s="568" t="s">
        <v>2858</v>
      </c>
      <c r="K861" s="568" t="s">
        <v>2465</v>
      </c>
      <c r="L861" s="569">
        <v>1736.73</v>
      </c>
      <c r="M861" s="569">
        <v>5210.1900000000005</v>
      </c>
      <c r="N861" s="568">
        <v>3</v>
      </c>
      <c r="O861" s="634">
        <v>1</v>
      </c>
      <c r="P861" s="569">
        <v>5210.1900000000005</v>
      </c>
      <c r="Q861" s="585">
        <v>1</v>
      </c>
      <c r="R861" s="568">
        <v>3</v>
      </c>
      <c r="S861" s="585">
        <v>1</v>
      </c>
      <c r="T861" s="634">
        <v>1</v>
      </c>
      <c r="U861" s="616">
        <v>1</v>
      </c>
    </row>
    <row r="862" spans="1:21" ht="14.4" customHeight="1" x14ac:dyDescent="0.3">
      <c r="A862" s="567">
        <v>7</v>
      </c>
      <c r="B862" s="568" t="s">
        <v>517</v>
      </c>
      <c r="C862" s="568">
        <v>89301074</v>
      </c>
      <c r="D862" s="632" t="s">
        <v>2978</v>
      </c>
      <c r="E862" s="633" t="s">
        <v>1751</v>
      </c>
      <c r="F862" s="568" t="s">
        <v>1733</v>
      </c>
      <c r="G862" s="568" t="s">
        <v>2096</v>
      </c>
      <c r="H862" s="568" t="s">
        <v>516</v>
      </c>
      <c r="I862" s="568" t="s">
        <v>2231</v>
      </c>
      <c r="J862" s="568" t="s">
        <v>2232</v>
      </c>
      <c r="K862" s="568" t="s">
        <v>2233</v>
      </c>
      <c r="L862" s="569">
        <v>0</v>
      </c>
      <c r="M862" s="569">
        <v>0</v>
      </c>
      <c r="N862" s="568">
        <v>7</v>
      </c>
      <c r="O862" s="634">
        <v>1</v>
      </c>
      <c r="P862" s="569">
        <v>0</v>
      </c>
      <c r="Q862" s="585"/>
      <c r="R862" s="568">
        <v>7</v>
      </c>
      <c r="S862" s="585">
        <v>1</v>
      </c>
      <c r="T862" s="634">
        <v>1</v>
      </c>
      <c r="U862" s="616">
        <v>1</v>
      </c>
    </row>
    <row r="863" spans="1:21" ht="14.4" customHeight="1" x14ac:dyDescent="0.3">
      <c r="A863" s="567">
        <v>7</v>
      </c>
      <c r="B863" s="568" t="s">
        <v>517</v>
      </c>
      <c r="C863" s="568">
        <v>89301074</v>
      </c>
      <c r="D863" s="632" t="s">
        <v>2978</v>
      </c>
      <c r="E863" s="633" t="s">
        <v>1751</v>
      </c>
      <c r="F863" s="568" t="s">
        <v>1733</v>
      </c>
      <c r="G863" s="568" t="s">
        <v>2370</v>
      </c>
      <c r="H863" s="568" t="s">
        <v>516</v>
      </c>
      <c r="I863" s="568" t="s">
        <v>2371</v>
      </c>
      <c r="J863" s="568" t="s">
        <v>2372</v>
      </c>
      <c r="K863" s="568" t="s">
        <v>2373</v>
      </c>
      <c r="L863" s="569">
        <v>85.49</v>
      </c>
      <c r="M863" s="569">
        <v>85.49</v>
      </c>
      <c r="N863" s="568">
        <v>1</v>
      </c>
      <c r="O863" s="634">
        <v>0.5</v>
      </c>
      <c r="P863" s="569"/>
      <c r="Q863" s="585">
        <v>0</v>
      </c>
      <c r="R863" s="568"/>
      <c r="S863" s="585">
        <v>0</v>
      </c>
      <c r="T863" s="634"/>
      <c r="U863" s="616">
        <v>0</v>
      </c>
    </row>
    <row r="864" spans="1:21" ht="14.4" customHeight="1" x14ac:dyDescent="0.3">
      <c r="A864" s="567">
        <v>7</v>
      </c>
      <c r="B864" s="568" t="s">
        <v>517</v>
      </c>
      <c r="C864" s="568">
        <v>89301074</v>
      </c>
      <c r="D864" s="632" t="s">
        <v>2978</v>
      </c>
      <c r="E864" s="633" t="s">
        <v>1751</v>
      </c>
      <c r="F864" s="568" t="s">
        <v>1733</v>
      </c>
      <c r="G864" s="568" t="s">
        <v>2859</v>
      </c>
      <c r="H864" s="568" t="s">
        <v>516</v>
      </c>
      <c r="I864" s="568" t="s">
        <v>2860</v>
      </c>
      <c r="J864" s="568" t="s">
        <v>722</v>
      </c>
      <c r="K864" s="568" t="s">
        <v>2861</v>
      </c>
      <c r="L864" s="569">
        <v>57.85</v>
      </c>
      <c r="M864" s="569">
        <v>115.7</v>
      </c>
      <c r="N864" s="568">
        <v>2</v>
      </c>
      <c r="O864" s="634">
        <v>0.5</v>
      </c>
      <c r="P864" s="569">
        <v>115.7</v>
      </c>
      <c r="Q864" s="585">
        <v>1</v>
      </c>
      <c r="R864" s="568">
        <v>2</v>
      </c>
      <c r="S864" s="585">
        <v>1</v>
      </c>
      <c r="T864" s="634">
        <v>0.5</v>
      </c>
      <c r="U864" s="616">
        <v>1</v>
      </c>
    </row>
    <row r="865" spans="1:21" ht="14.4" customHeight="1" x14ac:dyDescent="0.3">
      <c r="A865" s="567">
        <v>7</v>
      </c>
      <c r="B865" s="568" t="s">
        <v>517</v>
      </c>
      <c r="C865" s="568">
        <v>89301074</v>
      </c>
      <c r="D865" s="632" t="s">
        <v>2978</v>
      </c>
      <c r="E865" s="633" t="s">
        <v>1751</v>
      </c>
      <c r="F865" s="568" t="s">
        <v>1733</v>
      </c>
      <c r="G865" s="568" t="s">
        <v>2111</v>
      </c>
      <c r="H865" s="568" t="s">
        <v>516</v>
      </c>
      <c r="I865" s="568" t="s">
        <v>2236</v>
      </c>
      <c r="J865" s="568" t="s">
        <v>2237</v>
      </c>
      <c r="K865" s="568" t="s">
        <v>2238</v>
      </c>
      <c r="L865" s="569">
        <v>294.70999999999998</v>
      </c>
      <c r="M865" s="569">
        <v>294.70999999999998</v>
      </c>
      <c r="N865" s="568">
        <v>1</v>
      </c>
      <c r="O865" s="634">
        <v>0.5</v>
      </c>
      <c r="P865" s="569"/>
      <c r="Q865" s="585">
        <v>0</v>
      </c>
      <c r="R865" s="568"/>
      <c r="S865" s="585">
        <v>0</v>
      </c>
      <c r="T865" s="634"/>
      <c r="U865" s="616">
        <v>0</v>
      </c>
    </row>
    <row r="866" spans="1:21" ht="14.4" customHeight="1" x14ac:dyDescent="0.3">
      <c r="A866" s="567">
        <v>7</v>
      </c>
      <c r="B866" s="568" t="s">
        <v>517</v>
      </c>
      <c r="C866" s="568">
        <v>89301074</v>
      </c>
      <c r="D866" s="632" t="s">
        <v>2978</v>
      </c>
      <c r="E866" s="633" t="s">
        <v>1751</v>
      </c>
      <c r="F866" s="568" t="s">
        <v>1733</v>
      </c>
      <c r="G866" s="568" t="s">
        <v>2111</v>
      </c>
      <c r="H866" s="568" t="s">
        <v>516</v>
      </c>
      <c r="I866" s="568" t="s">
        <v>2862</v>
      </c>
      <c r="J866" s="568" t="s">
        <v>2863</v>
      </c>
      <c r="K866" s="568" t="s">
        <v>2465</v>
      </c>
      <c r="L866" s="569">
        <v>332.14</v>
      </c>
      <c r="M866" s="569">
        <v>332.14</v>
      </c>
      <c r="N866" s="568">
        <v>1</v>
      </c>
      <c r="O866" s="634">
        <v>0.5</v>
      </c>
      <c r="P866" s="569"/>
      <c r="Q866" s="585">
        <v>0</v>
      </c>
      <c r="R866" s="568"/>
      <c r="S866" s="585">
        <v>0</v>
      </c>
      <c r="T866" s="634"/>
      <c r="U866" s="616">
        <v>0</v>
      </c>
    </row>
    <row r="867" spans="1:21" ht="14.4" customHeight="1" x14ac:dyDescent="0.3">
      <c r="A867" s="567">
        <v>7</v>
      </c>
      <c r="B867" s="568" t="s">
        <v>517</v>
      </c>
      <c r="C867" s="568">
        <v>89301074</v>
      </c>
      <c r="D867" s="632" t="s">
        <v>2978</v>
      </c>
      <c r="E867" s="633" t="s">
        <v>1751</v>
      </c>
      <c r="F867" s="568" t="s">
        <v>1733</v>
      </c>
      <c r="G867" s="568" t="s">
        <v>2111</v>
      </c>
      <c r="H867" s="568" t="s">
        <v>586</v>
      </c>
      <c r="I867" s="568" t="s">
        <v>2239</v>
      </c>
      <c r="J867" s="568" t="s">
        <v>2240</v>
      </c>
      <c r="K867" s="568" t="s">
        <v>2018</v>
      </c>
      <c r="L867" s="569">
        <v>32.74</v>
      </c>
      <c r="M867" s="569">
        <v>130.96</v>
      </c>
      <c r="N867" s="568">
        <v>4</v>
      </c>
      <c r="O867" s="634">
        <v>1.5</v>
      </c>
      <c r="P867" s="569">
        <v>98.22</v>
      </c>
      <c r="Q867" s="585">
        <v>0.75</v>
      </c>
      <c r="R867" s="568">
        <v>3</v>
      </c>
      <c r="S867" s="585">
        <v>0.75</v>
      </c>
      <c r="T867" s="634">
        <v>1</v>
      </c>
      <c r="U867" s="616">
        <v>0.66666666666666663</v>
      </c>
    </row>
    <row r="868" spans="1:21" ht="14.4" customHeight="1" x14ac:dyDescent="0.3">
      <c r="A868" s="567">
        <v>7</v>
      </c>
      <c r="B868" s="568" t="s">
        <v>517</v>
      </c>
      <c r="C868" s="568">
        <v>89301074</v>
      </c>
      <c r="D868" s="632" t="s">
        <v>2978</v>
      </c>
      <c r="E868" s="633" t="s">
        <v>1751</v>
      </c>
      <c r="F868" s="568" t="s">
        <v>1733</v>
      </c>
      <c r="G868" s="568" t="s">
        <v>2111</v>
      </c>
      <c r="H868" s="568" t="s">
        <v>586</v>
      </c>
      <c r="I868" s="568" t="s">
        <v>2120</v>
      </c>
      <c r="J868" s="568" t="s">
        <v>2121</v>
      </c>
      <c r="K868" s="568" t="s">
        <v>2122</v>
      </c>
      <c r="L868" s="569">
        <v>147.36000000000001</v>
      </c>
      <c r="M868" s="569">
        <v>736.80000000000007</v>
      </c>
      <c r="N868" s="568">
        <v>5</v>
      </c>
      <c r="O868" s="634">
        <v>1.5</v>
      </c>
      <c r="P868" s="569">
        <v>589.44000000000005</v>
      </c>
      <c r="Q868" s="585">
        <v>0.8</v>
      </c>
      <c r="R868" s="568">
        <v>4</v>
      </c>
      <c r="S868" s="585">
        <v>0.8</v>
      </c>
      <c r="T868" s="634">
        <v>1</v>
      </c>
      <c r="U868" s="616">
        <v>0.66666666666666663</v>
      </c>
    </row>
    <row r="869" spans="1:21" ht="14.4" customHeight="1" x14ac:dyDescent="0.3">
      <c r="A869" s="567">
        <v>7</v>
      </c>
      <c r="B869" s="568" t="s">
        <v>517</v>
      </c>
      <c r="C869" s="568">
        <v>89301074</v>
      </c>
      <c r="D869" s="632" t="s">
        <v>2978</v>
      </c>
      <c r="E869" s="633" t="s">
        <v>1751</v>
      </c>
      <c r="F869" s="568" t="s">
        <v>1733</v>
      </c>
      <c r="G869" s="568" t="s">
        <v>2111</v>
      </c>
      <c r="H869" s="568" t="s">
        <v>586</v>
      </c>
      <c r="I869" s="568" t="s">
        <v>2123</v>
      </c>
      <c r="J869" s="568" t="s">
        <v>2124</v>
      </c>
      <c r="K869" s="568" t="s">
        <v>836</v>
      </c>
      <c r="L869" s="569">
        <v>166.07</v>
      </c>
      <c r="M869" s="569">
        <v>996.42</v>
      </c>
      <c r="N869" s="568">
        <v>6</v>
      </c>
      <c r="O869" s="634">
        <v>0.5</v>
      </c>
      <c r="P869" s="569">
        <v>996.42</v>
      </c>
      <c r="Q869" s="585">
        <v>1</v>
      </c>
      <c r="R869" s="568">
        <v>6</v>
      </c>
      <c r="S869" s="585">
        <v>1</v>
      </c>
      <c r="T869" s="634">
        <v>0.5</v>
      </c>
      <c r="U869" s="616">
        <v>1</v>
      </c>
    </row>
    <row r="870" spans="1:21" ht="14.4" customHeight="1" x14ac:dyDescent="0.3">
      <c r="A870" s="567">
        <v>7</v>
      </c>
      <c r="B870" s="568" t="s">
        <v>517</v>
      </c>
      <c r="C870" s="568">
        <v>89301074</v>
      </c>
      <c r="D870" s="632" t="s">
        <v>2978</v>
      </c>
      <c r="E870" s="633" t="s">
        <v>1751</v>
      </c>
      <c r="F870" s="568" t="s">
        <v>1733</v>
      </c>
      <c r="G870" s="568" t="s">
        <v>2111</v>
      </c>
      <c r="H870" s="568" t="s">
        <v>586</v>
      </c>
      <c r="I870" s="568" t="s">
        <v>2246</v>
      </c>
      <c r="J870" s="568" t="s">
        <v>2129</v>
      </c>
      <c r="K870" s="568" t="s">
        <v>2247</v>
      </c>
      <c r="L870" s="569">
        <v>41.5</v>
      </c>
      <c r="M870" s="569">
        <v>41.5</v>
      </c>
      <c r="N870" s="568">
        <v>1</v>
      </c>
      <c r="O870" s="634">
        <v>1</v>
      </c>
      <c r="P870" s="569"/>
      <c r="Q870" s="585">
        <v>0</v>
      </c>
      <c r="R870" s="568"/>
      <c r="S870" s="585">
        <v>0</v>
      </c>
      <c r="T870" s="634"/>
      <c r="U870" s="616">
        <v>0</v>
      </c>
    </row>
    <row r="871" spans="1:21" ht="14.4" customHeight="1" x14ac:dyDescent="0.3">
      <c r="A871" s="567">
        <v>7</v>
      </c>
      <c r="B871" s="568" t="s">
        <v>517</v>
      </c>
      <c r="C871" s="568">
        <v>89301074</v>
      </c>
      <c r="D871" s="632" t="s">
        <v>2978</v>
      </c>
      <c r="E871" s="633" t="s">
        <v>1751</v>
      </c>
      <c r="F871" s="568" t="s">
        <v>1733</v>
      </c>
      <c r="G871" s="568" t="s">
        <v>2111</v>
      </c>
      <c r="H871" s="568" t="s">
        <v>586</v>
      </c>
      <c r="I871" s="568" t="s">
        <v>2128</v>
      </c>
      <c r="J871" s="568" t="s">
        <v>2129</v>
      </c>
      <c r="K871" s="568" t="s">
        <v>2032</v>
      </c>
      <c r="L871" s="569">
        <v>124.51</v>
      </c>
      <c r="M871" s="569">
        <v>124.51</v>
      </c>
      <c r="N871" s="568">
        <v>1</v>
      </c>
      <c r="O871" s="634">
        <v>1</v>
      </c>
      <c r="P871" s="569"/>
      <c r="Q871" s="585">
        <v>0</v>
      </c>
      <c r="R871" s="568"/>
      <c r="S871" s="585">
        <v>0</v>
      </c>
      <c r="T871" s="634"/>
      <c r="U871" s="616">
        <v>0</v>
      </c>
    </row>
    <row r="872" spans="1:21" ht="14.4" customHeight="1" x14ac:dyDescent="0.3">
      <c r="A872" s="567">
        <v>7</v>
      </c>
      <c r="B872" s="568" t="s">
        <v>517</v>
      </c>
      <c r="C872" s="568">
        <v>89301074</v>
      </c>
      <c r="D872" s="632" t="s">
        <v>2978</v>
      </c>
      <c r="E872" s="633" t="s">
        <v>1751</v>
      </c>
      <c r="F872" s="568" t="s">
        <v>1733</v>
      </c>
      <c r="G872" s="568" t="s">
        <v>1889</v>
      </c>
      <c r="H872" s="568" t="s">
        <v>516</v>
      </c>
      <c r="I872" s="568" t="s">
        <v>2250</v>
      </c>
      <c r="J872" s="568" t="s">
        <v>1891</v>
      </c>
      <c r="K872" s="568" t="s">
        <v>2251</v>
      </c>
      <c r="L872" s="569">
        <v>0</v>
      </c>
      <c r="M872" s="569">
        <v>0</v>
      </c>
      <c r="N872" s="568">
        <v>2</v>
      </c>
      <c r="O872" s="634">
        <v>1</v>
      </c>
      <c r="P872" s="569">
        <v>0</v>
      </c>
      <c r="Q872" s="585"/>
      <c r="R872" s="568">
        <v>2</v>
      </c>
      <c r="S872" s="585">
        <v>1</v>
      </c>
      <c r="T872" s="634">
        <v>1</v>
      </c>
      <c r="U872" s="616">
        <v>1</v>
      </c>
    </row>
    <row r="873" spans="1:21" ht="14.4" customHeight="1" x14ac:dyDescent="0.3">
      <c r="A873" s="567">
        <v>7</v>
      </c>
      <c r="B873" s="568" t="s">
        <v>517</v>
      </c>
      <c r="C873" s="568">
        <v>89301074</v>
      </c>
      <c r="D873" s="632" t="s">
        <v>2978</v>
      </c>
      <c r="E873" s="633" t="s">
        <v>1751</v>
      </c>
      <c r="F873" s="568" t="s">
        <v>1733</v>
      </c>
      <c r="G873" s="568" t="s">
        <v>1889</v>
      </c>
      <c r="H873" s="568" t="s">
        <v>516</v>
      </c>
      <c r="I873" s="568" t="s">
        <v>2252</v>
      </c>
      <c r="J873" s="568" t="s">
        <v>1891</v>
      </c>
      <c r="K873" s="568" t="s">
        <v>2253</v>
      </c>
      <c r="L873" s="569">
        <v>0</v>
      </c>
      <c r="M873" s="569">
        <v>0</v>
      </c>
      <c r="N873" s="568">
        <v>3</v>
      </c>
      <c r="O873" s="634">
        <v>2</v>
      </c>
      <c r="P873" s="569">
        <v>0</v>
      </c>
      <c r="Q873" s="585"/>
      <c r="R873" s="568">
        <v>2</v>
      </c>
      <c r="S873" s="585">
        <v>0.66666666666666663</v>
      </c>
      <c r="T873" s="634">
        <v>1</v>
      </c>
      <c r="U873" s="616">
        <v>0.5</v>
      </c>
    </row>
    <row r="874" spans="1:21" ht="14.4" customHeight="1" x14ac:dyDescent="0.3">
      <c r="A874" s="567">
        <v>7</v>
      </c>
      <c r="B874" s="568" t="s">
        <v>517</v>
      </c>
      <c r="C874" s="568">
        <v>89301074</v>
      </c>
      <c r="D874" s="632" t="s">
        <v>2978</v>
      </c>
      <c r="E874" s="633" t="s">
        <v>1751</v>
      </c>
      <c r="F874" s="568" t="s">
        <v>1733</v>
      </c>
      <c r="G874" s="568" t="s">
        <v>1889</v>
      </c>
      <c r="H874" s="568" t="s">
        <v>516</v>
      </c>
      <c r="I874" s="568" t="s">
        <v>2525</v>
      </c>
      <c r="J874" s="568" t="s">
        <v>1891</v>
      </c>
      <c r="K874" s="568" t="s">
        <v>2526</v>
      </c>
      <c r="L874" s="569">
        <v>0</v>
      </c>
      <c r="M874" s="569">
        <v>0</v>
      </c>
      <c r="N874" s="568">
        <v>1</v>
      </c>
      <c r="O874" s="634">
        <v>1</v>
      </c>
      <c r="P874" s="569">
        <v>0</v>
      </c>
      <c r="Q874" s="585"/>
      <c r="R874" s="568">
        <v>1</v>
      </c>
      <c r="S874" s="585">
        <v>1</v>
      </c>
      <c r="T874" s="634">
        <v>1</v>
      </c>
      <c r="U874" s="616">
        <v>1</v>
      </c>
    </row>
    <row r="875" spans="1:21" ht="14.4" customHeight="1" x14ac:dyDescent="0.3">
      <c r="A875" s="567">
        <v>7</v>
      </c>
      <c r="B875" s="568" t="s">
        <v>517</v>
      </c>
      <c r="C875" s="568">
        <v>89301074</v>
      </c>
      <c r="D875" s="632" t="s">
        <v>2978</v>
      </c>
      <c r="E875" s="633" t="s">
        <v>1751</v>
      </c>
      <c r="F875" s="568" t="s">
        <v>1733</v>
      </c>
      <c r="G875" s="568" t="s">
        <v>1889</v>
      </c>
      <c r="H875" s="568" t="s">
        <v>516</v>
      </c>
      <c r="I875" s="568" t="s">
        <v>2254</v>
      </c>
      <c r="J875" s="568" t="s">
        <v>1891</v>
      </c>
      <c r="K875" s="568" t="s">
        <v>2255</v>
      </c>
      <c r="L875" s="569">
        <v>0</v>
      </c>
      <c r="M875" s="569">
        <v>0</v>
      </c>
      <c r="N875" s="568">
        <v>2</v>
      </c>
      <c r="O875" s="634">
        <v>1.5</v>
      </c>
      <c r="P875" s="569">
        <v>0</v>
      </c>
      <c r="Q875" s="585"/>
      <c r="R875" s="568">
        <v>1</v>
      </c>
      <c r="S875" s="585">
        <v>0.5</v>
      </c>
      <c r="T875" s="634">
        <v>1</v>
      </c>
      <c r="U875" s="616">
        <v>0.66666666666666663</v>
      </c>
    </row>
    <row r="876" spans="1:21" ht="14.4" customHeight="1" x14ac:dyDescent="0.3">
      <c r="A876" s="567">
        <v>7</v>
      </c>
      <c r="B876" s="568" t="s">
        <v>517</v>
      </c>
      <c r="C876" s="568">
        <v>89301074</v>
      </c>
      <c r="D876" s="632" t="s">
        <v>2978</v>
      </c>
      <c r="E876" s="633" t="s">
        <v>1751</v>
      </c>
      <c r="F876" s="568" t="s">
        <v>1733</v>
      </c>
      <c r="G876" s="568" t="s">
        <v>1889</v>
      </c>
      <c r="H876" s="568" t="s">
        <v>516</v>
      </c>
      <c r="I876" s="568" t="s">
        <v>2379</v>
      </c>
      <c r="J876" s="568" t="s">
        <v>1891</v>
      </c>
      <c r="K876" s="568" t="s">
        <v>2380</v>
      </c>
      <c r="L876" s="569">
        <v>0</v>
      </c>
      <c r="M876" s="569">
        <v>0</v>
      </c>
      <c r="N876" s="568">
        <v>3</v>
      </c>
      <c r="O876" s="634">
        <v>2.5</v>
      </c>
      <c r="P876" s="569">
        <v>0</v>
      </c>
      <c r="Q876" s="585"/>
      <c r="R876" s="568">
        <v>2</v>
      </c>
      <c r="S876" s="585">
        <v>0.66666666666666663</v>
      </c>
      <c r="T876" s="634">
        <v>2</v>
      </c>
      <c r="U876" s="616">
        <v>0.8</v>
      </c>
    </row>
    <row r="877" spans="1:21" ht="14.4" customHeight="1" x14ac:dyDescent="0.3">
      <c r="A877" s="567">
        <v>7</v>
      </c>
      <c r="B877" s="568" t="s">
        <v>517</v>
      </c>
      <c r="C877" s="568">
        <v>89301074</v>
      </c>
      <c r="D877" s="632" t="s">
        <v>2978</v>
      </c>
      <c r="E877" s="633" t="s">
        <v>1751</v>
      </c>
      <c r="F877" s="568" t="s">
        <v>1733</v>
      </c>
      <c r="G877" s="568" t="s">
        <v>2132</v>
      </c>
      <c r="H877" s="568" t="s">
        <v>516</v>
      </c>
      <c r="I877" s="568" t="s">
        <v>2133</v>
      </c>
      <c r="J877" s="568" t="s">
        <v>2134</v>
      </c>
      <c r="K877" s="568" t="s">
        <v>2135</v>
      </c>
      <c r="L877" s="569">
        <v>144.1</v>
      </c>
      <c r="M877" s="569">
        <v>576.4</v>
      </c>
      <c r="N877" s="568">
        <v>4</v>
      </c>
      <c r="O877" s="634">
        <v>0.5</v>
      </c>
      <c r="P877" s="569">
        <v>576.4</v>
      </c>
      <c r="Q877" s="585">
        <v>1</v>
      </c>
      <c r="R877" s="568">
        <v>4</v>
      </c>
      <c r="S877" s="585">
        <v>1</v>
      </c>
      <c r="T877" s="634">
        <v>0.5</v>
      </c>
      <c r="U877" s="616">
        <v>1</v>
      </c>
    </row>
    <row r="878" spans="1:21" ht="14.4" customHeight="1" x14ac:dyDescent="0.3">
      <c r="A878" s="567">
        <v>7</v>
      </c>
      <c r="B878" s="568" t="s">
        <v>517</v>
      </c>
      <c r="C878" s="568">
        <v>89301074</v>
      </c>
      <c r="D878" s="632" t="s">
        <v>2978</v>
      </c>
      <c r="E878" s="633" t="s">
        <v>1751</v>
      </c>
      <c r="F878" s="568" t="s">
        <v>1733</v>
      </c>
      <c r="G878" s="568" t="s">
        <v>2132</v>
      </c>
      <c r="H878" s="568" t="s">
        <v>516</v>
      </c>
      <c r="I878" s="568" t="s">
        <v>2256</v>
      </c>
      <c r="J878" s="568" t="s">
        <v>2257</v>
      </c>
      <c r="K878" s="568" t="s">
        <v>2258</v>
      </c>
      <c r="L878" s="569">
        <v>162.13</v>
      </c>
      <c r="M878" s="569">
        <v>810.65</v>
      </c>
      <c r="N878" s="568">
        <v>5</v>
      </c>
      <c r="O878" s="634">
        <v>1.5</v>
      </c>
      <c r="P878" s="569">
        <v>810.65</v>
      </c>
      <c r="Q878" s="585">
        <v>1</v>
      </c>
      <c r="R878" s="568">
        <v>5</v>
      </c>
      <c r="S878" s="585">
        <v>1</v>
      </c>
      <c r="T878" s="634">
        <v>1.5</v>
      </c>
      <c r="U878" s="616">
        <v>1</v>
      </c>
    </row>
    <row r="879" spans="1:21" ht="14.4" customHeight="1" x14ac:dyDescent="0.3">
      <c r="A879" s="567">
        <v>7</v>
      </c>
      <c r="B879" s="568" t="s">
        <v>517</v>
      </c>
      <c r="C879" s="568">
        <v>89301074</v>
      </c>
      <c r="D879" s="632" t="s">
        <v>2978</v>
      </c>
      <c r="E879" s="633" t="s">
        <v>1751</v>
      </c>
      <c r="F879" s="568" t="s">
        <v>1733</v>
      </c>
      <c r="G879" s="568" t="s">
        <v>2136</v>
      </c>
      <c r="H879" s="568" t="s">
        <v>586</v>
      </c>
      <c r="I879" s="568" t="s">
        <v>2137</v>
      </c>
      <c r="J879" s="568" t="s">
        <v>2138</v>
      </c>
      <c r="K879" s="568" t="s">
        <v>2139</v>
      </c>
      <c r="L879" s="569">
        <v>139.46</v>
      </c>
      <c r="M879" s="569">
        <v>418.38</v>
      </c>
      <c r="N879" s="568">
        <v>3</v>
      </c>
      <c r="O879" s="634">
        <v>0.5</v>
      </c>
      <c r="P879" s="569">
        <v>418.38</v>
      </c>
      <c r="Q879" s="585">
        <v>1</v>
      </c>
      <c r="R879" s="568">
        <v>3</v>
      </c>
      <c r="S879" s="585">
        <v>1</v>
      </c>
      <c r="T879" s="634">
        <v>0.5</v>
      </c>
      <c r="U879" s="616">
        <v>1</v>
      </c>
    </row>
    <row r="880" spans="1:21" ht="14.4" customHeight="1" x14ac:dyDescent="0.3">
      <c r="A880" s="567">
        <v>7</v>
      </c>
      <c r="B880" s="568" t="s">
        <v>517</v>
      </c>
      <c r="C880" s="568">
        <v>89301074</v>
      </c>
      <c r="D880" s="632" t="s">
        <v>2978</v>
      </c>
      <c r="E880" s="633" t="s">
        <v>1751</v>
      </c>
      <c r="F880" s="568" t="s">
        <v>1733</v>
      </c>
      <c r="G880" s="568" t="s">
        <v>1892</v>
      </c>
      <c r="H880" s="568" t="s">
        <v>516</v>
      </c>
      <c r="I880" s="568" t="s">
        <v>2384</v>
      </c>
      <c r="J880" s="568" t="s">
        <v>2385</v>
      </c>
      <c r="K880" s="568" t="s">
        <v>936</v>
      </c>
      <c r="L880" s="569">
        <v>0</v>
      </c>
      <c r="M880" s="569">
        <v>0</v>
      </c>
      <c r="N880" s="568">
        <v>1</v>
      </c>
      <c r="O880" s="634">
        <v>0.5</v>
      </c>
      <c r="P880" s="569"/>
      <c r="Q880" s="585"/>
      <c r="R880" s="568"/>
      <c r="S880" s="585">
        <v>0</v>
      </c>
      <c r="T880" s="634"/>
      <c r="U880" s="616">
        <v>0</v>
      </c>
    </row>
    <row r="881" spans="1:21" ht="14.4" customHeight="1" x14ac:dyDescent="0.3">
      <c r="A881" s="567">
        <v>7</v>
      </c>
      <c r="B881" s="568" t="s">
        <v>517</v>
      </c>
      <c r="C881" s="568">
        <v>89301074</v>
      </c>
      <c r="D881" s="632" t="s">
        <v>2978</v>
      </c>
      <c r="E881" s="633" t="s">
        <v>1753</v>
      </c>
      <c r="F881" s="568" t="s">
        <v>1733</v>
      </c>
      <c r="G881" s="568" t="s">
        <v>1847</v>
      </c>
      <c r="H881" s="568" t="s">
        <v>516</v>
      </c>
      <c r="I881" s="568" t="s">
        <v>2691</v>
      </c>
      <c r="J881" s="568" t="s">
        <v>2692</v>
      </c>
      <c r="K881" s="568" t="s">
        <v>2693</v>
      </c>
      <c r="L881" s="569">
        <v>0</v>
      </c>
      <c r="M881" s="569">
        <v>0</v>
      </c>
      <c r="N881" s="568">
        <v>1</v>
      </c>
      <c r="O881" s="634">
        <v>0.5</v>
      </c>
      <c r="P881" s="569">
        <v>0</v>
      </c>
      <c r="Q881" s="585"/>
      <c r="R881" s="568">
        <v>1</v>
      </c>
      <c r="S881" s="585">
        <v>1</v>
      </c>
      <c r="T881" s="634">
        <v>0.5</v>
      </c>
      <c r="U881" s="616">
        <v>1</v>
      </c>
    </row>
    <row r="882" spans="1:21" ht="14.4" customHeight="1" x14ac:dyDescent="0.3">
      <c r="A882" s="567">
        <v>7</v>
      </c>
      <c r="B882" s="568" t="s">
        <v>517</v>
      </c>
      <c r="C882" s="568">
        <v>89301074</v>
      </c>
      <c r="D882" s="632" t="s">
        <v>2978</v>
      </c>
      <c r="E882" s="633" t="s">
        <v>1753</v>
      </c>
      <c r="F882" s="568" t="s">
        <v>1733</v>
      </c>
      <c r="G882" s="568" t="s">
        <v>1907</v>
      </c>
      <c r="H882" s="568" t="s">
        <v>586</v>
      </c>
      <c r="I882" s="568" t="s">
        <v>1908</v>
      </c>
      <c r="J882" s="568" t="s">
        <v>1909</v>
      </c>
      <c r="K882" s="568" t="s">
        <v>1910</v>
      </c>
      <c r="L882" s="569">
        <v>1027.5999999999999</v>
      </c>
      <c r="M882" s="569">
        <v>6165.5999999999995</v>
      </c>
      <c r="N882" s="568">
        <v>6</v>
      </c>
      <c r="O882" s="634">
        <v>1</v>
      </c>
      <c r="P882" s="569">
        <v>6165.5999999999995</v>
      </c>
      <c r="Q882" s="585">
        <v>1</v>
      </c>
      <c r="R882" s="568">
        <v>6</v>
      </c>
      <c r="S882" s="585">
        <v>1</v>
      </c>
      <c r="T882" s="634">
        <v>1</v>
      </c>
      <c r="U882" s="616">
        <v>1</v>
      </c>
    </row>
    <row r="883" spans="1:21" ht="14.4" customHeight="1" x14ac:dyDescent="0.3">
      <c r="A883" s="567">
        <v>7</v>
      </c>
      <c r="B883" s="568" t="s">
        <v>517</v>
      </c>
      <c r="C883" s="568">
        <v>89301074</v>
      </c>
      <c r="D883" s="632" t="s">
        <v>2978</v>
      </c>
      <c r="E883" s="633" t="s">
        <v>1753</v>
      </c>
      <c r="F883" s="568" t="s">
        <v>1733</v>
      </c>
      <c r="G883" s="568" t="s">
        <v>1907</v>
      </c>
      <c r="H883" s="568" t="s">
        <v>586</v>
      </c>
      <c r="I883" s="568" t="s">
        <v>1911</v>
      </c>
      <c r="J883" s="568" t="s">
        <v>1912</v>
      </c>
      <c r="K883" s="568" t="s">
        <v>1913</v>
      </c>
      <c r="L883" s="569">
        <v>1509.4</v>
      </c>
      <c r="M883" s="569">
        <v>18112.800000000003</v>
      </c>
      <c r="N883" s="568">
        <v>12</v>
      </c>
      <c r="O883" s="634">
        <v>2</v>
      </c>
      <c r="P883" s="569">
        <v>18112.800000000003</v>
      </c>
      <c r="Q883" s="585">
        <v>1</v>
      </c>
      <c r="R883" s="568">
        <v>12</v>
      </c>
      <c r="S883" s="585">
        <v>1</v>
      </c>
      <c r="T883" s="634">
        <v>2</v>
      </c>
      <c r="U883" s="616">
        <v>1</v>
      </c>
    </row>
    <row r="884" spans="1:21" ht="14.4" customHeight="1" x14ac:dyDescent="0.3">
      <c r="A884" s="567">
        <v>7</v>
      </c>
      <c r="B884" s="568" t="s">
        <v>517</v>
      </c>
      <c r="C884" s="568">
        <v>89301074</v>
      </c>
      <c r="D884" s="632" t="s">
        <v>2978</v>
      </c>
      <c r="E884" s="633" t="s">
        <v>1753</v>
      </c>
      <c r="F884" s="568" t="s">
        <v>1733</v>
      </c>
      <c r="G884" s="568" t="s">
        <v>1907</v>
      </c>
      <c r="H884" s="568" t="s">
        <v>586</v>
      </c>
      <c r="I884" s="568" t="s">
        <v>2146</v>
      </c>
      <c r="J884" s="568" t="s">
        <v>2147</v>
      </c>
      <c r="K884" s="568" t="s">
        <v>2148</v>
      </c>
      <c r="L884" s="569">
        <v>1896.14</v>
      </c>
      <c r="M884" s="569">
        <v>37922.800000000003</v>
      </c>
      <c r="N884" s="568">
        <v>20</v>
      </c>
      <c r="O884" s="634">
        <v>4</v>
      </c>
      <c r="P884" s="569">
        <v>11376.84</v>
      </c>
      <c r="Q884" s="585">
        <v>0.3</v>
      </c>
      <c r="R884" s="568">
        <v>6</v>
      </c>
      <c r="S884" s="585">
        <v>0.3</v>
      </c>
      <c r="T884" s="634">
        <v>1</v>
      </c>
      <c r="U884" s="616">
        <v>0.25</v>
      </c>
    </row>
    <row r="885" spans="1:21" ht="14.4" customHeight="1" x14ac:dyDescent="0.3">
      <c r="A885" s="567">
        <v>7</v>
      </c>
      <c r="B885" s="568" t="s">
        <v>517</v>
      </c>
      <c r="C885" s="568">
        <v>89301074</v>
      </c>
      <c r="D885" s="632" t="s">
        <v>2978</v>
      </c>
      <c r="E885" s="633" t="s">
        <v>1753</v>
      </c>
      <c r="F885" s="568" t="s">
        <v>1733</v>
      </c>
      <c r="G885" s="568" t="s">
        <v>1914</v>
      </c>
      <c r="H885" s="568" t="s">
        <v>586</v>
      </c>
      <c r="I885" s="568" t="s">
        <v>2149</v>
      </c>
      <c r="J885" s="568" t="s">
        <v>2150</v>
      </c>
      <c r="K885" s="568" t="s">
        <v>2151</v>
      </c>
      <c r="L885" s="569">
        <v>162.13</v>
      </c>
      <c r="M885" s="569">
        <v>3891.1199999999994</v>
      </c>
      <c r="N885" s="568">
        <v>24</v>
      </c>
      <c r="O885" s="634">
        <v>7.5</v>
      </c>
      <c r="P885" s="569">
        <v>1621.2999999999997</v>
      </c>
      <c r="Q885" s="585">
        <v>0.41666666666666663</v>
      </c>
      <c r="R885" s="568">
        <v>10</v>
      </c>
      <c r="S885" s="585">
        <v>0.41666666666666669</v>
      </c>
      <c r="T885" s="634">
        <v>3.5</v>
      </c>
      <c r="U885" s="616">
        <v>0.46666666666666667</v>
      </c>
    </row>
    <row r="886" spans="1:21" ht="14.4" customHeight="1" x14ac:dyDescent="0.3">
      <c r="A886" s="567">
        <v>7</v>
      </c>
      <c r="B886" s="568" t="s">
        <v>517</v>
      </c>
      <c r="C886" s="568">
        <v>89301074</v>
      </c>
      <c r="D886" s="632" t="s">
        <v>2978</v>
      </c>
      <c r="E886" s="633" t="s">
        <v>1753</v>
      </c>
      <c r="F886" s="568" t="s">
        <v>1733</v>
      </c>
      <c r="G886" s="568" t="s">
        <v>1918</v>
      </c>
      <c r="H886" s="568" t="s">
        <v>516</v>
      </c>
      <c r="I886" s="568" t="s">
        <v>2152</v>
      </c>
      <c r="J886" s="568" t="s">
        <v>1923</v>
      </c>
      <c r="K886" s="568" t="s">
        <v>2153</v>
      </c>
      <c r="L886" s="569">
        <v>87.14</v>
      </c>
      <c r="M886" s="569">
        <v>174.28</v>
      </c>
      <c r="N886" s="568">
        <v>2</v>
      </c>
      <c r="O886" s="634">
        <v>0.5</v>
      </c>
      <c r="P886" s="569">
        <v>174.28</v>
      </c>
      <c r="Q886" s="585">
        <v>1</v>
      </c>
      <c r="R886" s="568">
        <v>2</v>
      </c>
      <c r="S886" s="585">
        <v>1</v>
      </c>
      <c r="T886" s="634">
        <v>0.5</v>
      </c>
      <c r="U886" s="616">
        <v>1</v>
      </c>
    </row>
    <row r="887" spans="1:21" ht="14.4" customHeight="1" x14ac:dyDescent="0.3">
      <c r="A887" s="567">
        <v>7</v>
      </c>
      <c r="B887" s="568" t="s">
        <v>517</v>
      </c>
      <c r="C887" s="568">
        <v>89301074</v>
      </c>
      <c r="D887" s="632" t="s">
        <v>2978</v>
      </c>
      <c r="E887" s="633" t="s">
        <v>1753</v>
      </c>
      <c r="F887" s="568" t="s">
        <v>1733</v>
      </c>
      <c r="G887" s="568" t="s">
        <v>1925</v>
      </c>
      <c r="H887" s="568" t="s">
        <v>516</v>
      </c>
      <c r="I887" s="568" t="s">
        <v>1926</v>
      </c>
      <c r="J887" s="568" t="s">
        <v>1927</v>
      </c>
      <c r="K887" s="568" t="s">
        <v>1928</v>
      </c>
      <c r="L887" s="569">
        <v>53.67</v>
      </c>
      <c r="M887" s="569">
        <v>1073.4000000000001</v>
      </c>
      <c r="N887" s="568">
        <v>20</v>
      </c>
      <c r="O887" s="634">
        <v>4.5</v>
      </c>
      <c r="P887" s="569">
        <v>429.36</v>
      </c>
      <c r="Q887" s="585">
        <v>0.39999999999999997</v>
      </c>
      <c r="R887" s="568">
        <v>8</v>
      </c>
      <c r="S887" s="585">
        <v>0.4</v>
      </c>
      <c r="T887" s="634">
        <v>2</v>
      </c>
      <c r="U887" s="616">
        <v>0.44444444444444442</v>
      </c>
    </row>
    <row r="888" spans="1:21" ht="14.4" customHeight="1" x14ac:dyDescent="0.3">
      <c r="A888" s="567">
        <v>7</v>
      </c>
      <c r="B888" s="568" t="s">
        <v>517</v>
      </c>
      <c r="C888" s="568">
        <v>89301074</v>
      </c>
      <c r="D888" s="632" t="s">
        <v>2978</v>
      </c>
      <c r="E888" s="633" t="s">
        <v>1753</v>
      </c>
      <c r="F888" s="568" t="s">
        <v>1733</v>
      </c>
      <c r="G888" s="568" t="s">
        <v>1925</v>
      </c>
      <c r="H888" s="568" t="s">
        <v>516</v>
      </c>
      <c r="I888" s="568" t="s">
        <v>1929</v>
      </c>
      <c r="J888" s="568" t="s">
        <v>1930</v>
      </c>
      <c r="K888" s="568" t="s">
        <v>1173</v>
      </c>
      <c r="L888" s="569">
        <v>165.67</v>
      </c>
      <c r="M888" s="569">
        <v>994.02</v>
      </c>
      <c r="N888" s="568">
        <v>6</v>
      </c>
      <c r="O888" s="634">
        <v>1.5</v>
      </c>
      <c r="P888" s="569">
        <v>497.01</v>
      </c>
      <c r="Q888" s="585">
        <v>0.5</v>
      </c>
      <c r="R888" s="568">
        <v>3</v>
      </c>
      <c r="S888" s="585">
        <v>0.5</v>
      </c>
      <c r="T888" s="634">
        <v>0.5</v>
      </c>
      <c r="U888" s="616">
        <v>0.33333333333333331</v>
      </c>
    </row>
    <row r="889" spans="1:21" ht="14.4" customHeight="1" x14ac:dyDescent="0.3">
      <c r="A889" s="567">
        <v>7</v>
      </c>
      <c r="B889" s="568" t="s">
        <v>517</v>
      </c>
      <c r="C889" s="568">
        <v>89301074</v>
      </c>
      <c r="D889" s="632" t="s">
        <v>2978</v>
      </c>
      <c r="E889" s="633" t="s">
        <v>1753</v>
      </c>
      <c r="F889" s="568" t="s">
        <v>1733</v>
      </c>
      <c r="G889" s="568" t="s">
        <v>2140</v>
      </c>
      <c r="H889" s="568" t="s">
        <v>516</v>
      </c>
      <c r="I889" s="568" t="s">
        <v>2864</v>
      </c>
      <c r="J889" s="568" t="s">
        <v>2865</v>
      </c>
      <c r="K889" s="568" t="s">
        <v>2866</v>
      </c>
      <c r="L889" s="569">
        <v>0</v>
      </c>
      <c r="M889" s="569">
        <v>0</v>
      </c>
      <c r="N889" s="568">
        <v>3</v>
      </c>
      <c r="O889" s="634">
        <v>1</v>
      </c>
      <c r="P889" s="569">
        <v>0</v>
      </c>
      <c r="Q889" s="585"/>
      <c r="R889" s="568">
        <v>3</v>
      </c>
      <c r="S889" s="585">
        <v>1</v>
      </c>
      <c r="T889" s="634">
        <v>1</v>
      </c>
      <c r="U889" s="616">
        <v>1</v>
      </c>
    </row>
    <row r="890" spans="1:21" ht="14.4" customHeight="1" x14ac:dyDescent="0.3">
      <c r="A890" s="567">
        <v>7</v>
      </c>
      <c r="B890" s="568" t="s">
        <v>517</v>
      </c>
      <c r="C890" s="568">
        <v>89301074</v>
      </c>
      <c r="D890" s="632" t="s">
        <v>2978</v>
      </c>
      <c r="E890" s="633" t="s">
        <v>1753</v>
      </c>
      <c r="F890" s="568" t="s">
        <v>1733</v>
      </c>
      <c r="G890" s="568" t="s">
        <v>1935</v>
      </c>
      <c r="H890" s="568" t="s">
        <v>516</v>
      </c>
      <c r="I890" s="568" t="s">
        <v>1936</v>
      </c>
      <c r="J890" s="568" t="s">
        <v>1937</v>
      </c>
      <c r="K890" s="568" t="s">
        <v>1938</v>
      </c>
      <c r="L890" s="569">
        <v>629.07000000000005</v>
      </c>
      <c r="M890" s="569">
        <v>3774.42</v>
      </c>
      <c r="N890" s="568">
        <v>6</v>
      </c>
      <c r="O890" s="634">
        <v>1</v>
      </c>
      <c r="P890" s="569"/>
      <c r="Q890" s="585">
        <v>0</v>
      </c>
      <c r="R890" s="568"/>
      <c r="S890" s="585">
        <v>0</v>
      </c>
      <c r="T890" s="634"/>
      <c r="U890" s="616">
        <v>0</v>
      </c>
    </row>
    <row r="891" spans="1:21" ht="14.4" customHeight="1" x14ac:dyDescent="0.3">
      <c r="A891" s="567">
        <v>7</v>
      </c>
      <c r="B891" s="568" t="s">
        <v>517</v>
      </c>
      <c r="C891" s="568">
        <v>89301074</v>
      </c>
      <c r="D891" s="632" t="s">
        <v>2978</v>
      </c>
      <c r="E891" s="633" t="s">
        <v>1753</v>
      </c>
      <c r="F891" s="568" t="s">
        <v>1733</v>
      </c>
      <c r="G891" s="568" t="s">
        <v>1935</v>
      </c>
      <c r="H891" s="568" t="s">
        <v>516</v>
      </c>
      <c r="I891" s="568" t="s">
        <v>1957</v>
      </c>
      <c r="J891" s="568" t="s">
        <v>1958</v>
      </c>
      <c r="K891" s="568" t="s">
        <v>1959</v>
      </c>
      <c r="L891" s="569">
        <v>1889.62</v>
      </c>
      <c r="M891" s="569">
        <v>7558.48</v>
      </c>
      <c r="N891" s="568">
        <v>4</v>
      </c>
      <c r="O891" s="634">
        <v>1</v>
      </c>
      <c r="P891" s="569">
        <v>7558.48</v>
      </c>
      <c r="Q891" s="585">
        <v>1</v>
      </c>
      <c r="R891" s="568">
        <v>4</v>
      </c>
      <c r="S891" s="585">
        <v>1</v>
      </c>
      <c r="T891" s="634">
        <v>1</v>
      </c>
      <c r="U891" s="616">
        <v>1</v>
      </c>
    </row>
    <row r="892" spans="1:21" ht="14.4" customHeight="1" x14ac:dyDescent="0.3">
      <c r="A892" s="567">
        <v>7</v>
      </c>
      <c r="B892" s="568" t="s">
        <v>517</v>
      </c>
      <c r="C892" s="568">
        <v>89301074</v>
      </c>
      <c r="D892" s="632" t="s">
        <v>2978</v>
      </c>
      <c r="E892" s="633" t="s">
        <v>1753</v>
      </c>
      <c r="F892" s="568" t="s">
        <v>1733</v>
      </c>
      <c r="G892" s="568" t="s">
        <v>1935</v>
      </c>
      <c r="H892" s="568" t="s">
        <v>516</v>
      </c>
      <c r="I892" s="568" t="s">
        <v>1960</v>
      </c>
      <c r="J892" s="568" t="s">
        <v>1961</v>
      </c>
      <c r="K892" s="568" t="s">
        <v>1962</v>
      </c>
      <c r="L892" s="569">
        <v>4358.63</v>
      </c>
      <c r="M892" s="569">
        <v>4358.63</v>
      </c>
      <c r="N892" s="568">
        <v>1</v>
      </c>
      <c r="O892" s="634">
        <v>1</v>
      </c>
      <c r="P892" s="569"/>
      <c r="Q892" s="585">
        <v>0</v>
      </c>
      <c r="R892" s="568"/>
      <c r="S892" s="585">
        <v>0</v>
      </c>
      <c r="T892" s="634"/>
      <c r="U892" s="616">
        <v>0</v>
      </c>
    </row>
    <row r="893" spans="1:21" ht="14.4" customHeight="1" x14ac:dyDescent="0.3">
      <c r="A893" s="567">
        <v>7</v>
      </c>
      <c r="B893" s="568" t="s">
        <v>517</v>
      </c>
      <c r="C893" s="568">
        <v>89301074</v>
      </c>
      <c r="D893" s="632" t="s">
        <v>2978</v>
      </c>
      <c r="E893" s="633" t="s">
        <v>1753</v>
      </c>
      <c r="F893" s="568" t="s">
        <v>1733</v>
      </c>
      <c r="G893" s="568" t="s">
        <v>1935</v>
      </c>
      <c r="H893" s="568" t="s">
        <v>516</v>
      </c>
      <c r="I893" s="568" t="s">
        <v>1972</v>
      </c>
      <c r="J893" s="568" t="s">
        <v>1973</v>
      </c>
      <c r="K893" s="568" t="s">
        <v>1974</v>
      </c>
      <c r="L893" s="569">
        <v>2787.72</v>
      </c>
      <c r="M893" s="569">
        <v>11150.88</v>
      </c>
      <c r="N893" s="568">
        <v>4</v>
      </c>
      <c r="O893" s="634">
        <v>1</v>
      </c>
      <c r="P893" s="569"/>
      <c r="Q893" s="585">
        <v>0</v>
      </c>
      <c r="R893" s="568"/>
      <c r="S893" s="585">
        <v>0</v>
      </c>
      <c r="T893" s="634"/>
      <c r="U893" s="616">
        <v>0</v>
      </c>
    </row>
    <row r="894" spans="1:21" ht="14.4" customHeight="1" x14ac:dyDescent="0.3">
      <c r="A894" s="567">
        <v>7</v>
      </c>
      <c r="B894" s="568" t="s">
        <v>517</v>
      </c>
      <c r="C894" s="568">
        <v>89301074</v>
      </c>
      <c r="D894" s="632" t="s">
        <v>2978</v>
      </c>
      <c r="E894" s="633" t="s">
        <v>1753</v>
      </c>
      <c r="F894" s="568" t="s">
        <v>1733</v>
      </c>
      <c r="G894" s="568" t="s">
        <v>1935</v>
      </c>
      <c r="H894" s="568" t="s">
        <v>516</v>
      </c>
      <c r="I894" s="568" t="s">
        <v>1975</v>
      </c>
      <c r="J894" s="568" t="s">
        <v>1976</v>
      </c>
      <c r="K894" s="568" t="s">
        <v>1977</v>
      </c>
      <c r="L894" s="569">
        <v>2332.38</v>
      </c>
      <c r="M894" s="569">
        <v>27988.560000000001</v>
      </c>
      <c r="N894" s="568">
        <v>12</v>
      </c>
      <c r="O894" s="634">
        <v>2</v>
      </c>
      <c r="P894" s="569">
        <v>27988.560000000001</v>
      </c>
      <c r="Q894" s="585">
        <v>1</v>
      </c>
      <c r="R894" s="568">
        <v>12</v>
      </c>
      <c r="S894" s="585">
        <v>1</v>
      </c>
      <c r="T894" s="634">
        <v>2</v>
      </c>
      <c r="U894" s="616">
        <v>1</v>
      </c>
    </row>
    <row r="895" spans="1:21" ht="14.4" customHeight="1" x14ac:dyDescent="0.3">
      <c r="A895" s="567">
        <v>7</v>
      </c>
      <c r="B895" s="568" t="s">
        <v>517</v>
      </c>
      <c r="C895" s="568">
        <v>89301074</v>
      </c>
      <c r="D895" s="632" t="s">
        <v>2978</v>
      </c>
      <c r="E895" s="633" t="s">
        <v>1753</v>
      </c>
      <c r="F895" s="568" t="s">
        <v>1733</v>
      </c>
      <c r="G895" s="568" t="s">
        <v>1935</v>
      </c>
      <c r="H895" s="568" t="s">
        <v>516</v>
      </c>
      <c r="I895" s="568" t="s">
        <v>1978</v>
      </c>
      <c r="J895" s="568" t="s">
        <v>1979</v>
      </c>
      <c r="K895" s="568" t="s">
        <v>1980</v>
      </c>
      <c r="L895" s="569">
        <v>880.88</v>
      </c>
      <c r="M895" s="569">
        <v>13213.199999999999</v>
      </c>
      <c r="N895" s="568">
        <v>15</v>
      </c>
      <c r="O895" s="634">
        <v>4</v>
      </c>
      <c r="P895" s="569">
        <v>2642.64</v>
      </c>
      <c r="Q895" s="585">
        <v>0.2</v>
      </c>
      <c r="R895" s="568">
        <v>3</v>
      </c>
      <c r="S895" s="585">
        <v>0.2</v>
      </c>
      <c r="T895" s="634">
        <v>2</v>
      </c>
      <c r="U895" s="616">
        <v>0.5</v>
      </c>
    </row>
    <row r="896" spans="1:21" ht="14.4" customHeight="1" x14ac:dyDescent="0.3">
      <c r="A896" s="567">
        <v>7</v>
      </c>
      <c r="B896" s="568" t="s">
        <v>517</v>
      </c>
      <c r="C896" s="568">
        <v>89301074</v>
      </c>
      <c r="D896" s="632" t="s">
        <v>2978</v>
      </c>
      <c r="E896" s="633" t="s">
        <v>1753</v>
      </c>
      <c r="F896" s="568" t="s">
        <v>1733</v>
      </c>
      <c r="G896" s="568" t="s">
        <v>1984</v>
      </c>
      <c r="H896" s="568" t="s">
        <v>586</v>
      </c>
      <c r="I896" s="568" t="s">
        <v>1661</v>
      </c>
      <c r="J896" s="568" t="s">
        <v>1151</v>
      </c>
      <c r="K896" s="568" t="s">
        <v>1152</v>
      </c>
      <c r="L896" s="569">
        <v>887.05</v>
      </c>
      <c r="M896" s="569">
        <v>4435.25</v>
      </c>
      <c r="N896" s="568">
        <v>5</v>
      </c>
      <c r="O896" s="634">
        <v>3.5</v>
      </c>
      <c r="P896" s="569">
        <v>1774.1</v>
      </c>
      <c r="Q896" s="585">
        <v>0.39999999999999997</v>
      </c>
      <c r="R896" s="568">
        <v>2</v>
      </c>
      <c r="S896" s="585">
        <v>0.4</v>
      </c>
      <c r="T896" s="634">
        <v>0.5</v>
      </c>
      <c r="U896" s="616">
        <v>0.14285714285714285</v>
      </c>
    </row>
    <row r="897" spans="1:21" ht="14.4" customHeight="1" x14ac:dyDescent="0.3">
      <c r="A897" s="567">
        <v>7</v>
      </c>
      <c r="B897" s="568" t="s">
        <v>517</v>
      </c>
      <c r="C897" s="568">
        <v>89301074</v>
      </c>
      <c r="D897" s="632" t="s">
        <v>2978</v>
      </c>
      <c r="E897" s="633" t="s">
        <v>1753</v>
      </c>
      <c r="F897" s="568" t="s">
        <v>1733</v>
      </c>
      <c r="G897" s="568" t="s">
        <v>1997</v>
      </c>
      <c r="H897" s="568" t="s">
        <v>516</v>
      </c>
      <c r="I897" s="568" t="s">
        <v>1998</v>
      </c>
      <c r="J897" s="568" t="s">
        <v>1999</v>
      </c>
      <c r="K897" s="568" t="s">
        <v>2000</v>
      </c>
      <c r="L897" s="569">
        <v>760.15</v>
      </c>
      <c r="M897" s="569">
        <v>4560.8999999999996</v>
      </c>
      <c r="N897" s="568">
        <v>6</v>
      </c>
      <c r="O897" s="634">
        <v>1</v>
      </c>
      <c r="P897" s="569"/>
      <c r="Q897" s="585">
        <v>0</v>
      </c>
      <c r="R897" s="568"/>
      <c r="S897" s="585">
        <v>0</v>
      </c>
      <c r="T897" s="634"/>
      <c r="U897" s="616">
        <v>0</v>
      </c>
    </row>
    <row r="898" spans="1:21" ht="14.4" customHeight="1" x14ac:dyDescent="0.3">
      <c r="A898" s="567">
        <v>7</v>
      </c>
      <c r="B898" s="568" t="s">
        <v>517</v>
      </c>
      <c r="C898" s="568">
        <v>89301074</v>
      </c>
      <c r="D898" s="632" t="s">
        <v>2978</v>
      </c>
      <c r="E898" s="633" t="s">
        <v>1753</v>
      </c>
      <c r="F898" s="568" t="s">
        <v>1733</v>
      </c>
      <c r="G898" s="568" t="s">
        <v>1997</v>
      </c>
      <c r="H898" s="568" t="s">
        <v>516</v>
      </c>
      <c r="I898" s="568" t="s">
        <v>2308</v>
      </c>
      <c r="J898" s="568" t="s">
        <v>2309</v>
      </c>
      <c r="K898" s="568" t="s">
        <v>2310</v>
      </c>
      <c r="L898" s="569">
        <v>1520.3</v>
      </c>
      <c r="M898" s="569">
        <v>9121.7999999999993</v>
      </c>
      <c r="N898" s="568">
        <v>6</v>
      </c>
      <c r="O898" s="634">
        <v>1</v>
      </c>
      <c r="P898" s="569"/>
      <c r="Q898" s="585">
        <v>0</v>
      </c>
      <c r="R898" s="568"/>
      <c r="S898" s="585">
        <v>0</v>
      </c>
      <c r="T898" s="634"/>
      <c r="U898" s="616">
        <v>0</v>
      </c>
    </row>
    <row r="899" spans="1:21" ht="14.4" customHeight="1" x14ac:dyDescent="0.3">
      <c r="A899" s="567">
        <v>7</v>
      </c>
      <c r="B899" s="568" t="s">
        <v>517</v>
      </c>
      <c r="C899" s="568">
        <v>89301074</v>
      </c>
      <c r="D899" s="632" t="s">
        <v>2978</v>
      </c>
      <c r="E899" s="633" t="s">
        <v>1753</v>
      </c>
      <c r="F899" s="568" t="s">
        <v>1733</v>
      </c>
      <c r="G899" s="568" t="s">
        <v>2004</v>
      </c>
      <c r="H899" s="568" t="s">
        <v>516</v>
      </c>
      <c r="I899" s="568" t="s">
        <v>2008</v>
      </c>
      <c r="J899" s="568" t="s">
        <v>2006</v>
      </c>
      <c r="K899" s="568" t="s">
        <v>2007</v>
      </c>
      <c r="L899" s="569">
        <v>144.01</v>
      </c>
      <c r="M899" s="569">
        <v>432.03</v>
      </c>
      <c r="N899" s="568">
        <v>3</v>
      </c>
      <c r="O899" s="634">
        <v>0.5</v>
      </c>
      <c r="P899" s="569">
        <v>432.03</v>
      </c>
      <c r="Q899" s="585">
        <v>1</v>
      </c>
      <c r="R899" s="568">
        <v>3</v>
      </c>
      <c r="S899" s="585">
        <v>1</v>
      </c>
      <c r="T899" s="634">
        <v>0.5</v>
      </c>
      <c r="U899" s="616">
        <v>1</v>
      </c>
    </row>
    <row r="900" spans="1:21" ht="14.4" customHeight="1" x14ac:dyDescent="0.3">
      <c r="A900" s="567">
        <v>7</v>
      </c>
      <c r="B900" s="568" t="s">
        <v>517</v>
      </c>
      <c r="C900" s="568">
        <v>89301074</v>
      </c>
      <c r="D900" s="632" t="s">
        <v>2978</v>
      </c>
      <c r="E900" s="633" t="s">
        <v>1753</v>
      </c>
      <c r="F900" s="568" t="s">
        <v>1733</v>
      </c>
      <c r="G900" s="568" t="s">
        <v>2319</v>
      </c>
      <c r="H900" s="568" t="s">
        <v>516</v>
      </c>
      <c r="I900" s="568" t="s">
        <v>2320</v>
      </c>
      <c r="J900" s="568" t="s">
        <v>2321</v>
      </c>
      <c r="K900" s="568" t="s">
        <v>2135</v>
      </c>
      <c r="L900" s="569">
        <v>75.36</v>
      </c>
      <c r="M900" s="569">
        <v>226.07999999999998</v>
      </c>
      <c r="N900" s="568">
        <v>3</v>
      </c>
      <c r="O900" s="634">
        <v>0.5</v>
      </c>
      <c r="P900" s="569">
        <v>226.07999999999998</v>
      </c>
      <c r="Q900" s="585">
        <v>1</v>
      </c>
      <c r="R900" s="568">
        <v>3</v>
      </c>
      <c r="S900" s="585">
        <v>1</v>
      </c>
      <c r="T900" s="634">
        <v>0.5</v>
      </c>
      <c r="U900" s="616">
        <v>1</v>
      </c>
    </row>
    <row r="901" spans="1:21" ht="14.4" customHeight="1" x14ac:dyDescent="0.3">
      <c r="A901" s="567">
        <v>7</v>
      </c>
      <c r="B901" s="568" t="s">
        <v>517</v>
      </c>
      <c r="C901" s="568">
        <v>89301074</v>
      </c>
      <c r="D901" s="632" t="s">
        <v>2978</v>
      </c>
      <c r="E901" s="633" t="s">
        <v>1753</v>
      </c>
      <c r="F901" s="568" t="s">
        <v>1733</v>
      </c>
      <c r="G901" s="568" t="s">
        <v>2641</v>
      </c>
      <c r="H901" s="568" t="s">
        <v>516</v>
      </c>
      <c r="I901" s="568" t="s">
        <v>2323</v>
      </c>
      <c r="J901" s="568" t="s">
        <v>2324</v>
      </c>
      <c r="K901" s="568" t="s">
        <v>1164</v>
      </c>
      <c r="L901" s="569">
        <v>0</v>
      </c>
      <c r="M901" s="569">
        <v>0</v>
      </c>
      <c r="N901" s="568">
        <v>1</v>
      </c>
      <c r="O901" s="634">
        <v>0.5</v>
      </c>
      <c r="P901" s="569">
        <v>0</v>
      </c>
      <c r="Q901" s="585"/>
      <c r="R901" s="568">
        <v>1</v>
      </c>
      <c r="S901" s="585">
        <v>1</v>
      </c>
      <c r="T901" s="634">
        <v>0.5</v>
      </c>
      <c r="U901" s="616">
        <v>1</v>
      </c>
    </row>
    <row r="902" spans="1:21" ht="14.4" customHeight="1" x14ac:dyDescent="0.3">
      <c r="A902" s="567">
        <v>7</v>
      </c>
      <c r="B902" s="568" t="s">
        <v>517</v>
      </c>
      <c r="C902" s="568">
        <v>89301074</v>
      </c>
      <c r="D902" s="632" t="s">
        <v>2978</v>
      </c>
      <c r="E902" s="633" t="s">
        <v>1753</v>
      </c>
      <c r="F902" s="568" t="s">
        <v>1733</v>
      </c>
      <c r="G902" s="568" t="s">
        <v>2023</v>
      </c>
      <c r="H902" s="568" t="s">
        <v>516</v>
      </c>
      <c r="I902" s="568" t="s">
        <v>2197</v>
      </c>
      <c r="J902" s="568" t="s">
        <v>2198</v>
      </c>
      <c r="K902" s="568" t="s">
        <v>2199</v>
      </c>
      <c r="L902" s="569">
        <v>56.01</v>
      </c>
      <c r="M902" s="569">
        <v>112.02</v>
      </c>
      <c r="N902" s="568">
        <v>2</v>
      </c>
      <c r="O902" s="634">
        <v>1</v>
      </c>
      <c r="P902" s="569">
        <v>112.02</v>
      </c>
      <c r="Q902" s="585">
        <v>1</v>
      </c>
      <c r="R902" s="568">
        <v>2</v>
      </c>
      <c r="S902" s="585">
        <v>1</v>
      </c>
      <c r="T902" s="634">
        <v>1</v>
      </c>
      <c r="U902" s="616">
        <v>1</v>
      </c>
    </row>
    <row r="903" spans="1:21" ht="14.4" customHeight="1" x14ac:dyDescent="0.3">
      <c r="A903" s="567">
        <v>7</v>
      </c>
      <c r="B903" s="568" t="s">
        <v>517</v>
      </c>
      <c r="C903" s="568">
        <v>89301074</v>
      </c>
      <c r="D903" s="632" t="s">
        <v>2978</v>
      </c>
      <c r="E903" s="633" t="s">
        <v>1753</v>
      </c>
      <c r="F903" s="568" t="s">
        <v>1733</v>
      </c>
      <c r="G903" s="568" t="s">
        <v>2026</v>
      </c>
      <c r="H903" s="568" t="s">
        <v>516</v>
      </c>
      <c r="I903" s="568" t="s">
        <v>2207</v>
      </c>
      <c r="J903" s="568" t="s">
        <v>2043</v>
      </c>
      <c r="K903" s="568" t="s">
        <v>836</v>
      </c>
      <c r="L903" s="569">
        <v>707.38</v>
      </c>
      <c r="M903" s="569">
        <v>4244.28</v>
      </c>
      <c r="N903" s="568">
        <v>6</v>
      </c>
      <c r="O903" s="634">
        <v>1</v>
      </c>
      <c r="P903" s="569">
        <v>4244.28</v>
      </c>
      <c r="Q903" s="585">
        <v>1</v>
      </c>
      <c r="R903" s="568">
        <v>6</v>
      </c>
      <c r="S903" s="585">
        <v>1</v>
      </c>
      <c r="T903" s="634">
        <v>1</v>
      </c>
      <c r="U903" s="616">
        <v>1</v>
      </c>
    </row>
    <row r="904" spans="1:21" ht="14.4" customHeight="1" x14ac:dyDescent="0.3">
      <c r="A904" s="567">
        <v>7</v>
      </c>
      <c r="B904" s="568" t="s">
        <v>517</v>
      </c>
      <c r="C904" s="568">
        <v>89301074</v>
      </c>
      <c r="D904" s="632" t="s">
        <v>2978</v>
      </c>
      <c r="E904" s="633" t="s">
        <v>1753</v>
      </c>
      <c r="F904" s="568" t="s">
        <v>1733</v>
      </c>
      <c r="G904" s="568" t="s">
        <v>2026</v>
      </c>
      <c r="H904" s="568" t="s">
        <v>516</v>
      </c>
      <c r="I904" s="568" t="s">
        <v>2037</v>
      </c>
      <c r="J904" s="568" t="s">
        <v>2038</v>
      </c>
      <c r="K904" s="568" t="s">
        <v>2039</v>
      </c>
      <c r="L904" s="569">
        <v>237.72</v>
      </c>
      <c r="M904" s="569">
        <v>1664.04</v>
      </c>
      <c r="N904" s="568">
        <v>7</v>
      </c>
      <c r="O904" s="634">
        <v>1</v>
      </c>
      <c r="P904" s="569">
        <v>1664.04</v>
      </c>
      <c r="Q904" s="585">
        <v>1</v>
      </c>
      <c r="R904" s="568">
        <v>7</v>
      </c>
      <c r="S904" s="585">
        <v>1</v>
      </c>
      <c r="T904" s="634">
        <v>1</v>
      </c>
      <c r="U904" s="616">
        <v>1</v>
      </c>
    </row>
    <row r="905" spans="1:21" ht="14.4" customHeight="1" x14ac:dyDescent="0.3">
      <c r="A905" s="567">
        <v>7</v>
      </c>
      <c r="B905" s="568" t="s">
        <v>517</v>
      </c>
      <c r="C905" s="568">
        <v>89301074</v>
      </c>
      <c r="D905" s="632" t="s">
        <v>2978</v>
      </c>
      <c r="E905" s="633" t="s">
        <v>1753</v>
      </c>
      <c r="F905" s="568" t="s">
        <v>1733</v>
      </c>
      <c r="G905" s="568" t="s">
        <v>2026</v>
      </c>
      <c r="H905" s="568" t="s">
        <v>516</v>
      </c>
      <c r="I905" s="568" t="s">
        <v>2040</v>
      </c>
      <c r="J905" s="568" t="s">
        <v>2028</v>
      </c>
      <c r="K905" s="568" t="s">
        <v>2029</v>
      </c>
      <c r="L905" s="569">
        <v>238.97</v>
      </c>
      <c r="M905" s="569">
        <v>5496.31</v>
      </c>
      <c r="N905" s="568">
        <v>23</v>
      </c>
      <c r="O905" s="634">
        <v>3</v>
      </c>
      <c r="P905" s="569">
        <v>4540.43</v>
      </c>
      <c r="Q905" s="585">
        <v>0.82608695652173914</v>
      </c>
      <c r="R905" s="568">
        <v>19</v>
      </c>
      <c r="S905" s="585">
        <v>0.82608695652173914</v>
      </c>
      <c r="T905" s="634">
        <v>2</v>
      </c>
      <c r="U905" s="616">
        <v>0.66666666666666663</v>
      </c>
    </row>
    <row r="906" spans="1:21" ht="14.4" customHeight="1" x14ac:dyDescent="0.3">
      <c r="A906" s="567">
        <v>7</v>
      </c>
      <c r="B906" s="568" t="s">
        <v>517</v>
      </c>
      <c r="C906" s="568">
        <v>89301074</v>
      </c>
      <c r="D906" s="632" t="s">
        <v>2978</v>
      </c>
      <c r="E906" s="633" t="s">
        <v>1753</v>
      </c>
      <c r="F906" s="568" t="s">
        <v>1733</v>
      </c>
      <c r="G906" s="568" t="s">
        <v>2026</v>
      </c>
      <c r="H906" s="568" t="s">
        <v>516</v>
      </c>
      <c r="I906" s="568" t="s">
        <v>2041</v>
      </c>
      <c r="J906" s="568" t="s">
        <v>2031</v>
      </c>
      <c r="K906" s="568" t="s">
        <v>2032</v>
      </c>
      <c r="L906" s="569">
        <v>503.26</v>
      </c>
      <c r="M906" s="569">
        <v>4529.34</v>
      </c>
      <c r="N906" s="568">
        <v>9</v>
      </c>
      <c r="O906" s="634">
        <v>1</v>
      </c>
      <c r="P906" s="569">
        <v>4529.34</v>
      </c>
      <c r="Q906" s="585">
        <v>1</v>
      </c>
      <c r="R906" s="568">
        <v>9</v>
      </c>
      <c r="S906" s="585">
        <v>1</v>
      </c>
      <c r="T906" s="634">
        <v>1</v>
      </c>
      <c r="U906" s="616">
        <v>1</v>
      </c>
    </row>
    <row r="907" spans="1:21" ht="14.4" customHeight="1" x14ac:dyDescent="0.3">
      <c r="A907" s="567">
        <v>7</v>
      </c>
      <c r="B907" s="568" t="s">
        <v>517</v>
      </c>
      <c r="C907" s="568">
        <v>89301074</v>
      </c>
      <c r="D907" s="632" t="s">
        <v>2978</v>
      </c>
      <c r="E907" s="633" t="s">
        <v>1753</v>
      </c>
      <c r="F907" s="568" t="s">
        <v>1733</v>
      </c>
      <c r="G907" s="568" t="s">
        <v>1876</v>
      </c>
      <c r="H907" s="568" t="s">
        <v>586</v>
      </c>
      <c r="I907" s="568" t="s">
        <v>1877</v>
      </c>
      <c r="J907" s="568" t="s">
        <v>1878</v>
      </c>
      <c r="K907" s="568" t="s">
        <v>1879</v>
      </c>
      <c r="L907" s="569">
        <v>96.63</v>
      </c>
      <c r="M907" s="569">
        <v>1739.34</v>
      </c>
      <c r="N907" s="568">
        <v>18</v>
      </c>
      <c r="O907" s="634">
        <v>4</v>
      </c>
      <c r="P907" s="569">
        <v>1546.08</v>
      </c>
      <c r="Q907" s="585">
        <v>0.88888888888888884</v>
      </c>
      <c r="R907" s="568">
        <v>16</v>
      </c>
      <c r="S907" s="585">
        <v>0.88888888888888884</v>
      </c>
      <c r="T907" s="634">
        <v>3.5</v>
      </c>
      <c r="U907" s="616">
        <v>0.875</v>
      </c>
    </row>
    <row r="908" spans="1:21" ht="14.4" customHeight="1" x14ac:dyDescent="0.3">
      <c r="A908" s="567">
        <v>7</v>
      </c>
      <c r="B908" s="568" t="s">
        <v>517</v>
      </c>
      <c r="C908" s="568">
        <v>89301074</v>
      </c>
      <c r="D908" s="632" t="s">
        <v>2978</v>
      </c>
      <c r="E908" s="633" t="s">
        <v>1753</v>
      </c>
      <c r="F908" s="568" t="s">
        <v>1733</v>
      </c>
      <c r="G908" s="568" t="s">
        <v>1880</v>
      </c>
      <c r="H908" s="568" t="s">
        <v>516</v>
      </c>
      <c r="I908" s="568" t="s">
        <v>2867</v>
      </c>
      <c r="J908" s="568" t="s">
        <v>775</v>
      </c>
      <c r="K908" s="568" t="s">
        <v>1882</v>
      </c>
      <c r="L908" s="569">
        <v>0</v>
      </c>
      <c r="M908" s="569">
        <v>0</v>
      </c>
      <c r="N908" s="568">
        <v>2</v>
      </c>
      <c r="O908" s="634">
        <v>0.5</v>
      </c>
      <c r="P908" s="569">
        <v>0</v>
      </c>
      <c r="Q908" s="585"/>
      <c r="R908" s="568">
        <v>2</v>
      </c>
      <c r="S908" s="585">
        <v>1</v>
      </c>
      <c r="T908" s="634">
        <v>0.5</v>
      </c>
      <c r="U908" s="616">
        <v>1</v>
      </c>
    </row>
    <row r="909" spans="1:21" ht="14.4" customHeight="1" x14ac:dyDescent="0.3">
      <c r="A909" s="567">
        <v>7</v>
      </c>
      <c r="B909" s="568" t="s">
        <v>517</v>
      </c>
      <c r="C909" s="568">
        <v>89301074</v>
      </c>
      <c r="D909" s="632" t="s">
        <v>2978</v>
      </c>
      <c r="E909" s="633" t="s">
        <v>1753</v>
      </c>
      <c r="F909" s="568" t="s">
        <v>1733</v>
      </c>
      <c r="G909" s="568" t="s">
        <v>2048</v>
      </c>
      <c r="H909" s="568" t="s">
        <v>516</v>
      </c>
      <c r="I909" s="568" t="s">
        <v>2049</v>
      </c>
      <c r="J909" s="568" t="s">
        <v>2050</v>
      </c>
      <c r="K909" s="568" t="s">
        <v>2051</v>
      </c>
      <c r="L909" s="569">
        <v>1520.3</v>
      </c>
      <c r="M909" s="569">
        <v>13682.699999999999</v>
      </c>
      <c r="N909" s="568">
        <v>9</v>
      </c>
      <c r="O909" s="634">
        <v>1</v>
      </c>
      <c r="P909" s="569">
        <v>13682.699999999999</v>
      </c>
      <c r="Q909" s="585">
        <v>1</v>
      </c>
      <c r="R909" s="568">
        <v>9</v>
      </c>
      <c r="S909" s="585">
        <v>1</v>
      </c>
      <c r="T909" s="634">
        <v>1</v>
      </c>
      <c r="U909" s="616">
        <v>1</v>
      </c>
    </row>
    <row r="910" spans="1:21" ht="14.4" customHeight="1" x14ac:dyDescent="0.3">
      <c r="A910" s="567">
        <v>7</v>
      </c>
      <c r="B910" s="568" t="s">
        <v>517</v>
      </c>
      <c r="C910" s="568">
        <v>89301074</v>
      </c>
      <c r="D910" s="632" t="s">
        <v>2978</v>
      </c>
      <c r="E910" s="633" t="s">
        <v>1753</v>
      </c>
      <c r="F910" s="568" t="s">
        <v>1733</v>
      </c>
      <c r="G910" s="568" t="s">
        <v>2048</v>
      </c>
      <c r="H910" s="568" t="s">
        <v>516</v>
      </c>
      <c r="I910" s="568" t="s">
        <v>2054</v>
      </c>
      <c r="J910" s="568" t="s">
        <v>2055</v>
      </c>
      <c r="K910" s="568" t="s">
        <v>2056</v>
      </c>
      <c r="L910" s="569">
        <v>569.97</v>
      </c>
      <c r="M910" s="569">
        <v>14819.220000000001</v>
      </c>
      <c r="N910" s="568">
        <v>26</v>
      </c>
      <c r="O910" s="634">
        <v>5</v>
      </c>
      <c r="P910" s="569">
        <v>14819.220000000001</v>
      </c>
      <c r="Q910" s="585">
        <v>1</v>
      </c>
      <c r="R910" s="568">
        <v>26</v>
      </c>
      <c r="S910" s="585">
        <v>1</v>
      </c>
      <c r="T910" s="634">
        <v>5</v>
      </c>
      <c r="U910" s="616">
        <v>1</v>
      </c>
    </row>
    <row r="911" spans="1:21" ht="14.4" customHeight="1" x14ac:dyDescent="0.3">
      <c r="A911" s="567">
        <v>7</v>
      </c>
      <c r="B911" s="568" t="s">
        <v>517</v>
      </c>
      <c r="C911" s="568">
        <v>89301074</v>
      </c>
      <c r="D911" s="632" t="s">
        <v>2978</v>
      </c>
      <c r="E911" s="633" t="s">
        <v>1753</v>
      </c>
      <c r="F911" s="568" t="s">
        <v>1733</v>
      </c>
      <c r="G911" s="568" t="s">
        <v>2048</v>
      </c>
      <c r="H911" s="568" t="s">
        <v>516</v>
      </c>
      <c r="I911" s="568" t="s">
        <v>2337</v>
      </c>
      <c r="J911" s="568" t="s">
        <v>2338</v>
      </c>
      <c r="K911" s="568" t="s">
        <v>2067</v>
      </c>
      <c r="L911" s="569">
        <v>427.79</v>
      </c>
      <c r="M911" s="569">
        <v>4705.6900000000005</v>
      </c>
      <c r="N911" s="568">
        <v>11</v>
      </c>
      <c r="O911" s="634">
        <v>4</v>
      </c>
      <c r="P911" s="569">
        <v>4705.6900000000005</v>
      </c>
      <c r="Q911" s="585">
        <v>1</v>
      </c>
      <c r="R911" s="568">
        <v>11</v>
      </c>
      <c r="S911" s="585">
        <v>1</v>
      </c>
      <c r="T911" s="634">
        <v>4</v>
      </c>
      <c r="U911" s="616">
        <v>1</v>
      </c>
    </row>
    <row r="912" spans="1:21" ht="14.4" customHeight="1" x14ac:dyDescent="0.3">
      <c r="A912" s="567">
        <v>7</v>
      </c>
      <c r="B912" s="568" t="s">
        <v>517</v>
      </c>
      <c r="C912" s="568">
        <v>89301074</v>
      </c>
      <c r="D912" s="632" t="s">
        <v>2978</v>
      </c>
      <c r="E912" s="633" t="s">
        <v>1753</v>
      </c>
      <c r="F912" s="568" t="s">
        <v>1733</v>
      </c>
      <c r="G912" s="568" t="s">
        <v>2048</v>
      </c>
      <c r="H912" s="568" t="s">
        <v>516</v>
      </c>
      <c r="I912" s="568" t="s">
        <v>2057</v>
      </c>
      <c r="J912" s="568" t="s">
        <v>2058</v>
      </c>
      <c r="K912" s="568" t="s">
        <v>2059</v>
      </c>
      <c r="L912" s="569">
        <v>760.15</v>
      </c>
      <c r="M912" s="569">
        <v>41808.25</v>
      </c>
      <c r="N912" s="568">
        <v>55</v>
      </c>
      <c r="O912" s="634">
        <v>9</v>
      </c>
      <c r="P912" s="569">
        <v>34966.9</v>
      </c>
      <c r="Q912" s="585">
        <v>0.83636363636363642</v>
      </c>
      <c r="R912" s="568">
        <v>46</v>
      </c>
      <c r="S912" s="585">
        <v>0.83636363636363631</v>
      </c>
      <c r="T912" s="634">
        <v>8</v>
      </c>
      <c r="U912" s="616">
        <v>0.88888888888888884</v>
      </c>
    </row>
    <row r="913" spans="1:21" ht="14.4" customHeight="1" x14ac:dyDescent="0.3">
      <c r="A913" s="567">
        <v>7</v>
      </c>
      <c r="B913" s="568" t="s">
        <v>517</v>
      </c>
      <c r="C913" s="568">
        <v>89301074</v>
      </c>
      <c r="D913" s="632" t="s">
        <v>2978</v>
      </c>
      <c r="E913" s="633" t="s">
        <v>1753</v>
      </c>
      <c r="F913" s="568" t="s">
        <v>1733</v>
      </c>
      <c r="G913" s="568" t="s">
        <v>2048</v>
      </c>
      <c r="H913" s="568" t="s">
        <v>516</v>
      </c>
      <c r="I913" s="568" t="s">
        <v>2068</v>
      </c>
      <c r="J913" s="568" t="s">
        <v>2069</v>
      </c>
      <c r="K913" s="568" t="s">
        <v>2056</v>
      </c>
      <c r="L913" s="569">
        <v>569.97</v>
      </c>
      <c r="M913" s="569">
        <v>6269.67</v>
      </c>
      <c r="N913" s="568">
        <v>11</v>
      </c>
      <c r="O913" s="634">
        <v>2</v>
      </c>
      <c r="P913" s="569"/>
      <c r="Q913" s="585">
        <v>0</v>
      </c>
      <c r="R913" s="568"/>
      <c r="S913" s="585">
        <v>0</v>
      </c>
      <c r="T913" s="634"/>
      <c r="U913" s="616">
        <v>0</v>
      </c>
    </row>
    <row r="914" spans="1:21" ht="14.4" customHeight="1" x14ac:dyDescent="0.3">
      <c r="A914" s="567">
        <v>7</v>
      </c>
      <c r="B914" s="568" t="s">
        <v>517</v>
      </c>
      <c r="C914" s="568">
        <v>89301074</v>
      </c>
      <c r="D914" s="632" t="s">
        <v>2978</v>
      </c>
      <c r="E914" s="633" t="s">
        <v>1753</v>
      </c>
      <c r="F914" s="568" t="s">
        <v>1733</v>
      </c>
      <c r="G914" s="568" t="s">
        <v>2048</v>
      </c>
      <c r="H914" s="568" t="s">
        <v>516</v>
      </c>
      <c r="I914" s="568" t="s">
        <v>2868</v>
      </c>
      <c r="J914" s="568" t="s">
        <v>2338</v>
      </c>
      <c r="K914" s="568" t="s">
        <v>2219</v>
      </c>
      <c r="L914" s="569">
        <v>0</v>
      </c>
      <c r="M914" s="569">
        <v>0</v>
      </c>
      <c r="N914" s="568">
        <v>6</v>
      </c>
      <c r="O914" s="634">
        <v>1</v>
      </c>
      <c r="P914" s="569">
        <v>0</v>
      </c>
      <c r="Q914" s="585"/>
      <c r="R914" s="568">
        <v>6</v>
      </c>
      <c r="S914" s="585">
        <v>1</v>
      </c>
      <c r="T914" s="634">
        <v>1</v>
      </c>
      <c r="U914" s="616">
        <v>1</v>
      </c>
    </row>
    <row r="915" spans="1:21" ht="14.4" customHeight="1" x14ac:dyDescent="0.3">
      <c r="A915" s="567">
        <v>7</v>
      </c>
      <c r="B915" s="568" t="s">
        <v>517</v>
      </c>
      <c r="C915" s="568">
        <v>89301074</v>
      </c>
      <c r="D915" s="632" t="s">
        <v>2978</v>
      </c>
      <c r="E915" s="633" t="s">
        <v>1753</v>
      </c>
      <c r="F915" s="568" t="s">
        <v>1733</v>
      </c>
      <c r="G915" s="568" t="s">
        <v>2072</v>
      </c>
      <c r="H915" s="568" t="s">
        <v>516</v>
      </c>
      <c r="I915" s="568" t="s">
        <v>2341</v>
      </c>
      <c r="J915" s="568" t="s">
        <v>2342</v>
      </c>
      <c r="K915" s="568" t="s">
        <v>2343</v>
      </c>
      <c r="L915" s="569">
        <v>1163.02</v>
      </c>
      <c r="M915" s="569">
        <v>3489.06</v>
      </c>
      <c r="N915" s="568">
        <v>3</v>
      </c>
      <c r="O915" s="634">
        <v>1</v>
      </c>
      <c r="P915" s="569">
        <v>3489.06</v>
      </c>
      <c r="Q915" s="585">
        <v>1</v>
      </c>
      <c r="R915" s="568">
        <v>3</v>
      </c>
      <c r="S915" s="585">
        <v>1</v>
      </c>
      <c r="T915" s="634">
        <v>1</v>
      </c>
      <c r="U915" s="616">
        <v>1</v>
      </c>
    </row>
    <row r="916" spans="1:21" ht="14.4" customHeight="1" x14ac:dyDescent="0.3">
      <c r="A916" s="567">
        <v>7</v>
      </c>
      <c r="B916" s="568" t="s">
        <v>517</v>
      </c>
      <c r="C916" s="568">
        <v>89301074</v>
      </c>
      <c r="D916" s="632" t="s">
        <v>2978</v>
      </c>
      <c r="E916" s="633" t="s">
        <v>1753</v>
      </c>
      <c r="F916" s="568" t="s">
        <v>1733</v>
      </c>
      <c r="G916" s="568" t="s">
        <v>1883</v>
      </c>
      <c r="H916" s="568" t="s">
        <v>516</v>
      </c>
      <c r="I916" s="568" t="s">
        <v>2855</v>
      </c>
      <c r="J916" s="568" t="s">
        <v>815</v>
      </c>
      <c r="K916" s="568" t="s">
        <v>2856</v>
      </c>
      <c r="L916" s="569">
        <v>0</v>
      </c>
      <c r="M916" s="569">
        <v>0</v>
      </c>
      <c r="N916" s="568">
        <v>2</v>
      </c>
      <c r="O916" s="634">
        <v>0.5</v>
      </c>
      <c r="P916" s="569">
        <v>0</v>
      </c>
      <c r="Q916" s="585"/>
      <c r="R916" s="568">
        <v>2</v>
      </c>
      <c r="S916" s="585">
        <v>1</v>
      </c>
      <c r="T916" s="634">
        <v>0.5</v>
      </c>
      <c r="U916" s="616">
        <v>1</v>
      </c>
    </row>
    <row r="917" spans="1:21" ht="14.4" customHeight="1" x14ac:dyDescent="0.3">
      <c r="A917" s="567">
        <v>7</v>
      </c>
      <c r="B917" s="568" t="s">
        <v>517</v>
      </c>
      <c r="C917" s="568">
        <v>89301074</v>
      </c>
      <c r="D917" s="632" t="s">
        <v>2978</v>
      </c>
      <c r="E917" s="633" t="s">
        <v>1753</v>
      </c>
      <c r="F917" s="568" t="s">
        <v>1733</v>
      </c>
      <c r="G917" s="568" t="s">
        <v>2080</v>
      </c>
      <c r="H917" s="568" t="s">
        <v>516</v>
      </c>
      <c r="I917" s="568" t="s">
        <v>2224</v>
      </c>
      <c r="J917" s="568" t="s">
        <v>2869</v>
      </c>
      <c r="K917" s="568" t="s">
        <v>2226</v>
      </c>
      <c r="L917" s="569">
        <v>101.69</v>
      </c>
      <c r="M917" s="569">
        <v>101.69</v>
      </c>
      <c r="N917" s="568">
        <v>1</v>
      </c>
      <c r="O917" s="634">
        <v>0.5</v>
      </c>
      <c r="P917" s="569">
        <v>101.69</v>
      </c>
      <c r="Q917" s="585">
        <v>1</v>
      </c>
      <c r="R917" s="568">
        <v>1</v>
      </c>
      <c r="S917" s="585">
        <v>1</v>
      </c>
      <c r="T917" s="634">
        <v>0.5</v>
      </c>
      <c r="U917" s="616">
        <v>1</v>
      </c>
    </row>
    <row r="918" spans="1:21" ht="14.4" customHeight="1" x14ac:dyDescent="0.3">
      <c r="A918" s="567">
        <v>7</v>
      </c>
      <c r="B918" s="568" t="s">
        <v>517</v>
      </c>
      <c r="C918" s="568">
        <v>89301074</v>
      </c>
      <c r="D918" s="632" t="s">
        <v>2978</v>
      </c>
      <c r="E918" s="633" t="s">
        <v>1753</v>
      </c>
      <c r="F918" s="568" t="s">
        <v>1733</v>
      </c>
      <c r="G918" s="568" t="s">
        <v>2084</v>
      </c>
      <c r="H918" s="568" t="s">
        <v>586</v>
      </c>
      <c r="I918" s="568" t="s">
        <v>2352</v>
      </c>
      <c r="J918" s="568" t="s">
        <v>2353</v>
      </c>
      <c r="K918" s="568" t="s">
        <v>2354</v>
      </c>
      <c r="L918" s="569">
        <v>1344.66</v>
      </c>
      <c r="M918" s="569">
        <v>5378.64</v>
      </c>
      <c r="N918" s="568">
        <v>4</v>
      </c>
      <c r="O918" s="634">
        <v>2</v>
      </c>
      <c r="P918" s="569"/>
      <c r="Q918" s="585">
        <v>0</v>
      </c>
      <c r="R918" s="568"/>
      <c r="S918" s="585">
        <v>0</v>
      </c>
      <c r="T918" s="634"/>
      <c r="U918" s="616">
        <v>0</v>
      </c>
    </row>
    <row r="919" spans="1:21" ht="14.4" customHeight="1" x14ac:dyDescent="0.3">
      <c r="A919" s="567">
        <v>7</v>
      </c>
      <c r="B919" s="568" t="s">
        <v>517</v>
      </c>
      <c r="C919" s="568">
        <v>89301074</v>
      </c>
      <c r="D919" s="632" t="s">
        <v>2978</v>
      </c>
      <c r="E919" s="633" t="s">
        <v>1753</v>
      </c>
      <c r="F919" s="568" t="s">
        <v>1733</v>
      </c>
      <c r="G919" s="568" t="s">
        <v>2092</v>
      </c>
      <c r="H919" s="568" t="s">
        <v>516</v>
      </c>
      <c r="I919" s="568" t="s">
        <v>2093</v>
      </c>
      <c r="J919" s="568" t="s">
        <v>2094</v>
      </c>
      <c r="K919" s="568" t="s">
        <v>2095</v>
      </c>
      <c r="L919" s="569">
        <v>0</v>
      </c>
      <c r="M919" s="569">
        <v>0</v>
      </c>
      <c r="N919" s="568">
        <v>1</v>
      </c>
      <c r="O919" s="634">
        <v>0.5</v>
      </c>
      <c r="P919" s="569">
        <v>0</v>
      </c>
      <c r="Q919" s="585"/>
      <c r="R919" s="568">
        <v>1</v>
      </c>
      <c r="S919" s="585">
        <v>1</v>
      </c>
      <c r="T919" s="634">
        <v>0.5</v>
      </c>
      <c r="U919" s="616">
        <v>1</v>
      </c>
    </row>
    <row r="920" spans="1:21" ht="14.4" customHeight="1" x14ac:dyDescent="0.3">
      <c r="A920" s="567">
        <v>7</v>
      </c>
      <c r="B920" s="568" t="s">
        <v>517</v>
      </c>
      <c r="C920" s="568">
        <v>89301074</v>
      </c>
      <c r="D920" s="632" t="s">
        <v>2978</v>
      </c>
      <c r="E920" s="633" t="s">
        <v>1753</v>
      </c>
      <c r="F920" s="568" t="s">
        <v>1733</v>
      </c>
      <c r="G920" s="568" t="s">
        <v>2111</v>
      </c>
      <c r="H920" s="568" t="s">
        <v>586</v>
      </c>
      <c r="I920" s="568" t="s">
        <v>2870</v>
      </c>
      <c r="J920" s="568" t="s">
        <v>2121</v>
      </c>
      <c r="K920" s="568" t="s">
        <v>2871</v>
      </c>
      <c r="L920" s="569">
        <v>49.12</v>
      </c>
      <c r="M920" s="569">
        <v>49.12</v>
      </c>
      <c r="N920" s="568">
        <v>1</v>
      </c>
      <c r="O920" s="634">
        <v>0.5</v>
      </c>
      <c r="P920" s="569"/>
      <c r="Q920" s="585">
        <v>0</v>
      </c>
      <c r="R920" s="568"/>
      <c r="S920" s="585">
        <v>0</v>
      </c>
      <c r="T920" s="634"/>
      <c r="U920" s="616">
        <v>0</v>
      </c>
    </row>
    <row r="921" spans="1:21" ht="14.4" customHeight="1" x14ac:dyDescent="0.3">
      <c r="A921" s="567">
        <v>7</v>
      </c>
      <c r="B921" s="568" t="s">
        <v>517</v>
      </c>
      <c r="C921" s="568">
        <v>89301074</v>
      </c>
      <c r="D921" s="632" t="s">
        <v>2978</v>
      </c>
      <c r="E921" s="633" t="s">
        <v>1753</v>
      </c>
      <c r="F921" s="568" t="s">
        <v>1733</v>
      </c>
      <c r="G921" s="568" t="s">
        <v>2111</v>
      </c>
      <c r="H921" s="568" t="s">
        <v>586</v>
      </c>
      <c r="I921" s="568" t="s">
        <v>2128</v>
      </c>
      <c r="J921" s="568" t="s">
        <v>2129</v>
      </c>
      <c r="K921" s="568" t="s">
        <v>2032</v>
      </c>
      <c r="L921" s="569">
        <v>124.51</v>
      </c>
      <c r="M921" s="569">
        <v>249.02</v>
      </c>
      <c r="N921" s="568">
        <v>2</v>
      </c>
      <c r="O921" s="634">
        <v>1</v>
      </c>
      <c r="P921" s="569"/>
      <c r="Q921" s="585">
        <v>0</v>
      </c>
      <c r="R921" s="568"/>
      <c r="S921" s="585">
        <v>0</v>
      </c>
      <c r="T921" s="634"/>
      <c r="U921" s="616">
        <v>0</v>
      </c>
    </row>
    <row r="922" spans="1:21" ht="14.4" customHeight="1" x14ac:dyDescent="0.3">
      <c r="A922" s="567">
        <v>7</v>
      </c>
      <c r="B922" s="568" t="s">
        <v>517</v>
      </c>
      <c r="C922" s="568">
        <v>89301074</v>
      </c>
      <c r="D922" s="632" t="s">
        <v>2978</v>
      </c>
      <c r="E922" s="633" t="s">
        <v>1753</v>
      </c>
      <c r="F922" s="568" t="s">
        <v>1733</v>
      </c>
      <c r="G922" s="568" t="s">
        <v>1889</v>
      </c>
      <c r="H922" s="568" t="s">
        <v>516</v>
      </c>
      <c r="I922" s="568" t="s">
        <v>2377</v>
      </c>
      <c r="J922" s="568" t="s">
        <v>1891</v>
      </c>
      <c r="K922" s="568" t="s">
        <v>2378</v>
      </c>
      <c r="L922" s="569">
        <v>0</v>
      </c>
      <c r="M922" s="569">
        <v>0</v>
      </c>
      <c r="N922" s="568">
        <v>4</v>
      </c>
      <c r="O922" s="634">
        <v>1.5</v>
      </c>
      <c r="P922" s="569">
        <v>0</v>
      </c>
      <c r="Q922" s="585"/>
      <c r="R922" s="568">
        <v>4</v>
      </c>
      <c r="S922" s="585">
        <v>1</v>
      </c>
      <c r="T922" s="634">
        <v>1.5</v>
      </c>
      <c r="U922" s="616">
        <v>1</v>
      </c>
    </row>
    <row r="923" spans="1:21" ht="14.4" customHeight="1" x14ac:dyDescent="0.3">
      <c r="A923" s="567">
        <v>7</v>
      </c>
      <c r="B923" s="568" t="s">
        <v>517</v>
      </c>
      <c r="C923" s="568">
        <v>89301074</v>
      </c>
      <c r="D923" s="632" t="s">
        <v>2978</v>
      </c>
      <c r="E923" s="633" t="s">
        <v>1753</v>
      </c>
      <c r="F923" s="568" t="s">
        <v>1733</v>
      </c>
      <c r="G923" s="568" t="s">
        <v>1889</v>
      </c>
      <c r="H923" s="568" t="s">
        <v>516</v>
      </c>
      <c r="I923" s="568" t="s">
        <v>1890</v>
      </c>
      <c r="J923" s="568" t="s">
        <v>1891</v>
      </c>
      <c r="K923" s="568" t="s">
        <v>1858</v>
      </c>
      <c r="L923" s="569">
        <v>60.97</v>
      </c>
      <c r="M923" s="569">
        <v>2012.0100000000002</v>
      </c>
      <c r="N923" s="568">
        <v>33</v>
      </c>
      <c r="O923" s="634">
        <v>8</v>
      </c>
      <c r="P923" s="569">
        <v>1646.1900000000003</v>
      </c>
      <c r="Q923" s="585">
        <v>0.81818181818181823</v>
      </c>
      <c r="R923" s="568">
        <v>27</v>
      </c>
      <c r="S923" s="585">
        <v>0.81818181818181823</v>
      </c>
      <c r="T923" s="634">
        <v>7</v>
      </c>
      <c r="U923" s="616">
        <v>0.875</v>
      </c>
    </row>
    <row r="924" spans="1:21" ht="14.4" customHeight="1" x14ac:dyDescent="0.3">
      <c r="A924" s="567">
        <v>7</v>
      </c>
      <c r="B924" s="568" t="s">
        <v>517</v>
      </c>
      <c r="C924" s="568">
        <v>89301074</v>
      </c>
      <c r="D924" s="632" t="s">
        <v>2978</v>
      </c>
      <c r="E924" s="633" t="s">
        <v>1753</v>
      </c>
      <c r="F924" s="568" t="s">
        <v>1733</v>
      </c>
      <c r="G924" s="568" t="s">
        <v>2872</v>
      </c>
      <c r="H924" s="568" t="s">
        <v>516</v>
      </c>
      <c r="I924" s="568" t="s">
        <v>2873</v>
      </c>
      <c r="J924" s="568" t="s">
        <v>2874</v>
      </c>
      <c r="K924" s="568" t="s">
        <v>2875</v>
      </c>
      <c r="L924" s="569">
        <v>167.42</v>
      </c>
      <c r="M924" s="569">
        <v>502.26</v>
      </c>
      <c r="N924" s="568">
        <v>3</v>
      </c>
      <c r="O924" s="634">
        <v>0.5</v>
      </c>
      <c r="P924" s="569">
        <v>502.26</v>
      </c>
      <c r="Q924" s="585">
        <v>1</v>
      </c>
      <c r="R924" s="568">
        <v>3</v>
      </c>
      <c r="S924" s="585">
        <v>1</v>
      </c>
      <c r="T924" s="634">
        <v>0.5</v>
      </c>
      <c r="U924" s="616">
        <v>1</v>
      </c>
    </row>
    <row r="925" spans="1:21" ht="14.4" customHeight="1" x14ac:dyDescent="0.3">
      <c r="A925" s="567">
        <v>7</v>
      </c>
      <c r="B925" s="568" t="s">
        <v>517</v>
      </c>
      <c r="C925" s="568">
        <v>89301074</v>
      </c>
      <c r="D925" s="632" t="s">
        <v>2978</v>
      </c>
      <c r="E925" s="633" t="s">
        <v>1753</v>
      </c>
      <c r="F925" s="568" t="s">
        <v>1733</v>
      </c>
      <c r="G925" s="568" t="s">
        <v>2876</v>
      </c>
      <c r="H925" s="568" t="s">
        <v>516</v>
      </c>
      <c r="I925" s="568" t="s">
        <v>2873</v>
      </c>
      <c r="J925" s="568" t="s">
        <v>2874</v>
      </c>
      <c r="K925" s="568" t="s">
        <v>2875</v>
      </c>
      <c r="L925" s="569">
        <v>167.42</v>
      </c>
      <c r="M925" s="569">
        <v>334.84</v>
      </c>
      <c r="N925" s="568">
        <v>2</v>
      </c>
      <c r="O925" s="634">
        <v>0.5</v>
      </c>
      <c r="P925" s="569">
        <v>334.84</v>
      </c>
      <c r="Q925" s="585">
        <v>1</v>
      </c>
      <c r="R925" s="568">
        <v>2</v>
      </c>
      <c r="S925" s="585">
        <v>1</v>
      </c>
      <c r="T925" s="634">
        <v>0.5</v>
      </c>
      <c r="U925" s="616">
        <v>1</v>
      </c>
    </row>
    <row r="926" spans="1:21" ht="14.4" customHeight="1" x14ac:dyDescent="0.3">
      <c r="A926" s="567">
        <v>7</v>
      </c>
      <c r="B926" s="568" t="s">
        <v>517</v>
      </c>
      <c r="C926" s="568">
        <v>89301074</v>
      </c>
      <c r="D926" s="632" t="s">
        <v>2978</v>
      </c>
      <c r="E926" s="633" t="s">
        <v>1753</v>
      </c>
      <c r="F926" s="568" t="s">
        <v>1733</v>
      </c>
      <c r="G926" s="568" t="s">
        <v>2136</v>
      </c>
      <c r="H926" s="568" t="s">
        <v>586</v>
      </c>
      <c r="I926" s="568" t="s">
        <v>2137</v>
      </c>
      <c r="J926" s="568" t="s">
        <v>2138</v>
      </c>
      <c r="K926" s="568" t="s">
        <v>2139</v>
      </c>
      <c r="L926" s="569">
        <v>139.46</v>
      </c>
      <c r="M926" s="569">
        <v>418.38</v>
      </c>
      <c r="N926" s="568">
        <v>3</v>
      </c>
      <c r="O926" s="634">
        <v>1</v>
      </c>
      <c r="P926" s="569">
        <v>418.38</v>
      </c>
      <c r="Q926" s="585">
        <v>1</v>
      </c>
      <c r="R926" s="568">
        <v>3</v>
      </c>
      <c r="S926" s="585">
        <v>1</v>
      </c>
      <c r="T926" s="634">
        <v>1</v>
      </c>
      <c r="U926" s="616">
        <v>1</v>
      </c>
    </row>
    <row r="927" spans="1:21" ht="14.4" customHeight="1" x14ac:dyDescent="0.3">
      <c r="A927" s="567">
        <v>7</v>
      </c>
      <c r="B927" s="568" t="s">
        <v>517</v>
      </c>
      <c r="C927" s="568">
        <v>89301074</v>
      </c>
      <c r="D927" s="632" t="s">
        <v>2978</v>
      </c>
      <c r="E927" s="633" t="s">
        <v>1753</v>
      </c>
      <c r="F927" s="568" t="s">
        <v>1733</v>
      </c>
      <c r="G927" s="568" t="s">
        <v>2136</v>
      </c>
      <c r="H927" s="568" t="s">
        <v>516</v>
      </c>
      <c r="I927" s="568" t="s">
        <v>2381</v>
      </c>
      <c r="J927" s="568" t="s">
        <v>2382</v>
      </c>
      <c r="K927" s="568" t="s">
        <v>2139</v>
      </c>
      <c r="L927" s="569">
        <v>0</v>
      </c>
      <c r="M927" s="569">
        <v>0</v>
      </c>
      <c r="N927" s="568">
        <v>4</v>
      </c>
      <c r="O927" s="634">
        <v>0.5</v>
      </c>
      <c r="P927" s="569"/>
      <c r="Q927" s="585"/>
      <c r="R927" s="568"/>
      <c r="S927" s="585">
        <v>0</v>
      </c>
      <c r="T927" s="634"/>
      <c r="U927" s="616">
        <v>0</v>
      </c>
    </row>
    <row r="928" spans="1:21" ht="14.4" customHeight="1" x14ac:dyDescent="0.3">
      <c r="A928" s="567">
        <v>7</v>
      </c>
      <c r="B928" s="568" t="s">
        <v>517</v>
      </c>
      <c r="C928" s="568">
        <v>89301074</v>
      </c>
      <c r="D928" s="632" t="s">
        <v>2978</v>
      </c>
      <c r="E928" s="633" t="s">
        <v>1753</v>
      </c>
      <c r="F928" s="568" t="s">
        <v>1733</v>
      </c>
      <c r="G928" s="568" t="s">
        <v>1892</v>
      </c>
      <c r="H928" s="568" t="s">
        <v>516</v>
      </c>
      <c r="I928" s="568" t="s">
        <v>1895</v>
      </c>
      <c r="J928" s="568" t="s">
        <v>1896</v>
      </c>
      <c r="K928" s="568" t="s">
        <v>936</v>
      </c>
      <c r="L928" s="569">
        <v>0</v>
      </c>
      <c r="M928" s="569">
        <v>0</v>
      </c>
      <c r="N928" s="568">
        <v>6</v>
      </c>
      <c r="O928" s="634">
        <v>1</v>
      </c>
      <c r="P928" s="569">
        <v>0</v>
      </c>
      <c r="Q928" s="585"/>
      <c r="R928" s="568">
        <v>6</v>
      </c>
      <c r="S928" s="585">
        <v>1</v>
      </c>
      <c r="T928" s="634">
        <v>1</v>
      </c>
      <c r="U928" s="616">
        <v>1</v>
      </c>
    </row>
    <row r="929" spans="1:21" ht="14.4" customHeight="1" x14ac:dyDescent="0.3">
      <c r="A929" s="567">
        <v>7</v>
      </c>
      <c r="B929" s="568" t="s">
        <v>517</v>
      </c>
      <c r="C929" s="568">
        <v>89301074</v>
      </c>
      <c r="D929" s="632" t="s">
        <v>2978</v>
      </c>
      <c r="E929" s="633" t="s">
        <v>1753</v>
      </c>
      <c r="F929" s="568" t="s">
        <v>1733</v>
      </c>
      <c r="G929" s="568" t="s">
        <v>1892</v>
      </c>
      <c r="H929" s="568" t="s">
        <v>516</v>
      </c>
      <c r="I929" s="568" t="s">
        <v>2877</v>
      </c>
      <c r="J929" s="568" t="s">
        <v>2385</v>
      </c>
      <c r="K929" s="568" t="s">
        <v>936</v>
      </c>
      <c r="L929" s="569">
        <v>0</v>
      </c>
      <c r="M929" s="569">
        <v>0</v>
      </c>
      <c r="N929" s="568">
        <v>2</v>
      </c>
      <c r="O929" s="634">
        <v>1</v>
      </c>
      <c r="P929" s="569">
        <v>0</v>
      </c>
      <c r="Q929" s="585"/>
      <c r="R929" s="568">
        <v>2</v>
      </c>
      <c r="S929" s="585">
        <v>1</v>
      </c>
      <c r="T929" s="634">
        <v>1</v>
      </c>
      <c r="U929" s="616">
        <v>1</v>
      </c>
    </row>
    <row r="930" spans="1:21" ht="14.4" customHeight="1" x14ac:dyDescent="0.3">
      <c r="A930" s="567">
        <v>7</v>
      </c>
      <c r="B930" s="568" t="s">
        <v>517</v>
      </c>
      <c r="C930" s="568">
        <v>89301074</v>
      </c>
      <c r="D930" s="632" t="s">
        <v>2978</v>
      </c>
      <c r="E930" s="633" t="s">
        <v>1753</v>
      </c>
      <c r="F930" s="568" t="s">
        <v>1733</v>
      </c>
      <c r="G930" s="568" t="s">
        <v>1892</v>
      </c>
      <c r="H930" s="568" t="s">
        <v>516</v>
      </c>
      <c r="I930" s="568" t="s">
        <v>2878</v>
      </c>
      <c r="J930" s="568" t="s">
        <v>2388</v>
      </c>
      <c r="K930" s="568" t="s">
        <v>2879</v>
      </c>
      <c r="L930" s="569">
        <v>0</v>
      </c>
      <c r="M930" s="569">
        <v>0</v>
      </c>
      <c r="N930" s="568">
        <v>1</v>
      </c>
      <c r="O930" s="634">
        <v>0.5</v>
      </c>
      <c r="P930" s="569">
        <v>0</v>
      </c>
      <c r="Q930" s="585"/>
      <c r="R930" s="568">
        <v>1</v>
      </c>
      <c r="S930" s="585">
        <v>1</v>
      </c>
      <c r="T930" s="634">
        <v>0.5</v>
      </c>
      <c r="U930" s="616">
        <v>1</v>
      </c>
    </row>
    <row r="931" spans="1:21" ht="14.4" customHeight="1" x14ac:dyDescent="0.3">
      <c r="A931" s="567">
        <v>7</v>
      </c>
      <c r="B931" s="568" t="s">
        <v>517</v>
      </c>
      <c r="C931" s="568">
        <v>89301074</v>
      </c>
      <c r="D931" s="632" t="s">
        <v>2978</v>
      </c>
      <c r="E931" s="633" t="s">
        <v>1753</v>
      </c>
      <c r="F931" s="568" t="s">
        <v>1733</v>
      </c>
      <c r="G931" s="568" t="s">
        <v>1892</v>
      </c>
      <c r="H931" s="568" t="s">
        <v>516</v>
      </c>
      <c r="I931" s="568" t="s">
        <v>2880</v>
      </c>
      <c r="J931" s="568" t="s">
        <v>1894</v>
      </c>
      <c r="K931" s="568" t="s">
        <v>2881</v>
      </c>
      <c r="L931" s="569">
        <v>0</v>
      </c>
      <c r="M931" s="569">
        <v>0</v>
      </c>
      <c r="N931" s="568">
        <v>2</v>
      </c>
      <c r="O931" s="634">
        <v>0.5</v>
      </c>
      <c r="P931" s="569">
        <v>0</v>
      </c>
      <c r="Q931" s="585"/>
      <c r="R931" s="568">
        <v>2</v>
      </c>
      <c r="S931" s="585">
        <v>1</v>
      </c>
      <c r="T931" s="634">
        <v>0.5</v>
      </c>
      <c r="U931" s="616">
        <v>1</v>
      </c>
    </row>
    <row r="932" spans="1:21" ht="14.4" customHeight="1" x14ac:dyDescent="0.3">
      <c r="A932" s="567">
        <v>7</v>
      </c>
      <c r="B932" s="568" t="s">
        <v>517</v>
      </c>
      <c r="C932" s="568">
        <v>89301074</v>
      </c>
      <c r="D932" s="632" t="s">
        <v>2978</v>
      </c>
      <c r="E932" s="633" t="s">
        <v>1755</v>
      </c>
      <c r="F932" s="568" t="s">
        <v>1733</v>
      </c>
      <c r="G932" s="568" t="s">
        <v>2882</v>
      </c>
      <c r="H932" s="568" t="s">
        <v>516</v>
      </c>
      <c r="I932" s="568" t="s">
        <v>2883</v>
      </c>
      <c r="J932" s="568" t="s">
        <v>2884</v>
      </c>
      <c r="K932" s="568" t="s">
        <v>2885</v>
      </c>
      <c r="L932" s="569">
        <v>72.7</v>
      </c>
      <c r="M932" s="569">
        <v>72.7</v>
      </c>
      <c r="N932" s="568">
        <v>1</v>
      </c>
      <c r="O932" s="634">
        <v>0.5</v>
      </c>
      <c r="P932" s="569"/>
      <c r="Q932" s="585">
        <v>0</v>
      </c>
      <c r="R932" s="568"/>
      <c r="S932" s="585">
        <v>0</v>
      </c>
      <c r="T932" s="634"/>
      <c r="U932" s="616">
        <v>0</v>
      </c>
    </row>
    <row r="933" spans="1:21" ht="14.4" customHeight="1" x14ac:dyDescent="0.3">
      <c r="A933" s="567">
        <v>7</v>
      </c>
      <c r="B933" s="568" t="s">
        <v>517</v>
      </c>
      <c r="C933" s="568">
        <v>89301074</v>
      </c>
      <c r="D933" s="632" t="s">
        <v>2978</v>
      </c>
      <c r="E933" s="633" t="s">
        <v>1755</v>
      </c>
      <c r="F933" s="568" t="s">
        <v>1733</v>
      </c>
      <c r="G933" s="568" t="s">
        <v>2392</v>
      </c>
      <c r="H933" s="568" t="s">
        <v>516</v>
      </c>
      <c r="I933" s="568" t="s">
        <v>2393</v>
      </c>
      <c r="J933" s="568" t="s">
        <v>2886</v>
      </c>
      <c r="K933" s="568" t="s">
        <v>2395</v>
      </c>
      <c r="L933" s="569">
        <v>25.4</v>
      </c>
      <c r="M933" s="569">
        <v>25.4</v>
      </c>
      <c r="N933" s="568">
        <v>1</v>
      </c>
      <c r="O933" s="634">
        <v>0.5</v>
      </c>
      <c r="P933" s="569"/>
      <c r="Q933" s="585">
        <v>0</v>
      </c>
      <c r="R933" s="568"/>
      <c r="S933" s="585">
        <v>0</v>
      </c>
      <c r="T933" s="634"/>
      <c r="U933" s="616">
        <v>0</v>
      </c>
    </row>
    <row r="934" spans="1:21" ht="14.4" customHeight="1" x14ac:dyDescent="0.3">
      <c r="A934" s="567">
        <v>7</v>
      </c>
      <c r="B934" s="568" t="s">
        <v>517</v>
      </c>
      <c r="C934" s="568">
        <v>89301074</v>
      </c>
      <c r="D934" s="632" t="s">
        <v>2978</v>
      </c>
      <c r="E934" s="633" t="s">
        <v>1756</v>
      </c>
      <c r="F934" s="568" t="s">
        <v>1733</v>
      </c>
      <c r="G934" s="568" t="s">
        <v>1903</v>
      </c>
      <c r="H934" s="568" t="s">
        <v>516</v>
      </c>
      <c r="I934" s="568" t="s">
        <v>1904</v>
      </c>
      <c r="J934" s="568" t="s">
        <v>1905</v>
      </c>
      <c r="K934" s="568" t="s">
        <v>1906</v>
      </c>
      <c r="L934" s="569">
        <v>51.87</v>
      </c>
      <c r="M934" s="569">
        <v>155.60999999999999</v>
      </c>
      <c r="N934" s="568">
        <v>3</v>
      </c>
      <c r="O934" s="634">
        <v>1</v>
      </c>
      <c r="P934" s="569">
        <v>103.74</v>
      </c>
      <c r="Q934" s="585">
        <v>0.66666666666666674</v>
      </c>
      <c r="R934" s="568">
        <v>2</v>
      </c>
      <c r="S934" s="585">
        <v>0.66666666666666663</v>
      </c>
      <c r="T934" s="634">
        <v>0.5</v>
      </c>
      <c r="U934" s="616">
        <v>0.5</v>
      </c>
    </row>
    <row r="935" spans="1:21" ht="14.4" customHeight="1" x14ac:dyDescent="0.3">
      <c r="A935" s="567">
        <v>7</v>
      </c>
      <c r="B935" s="568" t="s">
        <v>517</v>
      </c>
      <c r="C935" s="568">
        <v>89301074</v>
      </c>
      <c r="D935" s="632" t="s">
        <v>2978</v>
      </c>
      <c r="E935" s="633" t="s">
        <v>1756</v>
      </c>
      <c r="F935" s="568" t="s">
        <v>1733</v>
      </c>
      <c r="G935" s="568" t="s">
        <v>2259</v>
      </c>
      <c r="H935" s="568" t="s">
        <v>586</v>
      </c>
      <c r="I935" s="568" t="s">
        <v>2887</v>
      </c>
      <c r="J935" s="568" t="s">
        <v>2888</v>
      </c>
      <c r="K935" s="568" t="s">
        <v>2889</v>
      </c>
      <c r="L935" s="569">
        <v>333.31</v>
      </c>
      <c r="M935" s="569">
        <v>333.31</v>
      </c>
      <c r="N935" s="568">
        <v>1</v>
      </c>
      <c r="O935" s="634">
        <v>0.5</v>
      </c>
      <c r="P935" s="569">
        <v>333.31</v>
      </c>
      <c r="Q935" s="585">
        <v>1</v>
      </c>
      <c r="R935" s="568">
        <v>1</v>
      </c>
      <c r="S935" s="585">
        <v>1</v>
      </c>
      <c r="T935" s="634">
        <v>0.5</v>
      </c>
      <c r="U935" s="616">
        <v>1</v>
      </c>
    </row>
    <row r="936" spans="1:21" ht="14.4" customHeight="1" x14ac:dyDescent="0.3">
      <c r="A936" s="567">
        <v>7</v>
      </c>
      <c r="B936" s="568" t="s">
        <v>517</v>
      </c>
      <c r="C936" s="568">
        <v>89301074</v>
      </c>
      <c r="D936" s="632" t="s">
        <v>2978</v>
      </c>
      <c r="E936" s="633" t="s">
        <v>1756</v>
      </c>
      <c r="F936" s="568" t="s">
        <v>1733</v>
      </c>
      <c r="G936" s="568" t="s">
        <v>2612</v>
      </c>
      <c r="H936" s="568" t="s">
        <v>516</v>
      </c>
      <c r="I936" s="568" t="s">
        <v>2613</v>
      </c>
      <c r="J936" s="568" t="s">
        <v>2614</v>
      </c>
      <c r="K936" s="568" t="s">
        <v>2025</v>
      </c>
      <c r="L936" s="569">
        <v>97.42</v>
      </c>
      <c r="M936" s="569">
        <v>97.42</v>
      </c>
      <c r="N936" s="568">
        <v>1</v>
      </c>
      <c r="O936" s="634">
        <v>1</v>
      </c>
      <c r="P936" s="569">
        <v>97.42</v>
      </c>
      <c r="Q936" s="585">
        <v>1</v>
      </c>
      <c r="R936" s="568">
        <v>1</v>
      </c>
      <c r="S936" s="585">
        <v>1</v>
      </c>
      <c r="T936" s="634">
        <v>1</v>
      </c>
      <c r="U936" s="616">
        <v>1</v>
      </c>
    </row>
    <row r="937" spans="1:21" ht="14.4" customHeight="1" x14ac:dyDescent="0.3">
      <c r="A937" s="567">
        <v>7</v>
      </c>
      <c r="B937" s="568" t="s">
        <v>517</v>
      </c>
      <c r="C937" s="568">
        <v>89301074</v>
      </c>
      <c r="D937" s="632" t="s">
        <v>2978</v>
      </c>
      <c r="E937" s="633" t="s">
        <v>1756</v>
      </c>
      <c r="F937" s="568" t="s">
        <v>1733</v>
      </c>
      <c r="G937" s="568" t="s">
        <v>1907</v>
      </c>
      <c r="H937" s="568" t="s">
        <v>586</v>
      </c>
      <c r="I937" s="568" t="s">
        <v>1908</v>
      </c>
      <c r="J937" s="568" t="s">
        <v>1909</v>
      </c>
      <c r="K937" s="568" t="s">
        <v>1910</v>
      </c>
      <c r="L937" s="569">
        <v>1027.5999999999999</v>
      </c>
      <c r="M937" s="569">
        <v>8220.7999999999993</v>
      </c>
      <c r="N937" s="568">
        <v>8</v>
      </c>
      <c r="O937" s="634">
        <v>2</v>
      </c>
      <c r="P937" s="569">
        <v>8220.7999999999993</v>
      </c>
      <c r="Q937" s="585">
        <v>1</v>
      </c>
      <c r="R937" s="568">
        <v>8</v>
      </c>
      <c r="S937" s="585">
        <v>1</v>
      </c>
      <c r="T937" s="634">
        <v>2</v>
      </c>
      <c r="U937" s="616">
        <v>1</v>
      </c>
    </row>
    <row r="938" spans="1:21" ht="14.4" customHeight="1" x14ac:dyDescent="0.3">
      <c r="A938" s="567">
        <v>7</v>
      </c>
      <c r="B938" s="568" t="s">
        <v>517</v>
      </c>
      <c r="C938" s="568">
        <v>89301074</v>
      </c>
      <c r="D938" s="632" t="s">
        <v>2978</v>
      </c>
      <c r="E938" s="633" t="s">
        <v>1756</v>
      </c>
      <c r="F938" s="568" t="s">
        <v>1733</v>
      </c>
      <c r="G938" s="568" t="s">
        <v>1907</v>
      </c>
      <c r="H938" s="568" t="s">
        <v>586</v>
      </c>
      <c r="I938" s="568" t="s">
        <v>1911</v>
      </c>
      <c r="J938" s="568" t="s">
        <v>1912</v>
      </c>
      <c r="K938" s="568" t="s">
        <v>1913</v>
      </c>
      <c r="L938" s="569">
        <v>1509.4</v>
      </c>
      <c r="M938" s="569">
        <v>18112.800000000003</v>
      </c>
      <c r="N938" s="568">
        <v>12</v>
      </c>
      <c r="O938" s="634">
        <v>4</v>
      </c>
      <c r="P938" s="569">
        <v>4528.2000000000007</v>
      </c>
      <c r="Q938" s="585">
        <v>0.25</v>
      </c>
      <c r="R938" s="568">
        <v>3</v>
      </c>
      <c r="S938" s="585">
        <v>0.25</v>
      </c>
      <c r="T938" s="634">
        <v>2</v>
      </c>
      <c r="U938" s="616">
        <v>0.5</v>
      </c>
    </row>
    <row r="939" spans="1:21" ht="14.4" customHeight="1" x14ac:dyDescent="0.3">
      <c r="A939" s="567">
        <v>7</v>
      </c>
      <c r="B939" s="568" t="s">
        <v>517</v>
      </c>
      <c r="C939" s="568">
        <v>89301074</v>
      </c>
      <c r="D939" s="632" t="s">
        <v>2978</v>
      </c>
      <c r="E939" s="633" t="s">
        <v>1756</v>
      </c>
      <c r="F939" s="568" t="s">
        <v>1733</v>
      </c>
      <c r="G939" s="568" t="s">
        <v>1907</v>
      </c>
      <c r="H939" s="568" t="s">
        <v>586</v>
      </c>
      <c r="I939" s="568" t="s">
        <v>2146</v>
      </c>
      <c r="J939" s="568" t="s">
        <v>2147</v>
      </c>
      <c r="K939" s="568" t="s">
        <v>2148</v>
      </c>
      <c r="L939" s="569">
        <v>1896.14</v>
      </c>
      <c r="M939" s="569">
        <v>11376.84</v>
      </c>
      <c r="N939" s="568">
        <v>6</v>
      </c>
      <c r="O939" s="634">
        <v>1</v>
      </c>
      <c r="P939" s="569">
        <v>11376.84</v>
      </c>
      <c r="Q939" s="585">
        <v>1</v>
      </c>
      <c r="R939" s="568">
        <v>6</v>
      </c>
      <c r="S939" s="585">
        <v>1</v>
      </c>
      <c r="T939" s="634">
        <v>1</v>
      </c>
      <c r="U939" s="616">
        <v>1</v>
      </c>
    </row>
    <row r="940" spans="1:21" ht="14.4" customHeight="1" x14ac:dyDescent="0.3">
      <c r="A940" s="567">
        <v>7</v>
      </c>
      <c r="B940" s="568" t="s">
        <v>517</v>
      </c>
      <c r="C940" s="568">
        <v>89301074</v>
      </c>
      <c r="D940" s="632" t="s">
        <v>2978</v>
      </c>
      <c r="E940" s="633" t="s">
        <v>1756</v>
      </c>
      <c r="F940" s="568" t="s">
        <v>1733</v>
      </c>
      <c r="G940" s="568" t="s">
        <v>2482</v>
      </c>
      <c r="H940" s="568" t="s">
        <v>586</v>
      </c>
      <c r="I940" s="568" t="s">
        <v>2483</v>
      </c>
      <c r="J940" s="568" t="s">
        <v>2484</v>
      </c>
      <c r="K940" s="568" t="s">
        <v>2485</v>
      </c>
      <c r="L940" s="569">
        <v>138.16</v>
      </c>
      <c r="M940" s="569">
        <v>276.32</v>
      </c>
      <c r="N940" s="568">
        <v>2</v>
      </c>
      <c r="O940" s="634">
        <v>0.5</v>
      </c>
      <c r="P940" s="569">
        <v>276.32</v>
      </c>
      <c r="Q940" s="585">
        <v>1</v>
      </c>
      <c r="R940" s="568">
        <v>2</v>
      </c>
      <c r="S940" s="585">
        <v>1</v>
      </c>
      <c r="T940" s="634">
        <v>0.5</v>
      </c>
      <c r="U940" s="616">
        <v>1</v>
      </c>
    </row>
    <row r="941" spans="1:21" ht="14.4" customHeight="1" x14ac:dyDescent="0.3">
      <c r="A941" s="567">
        <v>7</v>
      </c>
      <c r="B941" s="568" t="s">
        <v>517</v>
      </c>
      <c r="C941" s="568">
        <v>89301074</v>
      </c>
      <c r="D941" s="632" t="s">
        <v>2978</v>
      </c>
      <c r="E941" s="633" t="s">
        <v>1756</v>
      </c>
      <c r="F941" s="568" t="s">
        <v>1733</v>
      </c>
      <c r="G941" s="568" t="s">
        <v>2482</v>
      </c>
      <c r="H941" s="568" t="s">
        <v>586</v>
      </c>
      <c r="I941" s="568" t="s">
        <v>2890</v>
      </c>
      <c r="J941" s="568" t="s">
        <v>2587</v>
      </c>
      <c r="K941" s="568" t="s">
        <v>2272</v>
      </c>
      <c r="L941" s="569">
        <v>184.22</v>
      </c>
      <c r="M941" s="569">
        <v>184.22</v>
      </c>
      <c r="N941" s="568">
        <v>1</v>
      </c>
      <c r="O941" s="634">
        <v>1</v>
      </c>
      <c r="P941" s="569">
        <v>184.22</v>
      </c>
      <c r="Q941" s="585">
        <v>1</v>
      </c>
      <c r="R941" s="568">
        <v>1</v>
      </c>
      <c r="S941" s="585">
        <v>1</v>
      </c>
      <c r="T941" s="634">
        <v>1</v>
      </c>
      <c r="U941" s="616">
        <v>1</v>
      </c>
    </row>
    <row r="942" spans="1:21" ht="14.4" customHeight="1" x14ac:dyDescent="0.3">
      <c r="A942" s="567">
        <v>7</v>
      </c>
      <c r="B942" s="568" t="s">
        <v>517</v>
      </c>
      <c r="C942" s="568">
        <v>89301074</v>
      </c>
      <c r="D942" s="632" t="s">
        <v>2978</v>
      </c>
      <c r="E942" s="633" t="s">
        <v>1756</v>
      </c>
      <c r="F942" s="568" t="s">
        <v>1733</v>
      </c>
      <c r="G942" s="568" t="s">
        <v>2482</v>
      </c>
      <c r="H942" s="568" t="s">
        <v>586</v>
      </c>
      <c r="I942" s="568" t="s">
        <v>2891</v>
      </c>
      <c r="J942" s="568" t="s">
        <v>2892</v>
      </c>
      <c r="K942" s="568" t="s">
        <v>2893</v>
      </c>
      <c r="L942" s="569">
        <v>103.71</v>
      </c>
      <c r="M942" s="569">
        <v>207.42</v>
      </c>
      <c r="N942" s="568">
        <v>2</v>
      </c>
      <c r="O942" s="634">
        <v>0.5</v>
      </c>
      <c r="P942" s="569">
        <v>207.42</v>
      </c>
      <c r="Q942" s="585">
        <v>1</v>
      </c>
      <c r="R942" s="568">
        <v>2</v>
      </c>
      <c r="S942" s="585">
        <v>1</v>
      </c>
      <c r="T942" s="634">
        <v>0.5</v>
      </c>
      <c r="U942" s="616">
        <v>1</v>
      </c>
    </row>
    <row r="943" spans="1:21" ht="14.4" customHeight="1" x14ac:dyDescent="0.3">
      <c r="A943" s="567">
        <v>7</v>
      </c>
      <c r="B943" s="568" t="s">
        <v>517</v>
      </c>
      <c r="C943" s="568">
        <v>89301074</v>
      </c>
      <c r="D943" s="632" t="s">
        <v>2978</v>
      </c>
      <c r="E943" s="633" t="s">
        <v>1756</v>
      </c>
      <c r="F943" s="568" t="s">
        <v>1733</v>
      </c>
      <c r="G943" s="568" t="s">
        <v>2492</v>
      </c>
      <c r="H943" s="568" t="s">
        <v>516</v>
      </c>
      <c r="I943" s="568" t="s">
        <v>2894</v>
      </c>
      <c r="J943" s="568" t="s">
        <v>2895</v>
      </c>
      <c r="K943" s="568" t="s">
        <v>2896</v>
      </c>
      <c r="L943" s="569">
        <v>398.04</v>
      </c>
      <c r="M943" s="569">
        <v>398.04</v>
      </c>
      <c r="N943" s="568">
        <v>1</v>
      </c>
      <c r="O943" s="634">
        <v>1</v>
      </c>
      <c r="P943" s="569"/>
      <c r="Q943" s="585">
        <v>0</v>
      </c>
      <c r="R943" s="568"/>
      <c r="S943" s="585">
        <v>0</v>
      </c>
      <c r="T943" s="634"/>
      <c r="U943" s="616">
        <v>0</v>
      </c>
    </row>
    <row r="944" spans="1:21" ht="14.4" customHeight="1" x14ac:dyDescent="0.3">
      <c r="A944" s="567">
        <v>7</v>
      </c>
      <c r="B944" s="568" t="s">
        <v>517</v>
      </c>
      <c r="C944" s="568">
        <v>89301074</v>
      </c>
      <c r="D944" s="632" t="s">
        <v>2978</v>
      </c>
      <c r="E944" s="633" t="s">
        <v>1756</v>
      </c>
      <c r="F944" s="568" t="s">
        <v>1733</v>
      </c>
      <c r="G944" s="568" t="s">
        <v>1914</v>
      </c>
      <c r="H944" s="568" t="s">
        <v>586</v>
      </c>
      <c r="I944" s="568" t="s">
        <v>2402</v>
      </c>
      <c r="J944" s="568" t="s">
        <v>1916</v>
      </c>
      <c r="K944" s="568" t="s">
        <v>2403</v>
      </c>
      <c r="L944" s="569">
        <v>432.32</v>
      </c>
      <c r="M944" s="569">
        <v>432.32</v>
      </c>
      <c r="N944" s="568">
        <v>1</v>
      </c>
      <c r="O944" s="634">
        <v>0.5</v>
      </c>
      <c r="P944" s="569"/>
      <c r="Q944" s="585">
        <v>0</v>
      </c>
      <c r="R944" s="568"/>
      <c r="S944" s="585">
        <v>0</v>
      </c>
      <c r="T944" s="634"/>
      <c r="U944" s="616">
        <v>0</v>
      </c>
    </row>
    <row r="945" spans="1:21" ht="14.4" customHeight="1" x14ac:dyDescent="0.3">
      <c r="A945" s="567">
        <v>7</v>
      </c>
      <c r="B945" s="568" t="s">
        <v>517</v>
      </c>
      <c r="C945" s="568">
        <v>89301074</v>
      </c>
      <c r="D945" s="632" t="s">
        <v>2978</v>
      </c>
      <c r="E945" s="633" t="s">
        <v>1756</v>
      </c>
      <c r="F945" s="568" t="s">
        <v>1733</v>
      </c>
      <c r="G945" s="568" t="s">
        <v>1918</v>
      </c>
      <c r="H945" s="568" t="s">
        <v>516</v>
      </c>
      <c r="I945" s="568" t="s">
        <v>1919</v>
      </c>
      <c r="J945" s="568" t="s">
        <v>1920</v>
      </c>
      <c r="K945" s="568" t="s">
        <v>1921</v>
      </c>
      <c r="L945" s="569">
        <v>294.70999999999998</v>
      </c>
      <c r="M945" s="569">
        <v>884.12999999999988</v>
      </c>
      <c r="N945" s="568">
        <v>3</v>
      </c>
      <c r="O945" s="634">
        <v>1</v>
      </c>
      <c r="P945" s="569"/>
      <c r="Q945" s="585">
        <v>0</v>
      </c>
      <c r="R945" s="568"/>
      <c r="S945" s="585">
        <v>0</v>
      </c>
      <c r="T945" s="634"/>
      <c r="U945" s="616">
        <v>0</v>
      </c>
    </row>
    <row r="946" spans="1:21" ht="14.4" customHeight="1" x14ac:dyDescent="0.3">
      <c r="A946" s="567">
        <v>7</v>
      </c>
      <c r="B946" s="568" t="s">
        <v>517</v>
      </c>
      <c r="C946" s="568">
        <v>89301074</v>
      </c>
      <c r="D946" s="632" t="s">
        <v>2978</v>
      </c>
      <c r="E946" s="633" t="s">
        <v>1756</v>
      </c>
      <c r="F946" s="568" t="s">
        <v>1733</v>
      </c>
      <c r="G946" s="568" t="s">
        <v>1918</v>
      </c>
      <c r="H946" s="568" t="s">
        <v>516</v>
      </c>
      <c r="I946" s="568" t="s">
        <v>2897</v>
      </c>
      <c r="J946" s="568" t="s">
        <v>1923</v>
      </c>
      <c r="K946" s="568" t="s">
        <v>2898</v>
      </c>
      <c r="L946" s="569">
        <v>0</v>
      </c>
      <c r="M946" s="569">
        <v>0</v>
      </c>
      <c r="N946" s="568">
        <v>1</v>
      </c>
      <c r="O946" s="634">
        <v>1</v>
      </c>
      <c r="P946" s="569"/>
      <c r="Q946" s="585"/>
      <c r="R946" s="568"/>
      <c r="S946" s="585">
        <v>0</v>
      </c>
      <c r="T946" s="634"/>
      <c r="U946" s="616">
        <v>0</v>
      </c>
    </row>
    <row r="947" spans="1:21" ht="14.4" customHeight="1" x14ac:dyDescent="0.3">
      <c r="A947" s="567">
        <v>7</v>
      </c>
      <c r="B947" s="568" t="s">
        <v>517</v>
      </c>
      <c r="C947" s="568">
        <v>89301074</v>
      </c>
      <c r="D947" s="632" t="s">
        <v>2978</v>
      </c>
      <c r="E947" s="633" t="s">
        <v>1756</v>
      </c>
      <c r="F947" s="568" t="s">
        <v>1733</v>
      </c>
      <c r="G947" s="568" t="s">
        <v>2282</v>
      </c>
      <c r="H947" s="568" t="s">
        <v>516</v>
      </c>
      <c r="I947" s="568" t="s">
        <v>2899</v>
      </c>
      <c r="J947" s="568" t="s">
        <v>2284</v>
      </c>
      <c r="K947" s="568" t="s">
        <v>2285</v>
      </c>
      <c r="L947" s="569">
        <v>115.3</v>
      </c>
      <c r="M947" s="569">
        <v>115.3</v>
      </c>
      <c r="N947" s="568">
        <v>1</v>
      </c>
      <c r="O947" s="634">
        <v>1</v>
      </c>
      <c r="P947" s="569"/>
      <c r="Q947" s="585">
        <v>0</v>
      </c>
      <c r="R947" s="568"/>
      <c r="S947" s="585">
        <v>0</v>
      </c>
      <c r="T947" s="634"/>
      <c r="U947" s="616">
        <v>0</v>
      </c>
    </row>
    <row r="948" spans="1:21" ht="14.4" customHeight="1" x14ac:dyDescent="0.3">
      <c r="A948" s="567">
        <v>7</v>
      </c>
      <c r="B948" s="568" t="s">
        <v>517</v>
      </c>
      <c r="C948" s="568">
        <v>89301074</v>
      </c>
      <c r="D948" s="632" t="s">
        <v>2978</v>
      </c>
      <c r="E948" s="633" t="s">
        <v>1756</v>
      </c>
      <c r="F948" s="568" t="s">
        <v>1733</v>
      </c>
      <c r="G948" s="568" t="s">
        <v>1925</v>
      </c>
      <c r="H948" s="568" t="s">
        <v>516</v>
      </c>
      <c r="I948" s="568" t="s">
        <v>1926</v>
      </c>
      <c r="J948" s="568" t="s">
        <v>1927</v>
      </c>
      <c r="K948" s="568" t="s">
        <v>1928</v>
      </c>
      <c r="L948" s="569">
        <v>53.67</v>
      </c>
      <c r="M948" s="569">
        <v>1234.4100000000001</v>
      </c>
      <c r="N948" s="568">
        <v>23</v>
      </c>
      <c r="O948" s="634">
        <v>7</v>
      </c>
      <c r="P948" s="569">
        <v>536.70000000000005</v>
      </c>
      <c r="Q948" s="585">
        <v>0.43478260869565216</v>
      </c>
      <c r="R948" s="568">
        <v>10</v>
      </c>
      <c r="S948" s="585">
        <v>0.43478260869565216</v>
      </c>
      <c r="T948" s="634">
        <v>4</v>
      </c>
      <c r="U948" s="616">
        <v>0.5714285714285714</v>
      </c>
    </row>
    <row r="949" spans="1:21" ht="14.4" customHeight="1" x14ac:dyDescent="0.3">
      <c r="A949" s="567">
        <v>7</v>
      </c>
      <c r="B949" s="568" t="s">
        <v>517</v>
      </c>
      <c r="C949" s="568">
        <v>89301074</v>
      </c>
      <c r="D949" s="632" t="s">
        <v>2978</v>
      </c>
      <c r="E949" s="633" t="s">
        <v>1756</v>
      </c>
      <c r="F949" s="568" t="s">
        <v>1733</v>
      </c>
      <c r="G949" s="568" t="s">
        <v>1925</v>
      </c>
      <c r="H949" s="568" t="s">
        <v>516</v>
      </c>
      <c r="I949" s="568" t="s">
        <v>1929</v>
      </c>
      <c r="J949" s="568" t="s">
        <v>1930</v>
      </c>
      <c r="K949" s="568" t="s">
        <v>1173</v>
      </c>
      <c r="L949" s="569">
        <v>165.67</v>
      </c>
      <c r="M949" s="569">
        <v>1822.37</v>
      </c>
      <c r="N949" s="568">
        <v>11</v>
      </c>
      <c r="O949" s="634">
        <v>2.5</v>
      </c>
      <c r="P949" s="569">
        <v>828.34999999999991</v>
      </c>
      <c r="Q949" s="585">
        <v>0.45454545454545453</v>
      </c>
      <c r="R949" s="568">
        <v>5</v>
      </c>
      <c r="S949" s="585">
        <v>0.45454545454545453</v>
      </c>
      <c r="T949" s="634">
        <v>1.5</v>
      </c>
      <c r="U949" s="616">
        <v>0.6</v>
      </c>
    </row>
    <row r="950" spans="1:21" ht="14.4" customHeight="1" x14ac:dyDescent="0.3">
      <c r="A950" s="567">
        <v>7</v>
      </c>
      <c r="B950" s="568" t="s">
        <v>517</v>
      </c>
      <c r="C950" s="568">
        <v>89301074</v>
      </c>
      <c r="D950" s="632" t="s">
        <v>2978</v>
      </c>
      <c r="E950" s="633" t="s">
        <v>1756</v>
      </c>
      <c r="F950" s="568" t="s">
        <v>1733</v>
      </c>
      <c r="G950" s="568" t="s">
        <v>1851</v>
      </c>
      <c r="H950" s="568" t="s">
        <v>516</v>
      </c>
      <c r="I950" s="568" t="s">
        <v>2405</v>
      </c>
      <c r="J950" s="568" t="s">
        <v>2406</v>
      </c>
      <c r="K950" s="568" t="s">
        <v>2407</v>
      </c>
      <c r="L950" s="569">
        <v>0</v>
      </c>
      <c r="M950" s="569">
        <v>0</v>
      </c>
      <c r="N950" s="568">
        <v>1</v>
      </c>
      <c r="O950" s="634">
        <v>0.5</v>
      </c>
      <c r="P950" s="569">
        <v>0</v>
      </c>
      <c r="Q950" s="585"/>
      <c r="R950" s="568">
        <v>1</v>
      </c>
      <c r="S950" s="585">
        <v>1</v>
      </c>
      <c r="T950" s="634">
        <v>0.5</v>
      </c>
      <c r="U950" s="616">
        <v>1</v>
      </c>
    </row>
    <row r="951" spans="1:21" ht="14.4" customHeight="1" x14ac:dyDescent="0.3">
      <c r="A951" s="567">
        <v>7</v>
      </c>
      <c r="B951" s="568" t="s">
        <v>517</v>
      </c>
      <c r="C951" s="568">
        <v>89301074</v>
      </c>
      <c r="D951" s="632" t="s">
        <v>2978</v>
      </c>
      <c r="E951" s="633" t="s">
        <v>1756</v>
      </c>
      <c r="F951" s="568" t="s">
        <v>1733</v>
      </c>
      <c r="G951" s="568" t="s">
        <v>1935</v>
      </c>
      <c r="H951" s="568" t="s">
        <v>516</v>
      </c>
      <c r="I951" s="568" t="s">
        <v>1954</v>
      </c>
      <c r="J951" s="568" t="s">
        <v>1955</v>
      </c>
      <c r="K951" s="568" t="s">
        <v>1956</v>
      </c>
      <c r="L951" s="569">
        <v>1416.79</v>
      </c>
      <c r="M951" s="569">
        <v>8500.74</v>
      </c>
      <c r="N951" s="568">
        <v>6</v>
      </c>
      <c r="O951" s="634">
        <v>1</v>
      </c>
      <c r="P951" s="569"/>
      <c r="Q951" s="585">
        <v>0</v>
      </c>
      <c r="R951" s="568"/>
      <c r="S951" s="585">
        <v>0</v>
      </c>
      <c r="T951" s="634"/>
      <c r="U951" s="616">
        <v>0</v>
      </c>
    </row>
    <row r="952" spans="1:21" ht="14.4" customHeight="1" x14ac:dyDescent="0.3">
      <c r="A952" s="567">
        <v>7</v>
      </c>
      <c r="B952" s="568" t="s">
        <v>517</v>
      </c>
      <c r="C952" s="568">
        <v>89301074</v>
      </c>
      <c r="D952" s="632" t="s">
        <v>2978</v>
      </c>
      <c r="E952" s="633" t="s">
        <v>1756</v>
      </c>
      <c r="F952" s="568" t="s">
        <v>1733</v>
      </c>
      <c r="G952" s="568" t="s">
        <v>1935</v>
      </c>
      <c r="H952" s="568" t="s">
        <v>516</v>
      </c>
      <c r="I952" s="568" t="s">
        <v>1957</v>
      </c>
      <c r="J952" s="568" t="s">
        <v>1958</v>
      </c>
      <c r="K952" s="568" t="s">
        <v>1959</v>
      </c>
      <c r="L952" s="569">
        <v>1889.62</v>
      </c>
      <c r="M952" s="569">
        <v>11337.72</v>
      </c>
      <c r="N952" s="568">
        <v>6</v>
      </c>
      <c r="O952" s="634">
        <v>1</v>
      </c>
      <c r="P952" s="569"/>
      <c r="Q952" s="585">
        <v>0</v>
      </c>
      <c r="R952" s="568"/>
      <c r="S952" s="585">
        <v>0</v>
      </c>
      <c r="T952" s="634"/>
      <c r="U952" s="616">
        <v>0</v>
      </c>
    </row>
    <row r="953" spans="1:21" ht="14.4" customHeight="1" x14ac:dyDescent="0.3">
      <c r="A953" s="567">
        <v>7</v>
      </c>
      <c r="B953" s="568" t="s">
        <v>517</v>
      </c>
      <c r="C953" s="568">
        <v>89301074</v>
      </c>
      <c r="D953" s="632" t="s">
        <v>2978</v>
      </c>
      <c r="E953" s="633" t="s">
        <v>1756</v>
      </c>
      <c r="F953" s="568" t="s">
        <v>1733</v>
      </c>
      <c r="G953" s="568" t="s">
        <v>1935</v>
      </c>
      <c r="H953" s="568" t="s">
        <v>516</v>
      </c>
      <c r="I953" s="568" t="s">
        <v>1960</v>
      </c>
      <c r="J953" s="568" t="s">
        <v>1961</v>
      </c>
      <c r="K953" s="568" t="s">
        <v>1962</v>
      </c>
      <c r="L953" s="569">
        <v>4358.63</v>
      </c>
      <c r="M953" s="569">
        <v>13075.89</v>
      </c>
      <c r="N953" s="568">
        <v>3</v>
      </c>
      <c r="O953" s="634">
        <v>1</v>
      </c>
      <c r="P953" s="569"/>
      <c r="Q953" s="585">
        <v>0</v>
      </c>
      <c r="R953" s="568"/>
      <c r="S953" s="585">
        <v>0</v>
      </c>
      <c r="T953" s="634"/>
      <c r="U953" s="616">
        <v>0</v>
      </c>
    </row>
    <row r="954" spans="1:21" ht="14.4" customHeight="1" x14ac:dyDescent="0.3">
      <c r="A954" s="567">
        <v>7</v>
      </c>
      <c r="B954" s="568" t="s">
        <v>517</v>
      </c>
      <c r="C954" s="568">
        <v>89301074</v>
      </c>
      <c r="D954" s="632" t="s">
        <v>2978</v>
      </c>
      <c r="E954" s="633" t="s">
        <v>1756</v>
      </c>
      <c r="F954" s="568" t="s">
        <v>1733</v>
      </c>
      <c r="G954" s="568" t="s">
        <v>1935</v>
      </c>
      <c r="H954" s="568" t="s">
        <v>516</v>
      </c>
      <c r="I954" s="568" t="s">
        <v>2417</v>
      </c>
      <c r="J954" s="568" t="s">
        <v>2418</v>
      </c>
      <c r="K954" s="568" t="s">
        <v>2419</v>
      </c>
      <c r="L954" s="569">
        <v>1063.33</v>
      </c>
      <c r="M954" s="569">
        <v>6379.98</v>
      </c>
      <c r="N954" s="568">
        <v>6</v>
      </c>
      <c r="O954" s="634">
        <v>1</v>
      </c>
      <c r="P954" s="569"/>
      <c r="Q954" s="585">
        <v>0</v>
      </c>
      <c r="R954" s="568"/>
      <c r="S954" s="585">
        <v>0</v>
      </c>
      <c r="T954" s="634"/>
      <c r="U954" s="616">
        <v>0</v>
      </c>
    </row>
    <row r="955" spans="1:21" ht="14.4" customHeight="1" x14ac:dyDescent="0.3">
      <c r="A955" s="567">
        <v>7</v>
      </c>
      <c r="B955" s="568" t="s">
        <v>517</v>
      </c>
      <c r="C955" s="568">
        <v>89301074</v>
      </c>
      <c r="D955" s="632" t="s">
        <v>2978</v>
      </c>
      <c r="E955" s="633" t="s">
        <v>1756</v>
      </c>
      <c r="F955" s="568" t="s">
        <v>1733</v>
      </c>
      <c r="G955" s="568" t="s">
        <v>1935</v>
      </c>
      <c r="H955" s="568" t="s">
        <v>516</v>
      </c>
      <c r="I955" s="568" t="s">
        <v>2169</v>
      </c>
      <c r="J955" s="568" t="s">
        <v>2170</v>
      </c>
      <c r="K955" s="568" t="s">
        <v>2171</v>
      </c>
      <c r="L955" s="569">
        <v>0</v>
      </c>
      <c r="M955" s="569">
        <v>0</v>
      </c>
      <c r="N955" s="568">
        <v>5</v>
      </c>
      <c r="O955" s="634">
        <v>2</v>
      </c>
      <c r="P955" s="569">
        <v>0</v>
      </c>
      <c r="Q955" s="585"/>
      <c r="R955" s="568">
        <v>5</v>
      </c>
      <c r="S955" s="585">
        <v>1</v>
      </c>
      <c r="T955" s="634">
        <v>2</v>
      </c>
      <c r="U955" s="616">
        <v>1</v>
      </c>
    </row>
    <row r="956" spans="1:21" ht="14.4" customHeight="1" x14ac:dyDescent="0.3">
      <c r="A956" s="567">
        <v>7</v>
      </c>
      <c r="B956" s="568" t="s">
        <v>517</v>
      </c>
      <c r="C956" s="568">
        <v>89301074</v>
      </c>
      <c r="D956" s="632" t="s">
        <v>2978</v>
      </c>
      <c r="E956" s="633" t="s">
        <v>1756</v>
      </c>
      <c r="F956" s="568" t="s">
        <v>1733</v>
      </c>
      <c r="G956" s="568" t="s">
        <v>1935</v>
      </c>
      <c r="H956" s="568" t="s">
        <v>516</v>
      </c>
      <c r="I956" s="568" t="s">
        <v>2420</v>
      </c>
      <c r="J956" s="568" t="s">
        <v>2421</v>
      </c>
      <c r="K956" s="568" t="s">
        <v>2422</v>
      </c>
      <c r="L956" s="569">
        <v>2332.38</v>
      </c>
      <c r="M956" s="569">
        <v>13994.28</v>
      </c>
      <c r="N956" s="568">
        <v>6</v>
      </c>
      <c r="O956" s="634">
        <v>1</v>
      </c>
      <c r="P956" s="569"/>
      <c r="Q956" s="585">
        <v>0</v>
      </c>
      <c r="R956" s="568"/>
      <c r="S956" s="585">
        <v>0</v>
      </c>
      <c r="T956" s="634"/>
      <c r="U956" s="616">
        <v>0</v>
      </c>
    </row>
    <row r="957" spans="1:21" ht="14.4" customHeight="1" x14ac:dyDescent="0.3">
      <c r="A957" s="567">
        <v>7</v>
      </c>
      <c r="B957" s="568" t="s">
        <v>517</v>
      </c>
      <c r="C957" s="568">
        <v>89301074</v>
      </c>
      <c r="D957" s="632" t="s">
        <v>2978</v>
      </c>
      <c r="E957" s="633" t="s">
        <v>1756</v>
      </c>
      <c r="F957" s="568" t="s">
        <v>1733</v>
      </c>
      <c r="G957" s="568" t="s">
        <v>1935</v>
      </c>
      <c r="H957" s="568" t="s">
        <v>516</v>
      </c>
      <c r="I957" s="568" t="s">
        <v>1969</v>
      </c>
      <c r="J957" s="568" t="s">
        <v>1970</v>
      </c>
      <c r="K957" s="568" t="s">
        <v>1971</v>
      </c>
      <c r="L957" s="569">
        <v>2787.72</v>
      </c>
      <c r="M957" s="569">
        <v>16726.32</v>
      </c>
      <c r="N957" s="568">
        <v>6</v>
      </c>
      <c r="O957" s="634">
        <v>1</v>
      </c>
      <c r="P957" s="569"/>
      <c r="Q957" s="585">
        <v>0</v>
      </c>
      <c r="R957" s="568"/>
      <c r="S957" s="585">
        <v>0</v>
      </c>
      <c r="T957" s="634"/>
      <c r="U957" s="616">
        <v>0</v>
      </c>
    </row>
    <row r="958" spans="1:21" ht="14.4" customHeight="1" x14ac:dyDescent="0.3">
      <c r="A958" s="567">
        <v>7</v>
      </c>
      <c r="B958" s="568" t="s">
        <v>517</v>
      </c>
      <c r="C958" s="568">
        <v>89301074</v>
      </c>
      <c r="D958" s="632" t="s">
        <v>2978</v>
      </c>
      <c r="E958" s="633" t="s">
        <v>1756</v>
      </c>
      <c r="F958" s="568" t="s">
        <v>1733</v>
      </c>
      <c r="G958" s="568" t="s">
        <v>1935</v>
      </c>
      <c r="H958" s="568" t="s">
        <v>516</v>
      </c>
      <c r="I958" s="568" t="s">
        <v>1972</v>
      </c>
      <c r="J958" s="568" t="s">
        <v>1973</v>
      </c>
      <c r="K958" s="568" t="s">
        <v>1974</v>
      </c>
      <c r="L958" s="569">
        <v>2787.72</v>
      </c>
      <c r="M958" s="569">
        <v>52966.679999999993</v>
      </c>
      <c r="N958" s="568">
        <v>19</v>
      </c>
      <c r="O958" s="634">
        <v>5</v>
      </c>
      <c r="P958" s="569">
        <v>8363.16</v>
      </c>
      <c r="Q958" s="585">
        <v>0.15789473684210528</v>
      </c>
      <c r="R958" s="568">
        <v>3</v>
      </c>
      <c r="S958" s="585">
        <v>0.15789473684210525</v>
      </c>
      <c r="T958" s="634">
        <v>2</v>
      </c>
      <c r="U958" s="616">
        <v>0.4</v>
      </c>
    </row>
    <row r="959" spans="1:21" ht="14.4" customHeight="1" x14ac:dyDescent="0.3">
      <c r="A959" s="567">
        <v>7</v>
      </c>
      <c r="B959" s="568" t="s">
        <v>517</v>
      </c>
      <c r="C959" s="568">
        <v>89301074</v>
      </c>
      <c r="D959" s="632" t="s">
        <v>2978</v>
      </c>
      <c r="E959" s="633" t="s">
        <v>1756</v>
      </c>
      <c r="F959" s="568" t="s">
        <v>1733</v>
      </c>
      <c r="G959" s="568" t="s">
        <v>1935</v>
      </c>
      <c r="H959" s="568" t="s">
        <v>516</v>
      </c>
      <c r="I959" s="568" t="s">
        <v>1975</v>
      </c>
      <c r="J959" s="568" t="s">
        <v>1976</v>
      </c>
      <c r="K959" s="568" t="s">
        <v>1977</v>
      </c>
      <c r="L959" s="569">
        <v>2332.38</v>
      </c>
      <c r="M959" s="569">
        <v>48979.98</v>
      </c>
      <c r="N959" s="568">
        <v>21</v>
      </c>
      <c r="O959" s="634">
        <v>5</v>
      </c>
      <c r="P959" s="569">
        <v>20991.420000000002</v>
      </c>
      <c r="Q959" s="585">
        <v>0.4285714285714286</v>
      </c>
      <c r="R959" s="568">
        <v>9</v>
      </c>
      <c r="S959" s="585">
        <v>0.42857142857142855</v>
      </c>
      <c r="T959" s="634">
        <v>3</v>
      </c>
      <c r="U959" s="616">
        <v>0.6</v>
      </c>
    </row>
    <row r="960" spans="1:21" ht="14.4" customHeight="1" x14ac:dyDescent="0.3">
      <c r="A960" s="567">
        <v>7</v>
      </c>
      <c r="B960" s="568" t="s">
        <v>517</v>
      </c>
      <c r="C960" s="568">
        <v>89301074</v>
      </c>
      <c r="D960" s="632" t="s">
        <v>2978</v>
      </c>
      <c r="E960" s="633" t="s">
        <v>1756</v>
      </c>
      <c r="F960" s="568" t="s">
        <v>1733</v>
      </c>
      <c r="G960" s="568" t="s">
        <v>1935</v>
      </c>
      <c r="H960" s="568" t="s">
        <v>516</v>
      </c>
      <c r="I960" s="568" t="s">
        <v>1978</v>
      </c>
      <c r="J960" s="568" t="s">
        <v>1979</v>
      </c>
      <c r="K960" s="568" t="s">
        <v>1980</v>
      </c>
      <c r="L960" s="569">
        <v>880.88</v>
      </c>
      <c r="M960" s="569">
        <v>18498.48</v>
      </c>
      <c r="N960" s="568">
        <v>21</v>
      </c>
      <c r="O960" s="634">
        <v>7</v>
      </c>
      <c r="P960" s="569">
        <v>7927.92</v>
      </c>
      <c r="Q960" s="585">
        <v>0.4285714285714286</v>
      </c>
      <c r="R960" s="568">
        <v>9</v>
      </c>
      <c r="S960" s="585">
        <v>0.42857142857142855</v>
      </c>
      <c r="T960" s="634">
        <v>4</v>
      </c>
      <c r="U960" s="616">
        <v>0.5714285714285714</v>
      </c>
    </row>
    <row r="961" spans="1:21" ht="14.4" customHeight="1" x14ac:dyDescent="0.3">
      <c r="A961" s="567">
        <v>7</v>
      </c>
      <c r="B961" s="568" t="s">
        <v>517</v>
      </c>
      <c r="C961" s="568">
        <v>89301074</v>
      </c>
      <c r="D961" s="632" t="s">
        <v>2978</v>
      </c>
      <c r="E961" s="633" t="s">
        <v>1756</v>
      </c>
      <c r="F961" s="568" t="s">
        <v>1733</v>
      </c>
      <c r="G961" s="568" t="s">
        <v>1935</v>
      </c>
      <c r="H961" s="568" t="s">
        <v>516</v>
      </c>
      <c r="I961" s="568" t="s">
        <v>1981</v>
      </c>
      <c r="J961" s="568" t="s">
        <v>1982</v>
      </c>
      <c r="K961" s="568" t="s">
        <v>1983</v>
      </c>
      <c r="L961" s="569">
        <v>1629.03</v>
      </c>
      <c r="M961" s="569">
        <v>16290.3</v>
      </c>
      <c r="N961" s="568">
        <v>10</v>
      </c>
      <c r="O961" s="634">
        <v>3</v>
      </c>
      <c r="P961" s="569">
        <v>9774.18</v>
      </c>
      <c r="Q961" s="585">
        <v>0.60000000000000009</v>
      </c>
      <c r="R961" s="568">
        <v>6</v>
      </c>
      <c r="S961" s="585">
        <v>0.6</v>
      </c>
      <c r="T961" s="634">
        <v>1</v>
      </c>
      <c r="U961" s="616">
        <v>0.33333333333333331</v>
      </c>
    </row>
    <row r="962" spans="1:21" ht="14.4" customHeight="1" x14ac:dyDescent="0.3">
      <c r="A962" s="567">
        <v>7</v>
      </c>
      <c r="B962" s="568" t="s">
        <v>517</v>
      </c>
      <c r="C962" s="568">
        <v>89301074</v>
      </c>
      <c r="D962" s="632" t="s">
        <v>2978</v>
      </c>
      <c r="E962" s="633" t="s">
        <v>1756</v>
      </c>
      <c r="F962" s="568" t="s">
        <v>1733</v>
      </c>
      <c r="G962" s="568" t="s">
        <v>1935</v>
      </c>
      <c r="H962" s="568" t="s">
        <v>516</v>
      </c>
      <c r="I962" s="568" t="s">
        <v>2900</v>
      </c>
      <c r="J962" s="568" t="s">
        <v>2901</v>
      </c>
      <c r="K962" s="568" t="s">
        <v>2902</v>
      </c>
      <c r="L962" s="569">
        <v>1889.61</v>
      </c>
      <c r="M962" s="569">
        <v>7558.44</v>
      </c>
      <c r="N962" s="568">
        <v>4</v>
      </c>
      <c r="O962" s="634">
        <v>1</v>
      </c>
      <c r="P962" s="569">
        <v>7558.44</v>
      </c>
      <c r="Q962" s="585">
        <v>1</v>
      </c>
      <c r="R962" s="568">
        <v>4</v>
      </c>
      <c r="S962" s="585">
        <v>1</v>
      </c>
      <c r="T962" s="634">
        <v>1</v>
      </c>
      <c r="U962" s="616">
        <v>1</v>
      </c>
    </row>
    <row r="963" spans="1:21" ht="14.4" customHeight="1" x14ac:dyDescent="0.3">
      <c r="A963" s="567">
        <v>7</v>
      </c>
      <c r="B963" s="568" t="s">
        <v>517</v>
      </c>
      <c r="C963" s="568">
        <v>89301074</v>
      </c>
      <c r="D963" s="632" t="s">
        <v>2978</v>
      </c>
      <c r="E963" s="633" t="s">
        <v>1756</v>
      </c>
      <c r="F963" s="568" t="s">
        <v>1733</v>
      </c>
      <c r="G963" s="568" t="s">
        <v>1984</v>
      </c>
      <c r="H963" s="568" t="s">
        <v>586</v>
      </c>
      <c r="I963" s="568" t="s">
        <v>2423</v>
      </c>
      <c r="J963" s="568" t="s">
        <v>1986</v>
      </c>
      <c r="K963" s="568" t="s">
        <v>1152</v>
      </c>
      <c r="L963" s="569">
        <v>887.05</v>
      </c>
      <c r="M963" s="569">
        <v>1774.1</v>
      </c>
      <c r="N963" s="568">
        <v>2</v>
      </c>
      <c r="O963" s="634">
        <v>1</v>
      </c>
      <c r="P963" s="569"/>
      <c r="Q963" s="585">
        <v>0</v>
      </c>
      <c r="R963" s="568"/>
      <c r="S963" s="585">
        <v>0</v>
      </c>
      <c r="T963" s="634"/>
      <c r="U963" s="616">
        <v>0</v>
      </c>
    </row>
    <row r="964" spans="1:21" ht="14.4" customHeight="1" x14ac:dyDescent="0.3">
      <c r="A964" s="567">
        <v>7</v>
      </c>
      <c r="B964" s="568" t="s">
        <v>517</v>
      </c>
      <c r="C964" s="568">
        <v>89301074</v>
      </c>
      <c r="D964" s="632" t="s">
        <v>2978</v>
      </c>
      <c r="E964" s="633" t="s">
        <v>1756</v>
      </c>
      <c r="F964" s="568" t="s">
        <v>1733</v>
      </c>
      <c r="G964" s="568" t="s">
        <v>1984</v>
      </c>
      <c r="H964" s="568" t="s">
        <v>586</v>
      </c>
      <c r="I964" s="568" t="s">
        <v>1661</v>
      </c>
      <c r="J964" s="568" t="s">
        <v>1151</v>
      </c>
      <c r="K964" s="568" t="s">
        <v>1152</v>
      </c>
      <c r="L964" s="569">
        <v>887.05</v>
      </c>
      <c r="M964" s="569">
        <v>7983.45</v>
      </c>
      <c r="N964" s="568">
        <v>9</v>
      </c>
      <c r="O964" s="634">
        <v>3</v>
      </c>
      <c r="P964" s="569">
        <v>3548.2</v>
      </c>
      <c r="Q964" s="585">
        <v>0.44444444444444442</v>
      </c>
      <c r="R964" s="568">
        <v>4</v>
      </c>
      <c r="S964" s="585">
        <v>0.44444444444444442</v>
      </c>
      <c r="T964" s="634">
        <v>1.5</v>
      </c>
      <c r="U964" s="616">
        <v>0.5</v>
      </c>
    </row>
    <row r="965" spans="1:21" ht="14.4" customHeight="1" x14ac:dyDescent="0.3">
      <c r="A965" s="567">
        <v>7</v>
      </c>
      <c r="B965" s="568" t="s">
        <v>517</v>
      </c>
      <c r="C965" s="568">
        <v>89301074</v>
      </c>
      <c r="D965" s="632" t="s">
        <v>2978</v>
      </c>
      <c r="E965" s="633" t="s">
        <v>1756</v>
      </c>
      <c r="F965" s="568" t="s">
        <v>1733</v>
      </c>
      <c r="G965" s="568" t="s">
        <v>1997</v>
      </c>
      <c r="H965" s="568" t="s">
        <v>516</v>
      </c>
      <c r="I965" s="568" t="s">
        <v>2903</v>
      </c>
      <c r="J965" s="568" t="s">
        <v>2904</v>
      </c>
      <c r="K965" s="568" t="s">
        <v>2905</v>
      </c>
      <c r="L965" s="569">
        <v>855.56</v>
      </c>
      <c r="M965" s="569">
        <v>2566.6799999999998</v>
      </c>
      <c r="N965" s="568">
        <v>3</v>
      </c>
      <c r="O965" s="634">
        <v>1</v>
      </c>
      <c r="P965" s="569">
        <v>2566.6799999999998</v>
      </c>
      <c r="Q965" s="585">
        <v>1</v>
      </c>
      <c r="R965" s="568">
        <v>3</v>
      </c>
      <c r="S965" s="585">
        <v>1</v>
      </c>
      <c r="T965" s="634">
        <v>1</v>
      </c>
      <c r="U965" s="616">
        <v>1</v>
      </c>
    </row>
    <row r="966" spans="1:21" ht="14.4" customHeight="1" x14ac:dyDescent="0.3">
      <c r="A966" s="567">
        <v>7</v>
      </c>
      <c r="B966" s="568" t="s">
        <v>517</v>
      </c>
      <c r="C966" s="568">
        <v>89301074</v>
      </c>
      <c r="D966" s="632" t="s">
        <v>2978</v>
      </c>
      <c r="E966" s="633" t="s">
        <v>1756</v>
      </c>
      <c r="F966" s="568" t="s">
        <v>1733</v>
      </c>
      <c r="G966" s="568" t="s">
        <v>1997</v>
      </c>
      <c r="H966" s="568" t="s">
        <v>516</v>
      </c>
      <c r="I966" s="568" t="s">
        <v>2906</v>
      </c>
      <c r="J966" s="568" t="s">
        <v>1999</v>
      </c>
      <c r="K966" s="568" t="s">
        <v>2907</v>
      </c>
      <c r="L966" s="569">
        <v>1520.3</v>
      </c>
      <c r="M966" s="569">
        <v>1520.3</v>
      </c>
      <c r="N966" s="568">
        <v>1</v>
      </c>
      <c r="O966" s="634">
        <v>1</v>
      </c>
      <c r="P966" s="569">
        <v>1520.3</v>
      </c>
      <c r="Q966" s="585">
        <v>1</v>
      </c>
      <c r="R966" s="568">
        <v>1</v>
      </c>
      <c r="S966" s="585">
        <v>1</v>
      </c>
      <c r="T966" s="634">
        <v>1</v>
      </c>
      <c r="U966" s="616">
        <v>1</v>
      </c>
    </row>
    <row r="967" spans="1:21" ht="14.4" customHeight="1" x14ac:dyDescent="0.3">
      <c r="A967" s="567">
        <v>7</v>
      </c>
      <c r="B967" s="568" t="s">
        <v>517</v>
      </c>
      <c r="C967" s="568">
        <v>89301074</v>
      </c>
      <c r="D967" s="632" t="s">
        <v>2978</v>
      </c>
      <c r="E967" s="633" t="s">
        <v>1756</v>
      </c>
      <c r="F967" s="568" t="s">
        <v>1733</v>
      </c>
      <c r="G967" s="568" t="s">
        <v>1997</v>
      </c>
      <c r="H967" s="568" t="s">
        <v>516</v>
      </c>
      <c r="I967" s="568" t="s">
        <v>2428</v>
      </c>
      <c r="J967" s="568" t="s">
        <v>2309</v>
      </c>
      <c r="K967" s="568" t="s">
        <v>2429</v>
      </c>
      <c r="L967" s="569">
        <v>3040.6</v>
      </c>
      <c r="M967" s="569">
        <v>9121.7999999999993</v>
      </c>
      <c r="N967" s="568">
        <v>3</v>
      </c>
      <c r="O967" s="634">
        <v>1</v>
      </c>
      <c r="P967" s="569"/>
      <c r="Q967" s="585">
        <v>0</v>
      </c>
      <c r="R967" s="568"/>
      <c r="S967" s="585">
        <v>0</v>
      </c>
      <c r="T967" s="634"/>
      <c r="U967" s="616">
        <v>0</v>
      </c>
    </row>
    <row r="968" spans="1:21" ht="14.4" customHeight="1" x14ac:dyDescent="0.3">
      <c r="A968" s="567">
        <v>7</v>
      </c>
      <c r="B968" s="568" t="s">
        <v>517</v>
      </c>
      <c r="C968" s="568">
        <v>89301074</v>
      </c>
      <c r="D968" s="632" t="s">
        <v>2978</v>
      </c>
      <c r="E968" s="633" t="s">
        <v>1756</v>
      </c>
      <c r="F968" s="568" t="s">
        <v>1733</v>
      </c>
      <c r="G968" s="568" t="s">
        <v>1997</v>
      </c>
      <c r="H968" s="568" t="s">
        <v>516</v>
      </c>
      <c r="I968" s="568" t="s">
        <v>2908</v>
      </c>
      <c r="J968" s="568" t="s">
        <v>2002</v>
      </c>
      <c r="K968" s="568" t="s">
        <v>2909</v>
      </c>
      <c r="L968" s="569">
        <v>1139.93</v>
      </c>
      <c r="M968" s="569">
        <v>1139.93</v>
      </c>
      <c r="N968" s="568">
        <v>1</v>
      </c>
      <c r="O968" s="634">
        <v>1</v>
      </c>
      <c r="P968" s="569">
        <v>1139.93</v>
      </c>
      <c r="Q968" s="585">
        <v>1</v>
      </c>
      <c r="R968" s="568">
        <v>1</v>
      </c>
      <c r="S968" s="585">
        <v>1</v>
      </c>
      <c r="T968" s="634">
        <v>1</v>
      </c>
      <c r="U968" s="616">
        <v>1</v>
      </c>
    </row>
    <row r="969" spans="1:21" ht="14.4" customHeight="1" x14ac:dyDescent="0.3">
      <c r="A969" s="567">
        <v>7</v>
      </c>
      <c r="B969" s="568" t="s">
        <v>517</v>
      </c>
      <c r="C969" s="568">
        <v>89301074</v>
      </c>
      <c r="D969" s="632" t="s">
        <v>2978</v>
      </c>
      <c r="E969" s="633" t="s">
        <v>1756</v>
      </c>
      <c r="F969" s="568" t="s">
        <v>1733</v>
      </c>
      <c r="G969" s="568" t="s">
        <v>2631</v>
      </c>
      <c r="H969" s="568" t="s">
        <v>516</v>
      </c>
      <c r="I969" s="568" t="s">
        <v>2910</v>
      </c>
      <c r="J969" s="568" t="s">
        <v>1755</v>
      </c>
      <c r="K969" s="568"/>
      <c r="L969" s="569">
        <v>0</v>
      </c>
      <c r="M969" s="569">
        <v>0</v>
      </c>
      <c r="N969" s="568">
        <v>2</v>
      </c>
      <c r="O969" s="634">
        <v>1</v>
      </c>
      <c r="P969" s="569">
        <v>0</v>
      </c>
      <c r="Q969" s="585"/>
      <c r="R969" s="568">
        <v>2</v>
      </c>
      <c r="S969" s="585">
        <v>1</v>
      </c>
      <c r="T969" s="634">
        <v>1</v>
      </c>
      <c r="U969" s="616">
        <v>1</v>
      </c>
    </row>
    <row r="970" spans="1:21" ht="14.4" customHeight="1" x14ac:dyDescent="0.3">
      <c r="A970" s="567">
        <v>7</v>
      </c>
      <c r="B970" s="568" t="s">
        <v>517</v>
      </c>
      <c r="C970" s="568">
        <v>89301074</v>
      </c>
      <c r="D970" s="632" t="s">
        <v>2978</v>
      </c>
      <c r="E970" s="633" t="s">
        <v>1756</v>
      </c>
      <c r="F970" s="568" t="s">
        <v>1733</v>
      </c>
      <c r="G970" s="568" t="s">
        <v>2637</v>
      </c>
      <c r="H970" s="568" t="s">
        <v>516</v>
      </c>
      <c r="I970" s="568" t="s">
        <v>2638</v>
      </c>
      <c r="J970" s="568" t="s">
        <v>2639</v>
      </c>
      <c r="K970" s="568" t="s">
        <v>2640</v>
      </c>
      <c r="L970" s="569">
        <v>7132.29</v>
      </c>
      <c r="M970" s="569">
        <v>14264.58</v>
      </c>
      <c r="N970" s="568">
        <v>2</v>
      </c>
      <c r="O970" s="634">
        <v>2</v>
      </c>
      <c r="P970" s="569">
        <v>14264.58</v>
      </c>
      <c r="Q970" s="585">
        <v>1</v>
      </c>
      <c r="R970" s="568">
        <v>2</v>
      </c>
      <c r="S970" s="585">
        <v>1</v>
      </c>
      <c r="T970" s="634">
        <v>2</v>
      </c>
      <c r="U970" s="616">
        <v>1</v>
      </c>
    </row>
    <row r="971" spans="1:21" ht="14.4" customHeight="1" x14ac:dyDescent="0.3">
      <c r="A971" s="567">
        <v>7</v>
      </c>
      <c r="B971" s="568" t="s">
        <v>517</v>
      </c>
      <c r="C971" s="568">
        <v>89301074</v>
      </c>
      <c r="D971" s="632" t="s">
        <v>2978</v>
      </c>
      <c r="E971" s="633" t="s">
        <v>1756</v>
      </c>
      <c r="F971" s="568" t="s">
        <v>1733</v>
      </c>
      <c r="G971" s="568" t="s">
        <v>2004</v>
      </c>
      <c r="H971" s="568" t="s">
        <v>516</v>
      </c>
      <c r="I971" s="568" t="s">
        <v>2005</v>
      </c>
      <c r="J971" s="568" t="s">
        <v>2006</v>
      </c>
      <c r="K971" s="568" t="s">
        <v>2007</v>
      </c>
      <c r="L971" s="569">
        <v>144.01</v>
      </c>
      <c r="M971" s="569">
        <v>288.02</v>
      </c>
      <c r="N971" s="568">
        <v>2</v>
      </c>
      <c r="O971" s="634">
        <v>1</v>
      </c>
      <c r="P971" s="569"/>
      <c r="Q971" s="585">
        <v>0</v>
      </c>
      <c r="R971" s="568"/>
      <c r="S971" s="585">
        <v>0</v>
      </c>
      <c r="T971" s="634"/>
      <c r="U971" s="616">
        <v>0</v>
      </c>
    </row>
    <row r="972" spans="1:21" ht="14.4" customHeight="1" x14ac:dyDescent="0.3">
      <c r="A972" s="567">
        <v>7</v>
      </c>
      <c r="B972" s="568" t="s">
        <v>517</v>
      </c>
      <c r="C972" s="568">
        <v>89301074</v>
      </c>
      <c r="D972" s="632" t="s">
        <v>2978</v>
      </c>
      <c r="E972" s="633" t="s">
        <v>1756</v>
      </c>
      <c r="F972" s="568" t="s">
        <v>1733</v>
      </c>
      <c r="G972" s="568" t="s">
        <v>2009</v>
      </c>
      <c r="H972" s="568" t="s">
        <v>516</v>
      </c>
      <c r="I972" s="568" t="s">
        <v>2010</v>
      </c>
      <c r="J972" s="568" t="s">
        <v>2011</v>
      </c>
      <c r="K972" s="568" t="s">
        <v>2012</v>
      </c>
      <c r="L972" s="569">
        <v>55.71</v>
      </c>
      <c r="M972" s="569">
        <v>55.71</v>
      </c>
      <c r="N972" s="568">
        <v>1</v>
      </c>
      <c r="O972" s="634">
        <v>1</v>
      </c>
      <c r="P972" s="569">
        <v>55.71</v>
      </c>
      <c r="Q972" s="585">
        <v>1</v>
      </c>
      <c r="R972" s="568">
        <v>1</v>
      </c>
      <c r="S972" s="585">
        <v>1</v>
      </c>
      <c r="T972" s="634">
        <v>1</v>
      </c>
      <c r="U972" s="616">
        <v>1</v>
      </c>
    </row>
    <row r="973" spans="1:21" ht="14.4" customHeight="1" x14ac:dyDescent="0.3">
      <c r="A973" s="567">
        <v>7</v>
      </c>
      <c r="B973" s="568" t="s">
        <v>517</v>
      </c>
      <c r="C973" s="568">
        <v>89301074</v>
      </c>
      <c r="D973" s="632" t="s">
        <v>2978</v>
      </c>
      <c r="E973" s="633" t="s">
        <v>1756</v>
      </c>
      <c r="F973" s="568" t="s">
        <v>1733</v>
      </c>
      <c r="G973" s="568" t="s">
        <v>2009</v>
      </c>
      <c r="H973" s="568" t="s">
        <v>516</v>
      </c>
      <c r="I973" s="568" t="s">
        <v>2013</v>
      </c>
      <c r="J973" s="568" t="s">
        <v>2014</v>
      </c>
      <c r="K973" s="568" t="s">
        <v>2015</v>
      </c>
      <c r="L973" s="569">
        <v>59.43</v>
      </c>
      <c r="M973" s="569">
        <v>178.29</v>
      </c>
      <c r="N973" s="568">
        <v>3</v>
      </c>
      <c r="O973" s="634">
        <v>1</v>
      </c>
      <c r="P973" s="569"/>
      <c r="Q973" s="585">
        <v>0</v>
      </c>
      <c r="R973" s="568"/>
      <c r="S973" s="585">
        <v>0</v>
      </c>
      <c r="T973" s="634"/>
      <c r="U973" s="616">
        <v>0</v>
      </c>
    </row>
    <row r="974" spans="1:21" ht="14.4" customHeight="1" x14ac:dyDescent="0.3">
      <c r="A974" s="567">
        <v>7</v>
      </c>
      <c r="B974" s="568" t="s">
        <v>517</v>
      </c>
      <c r="C974" s="568">
        <v>89301074</v>
      </c>
      <c r="D974" s="632" t="s">
        <v>2978</v>
      </c>
      <c r="E974" s="633" t="s">
        <v>1756</v>
      </c>
      <c r="F974" s="568" t="s">
        <v>1733</v>
      </c>
      <c r="G974" s="568" t="s">
        <v>2322</v>
      </c>
      <c r="H974" s="568" t="s">
        <v>516</v>
      </c>
      <c r="I974" s="568" t="s">
        <v>2323</v>
      </c>
      <c r="J974" s="568" t="s">
        <v>2324</v>
      </c>
      <c r="K974" s="568" t="s">
        <v>1164</v>
      </c>
      <c r="L974" s="569">
        <v>0</v>
      </c>
      <c r="M974" s="569">
        <v>0</v>
      </c>
      <c r="N974" s="568">
        <v>5</v>
      </c>
      <c r="O974" s="634">
        <v>2.5</v>
      </c>
      <c r="P974" s="569">
        <v>0</v>
      </c>
      <c r="Q974" s="585"/>
      <c r="R974" s="568">
        <v>1</v>
      </c>
      <c r="S974" s="585">
        <v>0.2</v>
      </c>
      <c r="T974" s="634">
        <v>0.5</v>
      </c>
      <c r="U974" s="616">
        <v>0.2</v>
      </c>
    </row>
    <row r="975" spans="1:21" ht="14.4" customHeight="1" x14ac:dyDescent="0.3">
      <c r="A975" s="567">
        <v>7</v>
      </c>
      <c r="B975" s="568" t="s">
        <v>517</v>
      </c>
      <c r="C975" s="568">
        <v>89301074</v>
      </c>
      <c r="D975" s="632" t="s">
        <v>2978</v>
      </c>
      <c r="E975" s="633" t="s">
        <v>1756</v>
      </c>
      <c r="F975" s="568" t="s">
        <v>1733</v>
      </c>
      <c r="G975" s="568" t="s">
        <v>2389</v>
      </c>
      <c r="H975" s="568" t="s">
        <v>516</v>
      </c>
      <c r="I975" s="568" t="s">
        <v>2390</v>
      </c>
      <c r="J975" s="568" t="s">
        <v>887</v>
      </c>
      <c r="K975" s="568" t="s">
        <v>888</v>
      </c>
      <c r="L975" s="569">
        <v>132.34</v>
      </c>
      <c r="M975" s="569">
        <v>264.68</v>
      </c>
      <c r="N975" s="568">
        <v>2</v>
      </c>
      <c r="O975" s="634">
        <v>1.5</v>
      </c>
      <c r="P975" s="569">
        <v>132.34</v>
      </c>
      <c r="Q975" s="585">
        <v>0.5</v>
      </c>
      <c r="R975" s="568">
        <v>1</v>
      </c>
      <c r="S975" s="585">
        <v>0.5</v>
      </c>
      <c r="T975" s="634">
        <v>0.5</v>
      </c>
      <c r="U975" s="616">
        <v>0.33333333333333331</v>
      </c>
    </row>
    <row r="976" spans="1:21" ht="14.4" customHeight="1" x14ac:dyDescent="0.3">
      <c r="A976" s="567">
        <v>7</v>
      </c>
      <c r="B976" s="568" t="s">
        <v>517</v>
      </c>
      <c r="C976" s="568">
        <v>89301074</v>
      </c>
      <c r="D976" s="632" t="s">
        <v>2978</v>
      </c>
      <c r="E976" s="633" t="s">
        <v>1756</v>
      </c>
      <c r="F976" s="568" t="s">
        <v>1733</v>
      </c>
      <c r="G976" s="568" t="s">
        <v>2433</v>
      </c>
      <c r="H976" s="568" t="s">
        <v>586</v>
      </c>
      <c r="I976" s="568" t="s">
        <v>2504</v>
      </c>
      <c r="J976" s="568" t="s">
        <v>2435</v>
      </c>
      <c r="K976" s="568" t="s">
        <v>1846</v>
      </c>
      <c r="L976" s="569">
        <v>137.74</v>
      </c>
      <c r="M976" s="569">
        <v>413.22</v>
      </c>
      <c r="N976" s="568">
        <v>3</v>
      </c>
      <c r="O976" s="634">
        <v>0.5</v>
      </c>
      <c r="P976" s="569"/>
      <c r="Q976" s="585">
        <v>0</v>
      </c>
      <c r="R976" s="568"/>
      <c r="S976" s="585">
        <v>0</v>
      </c>
      <c r="T976" s="634"/>
      <c r="U976" s="616">
        <v>0</v>
      </c>
    </row>
    <row r="977" spans="1:21" ht="14.4" customHeight="1" x14ac:dyDescent="0.3">
      <c r="A977" s="567">
        <v>7</v>
      </c>
      <c r="B977" s="568" t="s">
        <v>517</v>
      </c>
      <c r="C977" s="568">
        <v>89301074</v>
      </c>
      <c r="D977" s="632" t="s">
        <v>2978</v>
      </c>
      <c r="E977" s="633" t="s">
        <v>1756</v>
      </c>
      <c r="F977" s="568" t="s">
        <v>1733</v>
      </c>
      <c r="G977" s="568" t="s">
        <v>2911</v>
      </c>
      <c r="H977" s="568" t="s">
        <v>516</v>
      </c>
      <c r="I977" s="568" t="s">
        <v>2912</v>
      </c>
      <c r="J977" s="568" t="s">
        <v>684</v>
      </c>
      <c r="K977" s="568" t="s">
        <v>2913</v>
      </c>
      <c r="L977" s="569">
        <v>66.13</v>
      </c>
      <c r="M977" s="569">
        <v>66.13</v>
      </c>
      <c r="N977" s="568">
        <v>1</v>
      </c>
      <c r="O977" s="634">
        <v>0.5</v>
      </c>
      <c r="P977" s="569">
        <v>66.13</v>
      </c>
      <c r="Q977" s="585">
        <v>1</v>
      </c>
      <c r="R977" s="568">
        <v>1</v>
      </c>
      <c r="S977" s="585">
        <v>1</v>
      </c>
      <c r="T977" s="634">
        <v>0.5</v>
      </c>
      <c r="U977" s="616">
        <v>1</v>
      </c>
    </row>
    <row r="978" spans="1:21" ht="14.4" customHeight="1" x14ac:dyDescent="0.3">
      <c r="A978" s="567">
        <v>7</v>
      </c>
      <c r="B978" s="568" t="s">
        <v>517</v>
      </c>
      <c r="C978" s="568">
        <v>89301074</v>
      </c>
      <c r="D978" s="632" t="s">
        <v>2978</v>
      </c>
      <c r="E978" s="633" t="s">
        <v>1756</v>
      </c>
      <c r="F978" s="568" t="s">
        <v>1733</v>
      </c>
      <c r="G978" s="568" t="s">
        <v>2019</v>
      </c>
      <c r="H978" s="568" t="s">
        <v>516</v>
      </c>
      <c r="I978" s="568" t="s">
        <v>2020</v>
      </c>
      <c r="J978" s="568" t="s">
        <v>2021</v>
      </c>
      <c r="K978" s="568" t="s">
        <v>2022</v>
      </c>
      <c r="L978" s="569">
        <v>1638.59</v>
      </c>
      <c r="M978" s="569">
        <v>1638.59</v>
      </c>
      <c r="N978" s="568">
        <v>1</v>
      </c>
      <c r="O978" s="634">
        <v>0.5</v>
      </c>
      <c r="P978" s="569"/>
      <c r="Q978" s="585">
        <v>0</v>
      </c>
      <c r="R978" s="568"/>
      <c r="S978" s="585">
        <v>0</v>
      </c>
      <c r="T978" s="634"/>
      <c r="U978" s="616">
        <v>0</v>
      </c>
    </row>
    <row r="979" spans="1:21" ht="14.4" customHeight="1" x14ac:dyDescent="0.3">
      <c r="A979" s="567">
        <v>7</v>
      </c>
      <c r="B979" s="568" t="s">
        <v>517</v>
      </c>
      <c r="C979" s="568">
        <v>89301074</v>
      </c>
      <c r="D979" s="632" t="s">
        <v>2978</v>
      </c>
      <c r="E979" s="633" t="s">
        <v>1756</v>
      </c>
      <c r="F979" s="568" t="s">
        <v>1733</v>
      </c>
      <c r="G979" s="568" t="s">
        <v>2190</v>
      </c>
      <c r="H979" s="568" t="s">
        <v>516</v>
      </c>
      <c r="I979" s="568" t="s">
        <v>2191</v>
      </c>
      <c r="J979" s="568" t="s">
        <v>2192</v>
      </c>
      <c r="K979" s="568" t="s">
        <v>2193</v>
      </c>
      <c r="L979" s="569">
        <v>0</v>
      </c>
      <c r="M979" s="569">
        <v>0</v>
      </c>
      <c r="N979" s="568">
        <v>2</v>
      </c>
      <c r="O979" s="634">
        <v>1</v>
      </c>
      <c r="P979" s="569"/>
      <c r="Q979" s="585"/>
      <c r="R979" s="568"/>
      <c r="S979" s="585">
        <v>0</v>
      </c>
      <c r="T979" s="634"/>
      <c r="U979" s="616">
        <v>0</v>
      </c>
    </row>
    <row r="980" spans="1:21" ht="14.4" customHeight="1" x14ac:dyDescent="0.3">
      <c r="A980" s="567">
        <v>7</v>
      </c>
      <c r="B980" s="568" t="s">
        <v>517</v>
      </c>
      <c r="C980" s="568">
        <v>89301074</v>
      </c>
      <c r="D980" s="632" t="s">
        <v>2978</v>
      </c>
      <c r="E980" s="633" t="s">
        <v>1756</v>
      </c>
      <c r="F980" s="568" t="s">
        <v>1733</v>
      </c>
      <c r="G980" s="568" t="s">
        <v>2190</v>
      </c>
      <c r="H980" s="568" t="s">
        <v>516</v>
      </c>
      <c r="I980" s="568" t="s">
        <v>2191</v>
      </c>
      <c r="J980" s="568" t="s">
        <v>2192</v>
      </c>
      <c r="K980" s="568" t="s">
        <v>2193</v>
      </c>
      <c r="L980" s="569">
        <v>65.89</v>
      </c>
      <c r="M980" s="569">
        <v>197.67000000000002</v>
      </c>
      <c r="N980" s="568">
        <v>3</v>
      </c>
      <c r="O980" s="634">
        <v>0.5</v>
      </c>
      <c r="P980" s="569">
        <v>197.67000000000002</v>
      </c>
      <c r="Q980" s="585">
        <v>1</v>
      </c>
      <c r="R980" s="568">
        <v>3</v>
      </c>
      <c r="S980" s="585">
        <v>1</v>
      </c>
      <c r="T980" s="634">
        <v>0.5</v>
      </c>
      <c r="U980" s="616">
        <v>1</v>
      </c>
    </row>
    <row r="981" spans="1:21" ht="14.4" customHeight="1" x14ac:dyDescent="0.3">
      <c r="A981" s="567">
        <v>7</v>
      </c>
      <c r="B981" s="568" t="s">
        <v>517</v>
      </c>
      <c r="C981" s="568">
        <v>89301074</v>
      </c>
      <c r="D981" s="632" t="s">
        <v>2978</v>
      </c>
      <c r="E981" s="633" t="s">
        <v>1756</v>
      </c>
      <c r="F981" s="568" t="s">
        <v>1733</v>
      </c>
      <c r="G981" s="568" t="s">
        <v>2439</v>
      </c>
      <c r="H981" s="568" t="s">
        <v>516</v>
      </c>
      <c r="I981" s="568" t="s">
        <v>2914</v>
      </c>
      <c r="J981" s="568" t="s">
        <v>2915</v>
      </c>
      <c r="K981" s="568" t="s">
        <v>1515</v>
      </c>
      <c r="L981" s="569">
        <v>64.13</v>
      </c>
      <c r="M981" s="569">
        <v>128.26</v>
      </c>
      <c r="N981" s="568">
        <v>2</v>
      </c>
      <c r="O981" s="634">
        <v>0.5</v>
      </c>
      <c r="P981" s="569"/>
      <c r="Q981" s="585">
        <v>0</v>
      </c>
      <c r="R981" s="568"/>
      <c r="S981" s="585">
        <v>0</v>
      </c>
      <c r="T981" s="634"/>
      <c r="U981" s="616">
        <v>0</v>
      </c>
    </row>
    <row r="982" spans="1:21" ht="14.4" customHeight="1" x14ac:dyDescent="0.3">
      <c r="A982" s="567">
        <v>7</v>
      </c>
      <c r="B982" s="568" t="s">
        <v>517</v>
      </c>
      <c r="C982" s="568">
        <v>89301074</v>
      </c>
      <c r="D982" s="632" t="s">
        <v>2978</v>
      </c>
      <c r="E982" s="633" t="s">
        <v>1756</v>
      </c>
      <c r="F982" s="568" t="s">
        <v>1733</v>
      </c>
      <c r="G982" s="568" t="s">
        <v>2023</v>
      </c>
      <c r="H982" s="568" t="s">
        <v>516</v>
      </c>
      <c r="I982" s="568" t="s">
        <v>2852</v>
      </c>
      <c r="J982" s="568" t="s">
        <v>1346</v>
      </c>
      <c r="K982" s="568" t="s">
        <v>2025</v>
      </c>
      <c r="L982" s="569">
        <v>70.02</v>
      </c>
      <c r="M982" s="569">
        <v>140.04</v>
      </c>
      <c r="N982" s="568">
        <v>2</v>
      </c>
      <c r="O982" s="634">
        <v>0.5</v>
      </c>
      <c r="P982" s="569"/>
      <c r="Q982" s="585">
        <v>0</v>
      </c>
      <c r="R982" s="568"/>
      <c r="S982" s="585">
        <v>0</v>
      </c>
      <c r="T982" s="634"/>
      <c r="U982" s="616">
        <v>0</v>
      </c>
    </row>
    <row r="983" spans="1:21" ht="14.4" customHeight="1" x14ac:dyDescent="0.3">
      <c r="A983" s="567">
        <v>7</v>
      </c>
      <c r="B983" s="568" t="s">
        <v>517</v>
      </c>
      <c r="C983" s="568">
        <v>89301074</v>
      </c>
      <c r="D983" s="632" t="s">
        <v>2978</v>
      </c>
      <c r="E983" s="633" t="s">
        <v>1756</v>
      </c>
      <c r="F983" s="568" t="s">
        <v>1733</v>
      </c>
      <c r="G983" s="568" t="s">
        <v>2023</v>
      </c>
      <c r="H983" s="568" t="s">
        <v>516</v>
      </c>
      <c r="I983" s="568" t="s">
        <v>2024</v>
      </c>
      <c r="J983" s="568" t="s">
        <v>1346</v>
      </c>
      <c r="K983" s="568" t="s">
        <v>2025</v>
      </c>
      <c r="L983" s="569">
        <v>70.02</v>
      </c>
      <c r="M983" s="569">
        <v>70.02</v>
      </c>
      <c r="N983" s="568">
        <v>1</v>
      </c>
      <c r="O983" s="634">
        <v>0.5</v>
      </c>
      <c r="P983" s="569">
        <v>70.02</v>
      </c>
      <c r="Q983" s="585">
        <v>1</v>
      </c>
      <c r="R983" s="568">
        <v>1</v>
      </c>
      <c r="S983" s="585">
        <v>1</v>
      </c>
      <c r="T983" s="634">
        <v>0.5</v>
      </c>
      <c r="U983" s="616">
        <v>1</v>
      </c>
    </row>
    <row r="984" spans="1:21" ht="14.4" customHeight="1" x14ac:dyDescent="0.3">
      <c r="A984" s="567">
        <v>7</v>
      </c>
      <c r="B984" s="568" t="s">
        <v>517</v>
      </c>
      <c r="C984" s="568">
        <v>89301074</v>
      </c>
      <c r="D984" s="632" t="s">
        <v>2978</v>
      </c>
      <c r="E984" s="633" t="s">
        <v>1756</v>
      </c>
      <c r="F984" s="568" t="s">
        <v>1733</v>
      </c>
      <c r="G984" s="568" t="s">
        <v>2200</v>
      </c>
      <c r="H984" s="568" t="s">
        <v>586</v>
      </c>
      <c r="I984" s="568" t="s">
        <v>2916</v>
      </c>
      <c r="J984" s="568" t="s">
        <v>2917</v>
      </c>
      <c r="K984" s="568" t="s">
        <v>973</v>
      </c>
      <c r="L984" s="569">
        <v>185.9</v>
      </c>
      <c r="M984" s="569">
        <v>185.9</v>
      </c>
      <c r="N984" s="568">
        <v>1</v>
      </c>
      <c r="O984" s="634">
        <v>0.5</v>
      </c>
      <c r="P984" s="569">
        <v>185.9</v>
      </c>
      <c r="Q984" s="585">
        <v>1</v>
      </c>
      <c r="R984" s="568">
        <v>1</v>
      </c>
      <c r="S984" s="585">
        <v>1</v>
      </c>
      <c r="T984" s="634">
        <v>0.5</v>
      </c>
      <c r="U984" s="616">
        <v>1</v>
      </c>
    </row>
    <row r="985" spans="1:21" ht="14.4" customHeight="1" x14ac:dyDescent="0.3">
      <c r="A985" s="567">
        <v>7</v>
      </c>
      <c r="B985" s="568" t="s">
        <v>517</v>
      </c>
      <c r="C985" s="568">
        <v>89301074</v>
      </c>
      <c r="D985" s="632" t="s">
        <v>2978</v>
      </c>
      <c r="E985" s="633" t="s">
        <v>1756</v>
      </c>
      <c r="F985" s="568" t="s">
        <v>1733</v>
      </c>
      <c r="G985" s="568" t="s">
        <v>2026</v>
      </c>
      <c r="H985" s="568" t="s">
        <v>516</v>
      </c>
      <c r="I985" s="568" t="s">
        <v>2030</v>
      </c>
      <c r="J985" s="568" t="s">
        <v>2031</v>
      </c>
      <c r="K985" s="568" t="s">
        <v>2032</v>
      </c>
      <c r="L985" s="569">
        <v>503.26</v>
      </c>
      <c r="M985" s="569">
        <v>1006.52</v>
      </c>
      <c r="N985" s="568">
        <v>2</v>
      </c>
      <c r="O985" s="634">
        <v>1</v>
      </c>
      <c r="P985" s="569">
        <v>1006.52</v>
      </c>
      <c r="Q985" s="585">
        <v>1</v>
      </c>
      <c r="R985" s="568">
        <v>2</v>
      </c>
      <c r="S985" s="585">
        <v>1</v>
      </c>
      <c r="T985" s="634">
        <v>1</v>
      </c>
      <c r="U985" s="616">
        <v>1</v>
      </c>
    </row>
    <row r="986" spans="1:21" ht="14.4" customHeight="1" x14ac:dyDescent="0.3">
      <c r="A986" s="567">
        <v>7</v>
      </c>
      <c r="B986" s="568" t="s">
        <v>517</v>
      </c>
      <c r="C986" s="568">
        <v>89301074</v>
      </c>
      <c r="D986" s="632" t="s">
        <v>2978</v>
      </c>
      <c r="E986" s="633" t="s">
        <v>1756</v>
      </c>
      <c r="F986" s="568" t="s">
        <v>1733</v>
      </c>
      <c r="G986" s="568" t="s">
        <v>2026</v>
      </c>
      <c r="H986" s="568" t="s">
        <v>516</v>
      </c>
      <c r="I986" s="568" t="s">
        <v>2035</v>
      </c>
      <c r="J986" s="568" t="s">
        <v>2036</v>
      </c>
      <c r="K986" s="568" t="s">
        <v>1030</v>
      </c>
      <c r="L986" s="569">
        <v>105.85</v>
      </c>
      <c r="M986" s="569">
        <v>317.54999999999995</v>
      </c>
      <c r="N986" s="568">
        <v>3</v>
      </c>
      <c r="O986" s="634">
        <v>2</v>
      </c>
      <c r="P986" s="569">
        <v>211.7</v>
      </c>
      <c r="Q986" s="585">
        <v>0.66666666666666674</v>
      </c>
      <c r="R986" s="568">
        <v>2</v>
      </c>
      <c r="S986" s="585">
        <v>0.66666666666666663</v>
      </c>
      <c r="T986" s="634">
        <v>1</v>
      </c>
      <c r="U986" s="616">
        <v>0.5</v>
      </c>
    </row>
    <row r="987" spans="1:21" ht="14.4" customHeight="1" x14ac:dyDescent="0.3">
      <c r="A987" s="567">
        <v>7</v>
      </c>
      <c r="B987" s="568" t="s">
        <v>517</v>
      </c>
      <c r="C987" s="568">
        <v>89301074</v>
      </c>
      <c r="D987" s="632" t="s">
        <v>2978</v>
      </c>
      <c r="E987" s="633" t="s">
        <v>1756</v>
      </c>
      <c r="F987" s="568" t="s">
        <v>1733</v>
      </c>
      <c r="G987" s="568" t="s">
        <v>1876</v>
      </c>
      <c r="H987" s="568" t="s">
        <v>516</v>
      </c>
      <c r="I987" s="568" t="s">
        <v>2603</v>
      </c>
      <c r="J987" s="568" t="s">
        <v>1878</v>
      </c>
      <c r="K987" s="568" t="s">
        <v>2604</v>
      </c>
      <c r="L987" s="569">
        <v>96.63</v>
      </c>
      <c r="M987" s="569">
        <v>193.26</v>
      </c>
      <c r="N987" s="568">
        <v>2</v>
      </c>
      <c r="O987" s="634">
        <v>1</v>
      </c>
      <c r="P987" s="569"/>
      <c r="Q987" s="585">
        <v>0</v>
      </c>
      <c r="R987" s="568"/>
      <c r="S987" s="585">
        <v>0</v>
      </c>
      <c r="T987" s="634"/>
      <c r="U987" s="616">
        <v>0</v>
      </c>
    </row>
    <row r="988" spans="1:21" ht="14.4" customHeight="1" x14ac:dyDescent="0.3">
      <c r="A988" s="567">
        <v>7</v>
      </c>
      <c r="B988" s="568" t="s">
        <v>517</v>
      </c>
      <c r="C988" s="568">
        <v>89301074</v>
      </c>
      <c r="D988" s="632" t="s">
        <v>2978</v>
      </c>
      <c r="E988" s="633" t="s">
        <v>1756</v>
      </c>
      <c r="F988" s="568" t="s">
        <v>1733</v>
      </c>
      <c r="G988" s="568" t="s">
        <v>1876</v>
      </c>
      <c r="H988" s="568" t="s">
        <v>516</v>
      </c>
      <c r="I988" s="568" t="s">
        <v>1644</v>
      </c>
      <c r="J988" s="568" t="s">
        <v>601</v>
      </c>
      <c r="K988" s="568" t="s">
        <v>1645</v>
      </c>
      <c r="L988" s="569">
        <v>96.63</v>
      </c>
      <c r="M988" s="569">
        <v>96.63</v>
      </c>
      <c r="N988" s="568">
        <v>1</v>
      </c>
      <c r="O988" s="634">
        <v>0.5</v>
      </c>
      <c r="P988" s="569">
        <v>96.63</v>
      </c>
      <c r="Q988" s="585">
        <v>1</v>
      </c>
      <c r="R988" s="568">
        <v>1</v>
      </c>
      <c r="S988" s="585">
        <v>1</v>
      </c>
      <c r="T988" s="634">
        <v>0.5</v>
      </c>
      <c r="U988" s="616">
        <v>1</v>
      </c>
    </row>
    <row r="989" spans="1:21" ht="14.4" customHeight="1" x14ac:dyDescent="0.3">
      <c r="A989" s="567">
        <v>7</v>
      </c>
      <c r="B989" s="568" t="s">
        <v>517</v>
      </c>
      <c r="C989" s="568">
        <v>89301074</v>
      </c>
      <c r="D989" s="632" t="s">
        <v>2978</v>
      </c>
      <c r="E989" s="633" t="s">
        <v>1756</v>
      </c>
      <c r="F989" s="568" t="s">
        <v>1733</v>
      </c>
      <c r="G989" s="568" t="s">
        <v>2918</v>
      </c>
      <c r="H989" s="568" t="s">
        <v>516</v>
      </c>
      <c r="I989" s="568" t="s">
        <v>2919</v>
      </c>
      <c r="J989" s="568" t="s">
        <v>2920</v>
      </c>
      <c r="K989" s="568" t="s">
        <v>2921</v>
      </c>
      <c r="L989" s="569">
        <v>0</v>
      </c>
      <c r="M989" s="569">
        <v>0</v>
      </c>
      <c r="N989" s="568">
        <v>1</v>
      </c>
      <c r="O989" s="634">
        <v>1</v>
      </c>
      <c r="P989" s="569">
        <v>0</v>
      </c>
      <c r="Q989" s="585"/>
      <c r="R989" s="568">
        <v>1</v>
      </c>
      <c r="S989" s="585">
        <v>1</v>
      </c>
      <c r="T989" s="634">
        <v>1</v>
      </c>
      <c r="U989" s="616">
        <v>1</v>
      </c>
    </row>
    <row r="990" spans="1:21" ht="14.4" customHeight="1" x14ac:dyDescent="0.3">
      <c r="A990" s="567">
        <v>7</v>
      </c>
      <c r="B990" s="568" t="s">
        <v>517</v>
      </c>
      <c r="C990" s="568">
        <v>89301074</v>
      </c>
      <c r="D990" s="632" t="s">
        <v>2978</v>
      </c>
      <c r="E990" s="633" t="s">
        <v>1756</v>
      </c>
      <c r="F990" s="568" t="s">
        <v>1733</v>
      </c>
      <c r="G990" s="568" t="s">
        <v>1880</v>
      </c>
      <c r="H990" s="568" t="s">
        <v>516</v>
      </c>
      <c r="I990" s="568" t="s">
        <v>1881</v>
      </c>
      <c r="J990" s="568" t="s">
        <v>775</v>
      </c>
      <c r="K990" s="568" t="s">
        <v>1882</v>
      </c>
      <c r="L990" s="569">
        <v>612.26</v>
      </c>
      <c r="M990" s="569">
        <v>612.26</v>
      </c>
      <c r="N990" s="568">
        <v>1</v>
      </c>
      <c r="O990" s="634">
        <v>1</v>
      </c>
      <c r="P990" s="569">
        <v>612.26</v>
      </c>
      <c r="Q990" s="585">
        <v>1</v>
      </c>
      <c r="R990" s="568">
        <v>1</v>
      </c>
      <c r="S990" s="585">
        <v>1</v>
      </c>
      <c r="T990" s="634">
        <v>1</v>
      </c>
      <c r="U990" s="616">
        <v>1</v>
      </c>
    </row>
    <row r="991" spans="1:21" ht="14.4" customHeight="1" x14ac:dyDescent="0.3">
      <c r="A991" s="567">
        <v>7</v>
      </c>
      <c r="B991" s="568" t="s">
        <v>517</v>
      </c>
      <c r="C991" s="568">
        <v>89301074</v>
      </c>
      <c r="D991" s="632" t="s">
        <v>2978</v>
      </c>
      <c r="E991" s="633" t="s">
        <v>1756</v>
      </c>
      <c r="F991" s="568" t="s">
        <v>1733</v>
      </c>
      <c r="G991" s="568" t="s">
        <v>2048</v>
      </c>
      <c r="H991" s="568" t="s">
        <v>516</v>
      </c>
      <c r="I991" s="568" t="s">
        <v>2052</v>
      </c>
      <c r="J991" s="568" t="s">
        <v>2050</v>
      </c>
      <c r="K991" s="568" t="s">
        <v>2053</v>
      </c>
      <c r="L991" s="569">
        <v>3040.6</v>
      </c>
      <c r="M991" s="569">
        <v>36487.199999999997</v>
      </c>
      <c r="N991" s="568">
        <v>12</v>
      </c>
      <c r="O991" s="634">
        <v>4</v>
      </c>
      <c r="P991" s="569">
        <v>36487.199999999997</v>
      </c>
      <c r="Q991" s="585">
        <v>1</v>
      </c>
      <c r="R991" s="568">
        <v>12</v>
      </c>
      <c r="S991" s="585">
        <v>1</v>
      </c>
      <c r="T991" s="634">
        <v>4</v>
      </c>
      <c r="U991" s="616">
        <v>1</v>
      </c>
    </row>
    <row r="992" spans="1:21" ht="14.4" customHeight="1" x14ac:dyDescent="0.3">
      <c r="A992" s="567">
        <v>7</v>
      </c>
      <c r="B992" s="568" t="s">
        <v>517</v>
      </c>
      <c r="C992" s="568">
        <v>89301074</v>
      </c>
      <c r="D992" s="632" t="s">
        <v>2978</v>
      </c>
      <c r="E992" s="633" t="s">
        <v>1756</v>
      </c>
      <c r="F992" s="568" t="s">
        <v>1733</v>
      </c>
      <c r="G992" s="568" t="s">
        <v>2048</v>
      </c>
      <c r="H992" s="568" t="s">
        <v>516</v>
      </c>
      <c r="I992" s="568" t="s">
        <v>2212</v>
      </c>
      <c r="J992" s="568" t="s">
        <v>2055</v>
      </c>
      <c r="K992" s="568" t="s">
        <v>2213</v>
      </c>
      <c r="L992" s="569">
        <v>1139.93</v>
      </c>
      <c r="M992" s="569">
        <v>4559.72</v>
      </c>
      <c r="N992" s="568">
        <v>4</v>
      </c>
      <c r="O992" s="634">
        <v>1</v>
      </c>
      <c r="P992" s="569"/>
      <c r="Q992" s="585">
        <v>0</v>
      </c>
      <c r="R992" s="568"/>
      <c r="S992" s="585">
        <v>0</v>
      </c>
      <c r="T992" s="634"/>
      <c r="U992" s="616">
        <v>0</v>
      </c>
    </row>
    <row r="993" spans="1:21" ht="14.4" customHeight="1" x14ac:dyDescent="0.3">
      <c r="A993" s="567">
        <v>7</v>
      </c>
      <c r="B993" s="568" t="s">
        <v>517</v>
      </c>
      <c r="C993" s="568">
        <v>89301074</v>
      </c>
      <c r="D993" s="632" t="s">
        <v>2978</v>
      </c>
      <c r="E993" s="633" t="s">
        <v>1756</v>
      </c>
      <c r="F993" s="568" t="s">
        <v>1733</v>
      </c>
      <c r="G993" s="568" t="s">
        <v>2048</v>
      </c>
      <c r="H993" s="568" t="s">
        <v>516</v>
      </c>
      <c r="I993" s="568" t="s">
        <v>2214</v>
      </c>
      <c r="J993" s="568" t="s">
        <v>2058</v>
      </c>
      <c r="K993" s="568" t="s">
        <v>2062</v>
      </c>
      <c r="L993" s="569">
        <v>1520.3</v>
      </c>
      <c r="M993" s="569">
        <v>9121.7999999999993</v>
      </c>
      <c r="N993" s="568">
        <v>6</v>
      </c>
      <c r="O993" s="634">
        <v>2</v>
      </c>
      <c r="P993" s="569">
        <v>3040.6</v>
      </c>
      <c r="Q993" s="585">
        <v>0.33333333333333337</v>
      </c>
      <c r="R993" s="568">
        <v>2</v>
      </c>
      <c r="S993" s="585">
        <v>0.33333333333333331</v>
      </c>
      <c r="T993" s="634">
        <v>1</v>
      </c>
      <c r="U993" s="616">
        <v>0.5</v>
      </c>
    </row>
    <row r="994" spans="1:21" ht="14.4" customHeight="1" x14ac:dyDescent="0.3">
      <c r="A994" s="567">
        <v>7</v>
      </c>
      <c r="B994" s="568" t="s">
        <v>517</v>
      </c>
      <c r="C994" s="568">
        <v>89301074</v>
      </c>
      <c r="D994" s="632" t="s">
        <v>2978</v>
      </c>
      <c r="E994" s="633" t="s">
        <v>1756</v>
      </c>
      <c r="F994" s="568" t="s">
        <v>1733</v>
      </c>
      <c r="G994" s="568" t="s">
        <v>2048</v>
      </c>
      <c r="H994" s="568" t="s">
        <v>516</v>
      </c>
      <c r="I994" s="568" t="s">
        <v>2518</v>
      </c>
      <c r="J994" s="568" t="s">
        <v>2066</v>
      </c>
      <c r="K994" s="568" t="s">
        <v>2517</v>
      </c>
      <c r="L994" s="569">
        <v>855.56</v>
      </c>
      <c r="M994" s="569">
        <v>855.56</v>
      </c>
      <c r="N994" s="568">
        <v>1</v>
      </c>
      <c r="O994" s="634">
        <v>1</v>
      </c>
      <c r="P994" s="569"/>
      <c r="Q994" s="585">
        <v>0</v>
      </c>
      <c r="R994" s="568"/>
      <c r="S994" s="585">
        <v>0</v>
      </c>
      <c r="T994" s="634"/>
      <c r="U994" s="616">
        <v>0</v>
      </c>
    </row>
    <row r="995" spans="1:21" ht="14.4" customHeight="1" x14ac:dyDescent="0.3">
      <c r="A995" s="567">
        <v>7</v>
      </c>
      <c r="B995" s="568" t="s">
        <v>517</v>
      </c>
      <c r="C995" s="568">
        <v>89301074</v>
      </c>
      <c r="D995" s="632" t="s">
        <v>2978</v>
      </c>
      <c r="E995" s="633" t="s">
        <v>1756</v>
      </c>
      <c r="F995" s="568" t="s">
        <v>1733</v>
      </c>
      <c r="G995" s="568" t="s">
        <v>2048</v>
      </c>
      <c r="H995" s="568" t="s">
        <v>516</v>
      </c>
      <c r="I995" s="568" t="s">
        <v>2853</v>
      </c>
      <c r="J995" s="568" t="s">
        <v>2069</v>
      </c>
      <c r="K995" s="568" t="s">
        <v>2854</v>
      </c>
      <c r="L995" s="569">
        <v>0</v>
      </c>
      <c r="M995" s="569">
        <v>0</v>
      </c>
      <c r="N995" s="568">
        <v>4</v>
      </c>
      <c r="O995" s="634">
        <v>1</v>
      </c>
      <c r="P995" s="569">
        <v>0</v>
      </c>
      <c r="Q995" s="585"/>
      <c r="R995" s="568">
        <v>4</v>
      </c>
      <c r="S995" s="585">
        <v>1</v>
      </c>
      <c r="T995" s="634">
        <v>1</v>
      </c>
      <c r="U995" s="616">
        <v>1</v>
      </c>
    </row>
    <row r="996" spans="1:21" ht="14.4" customHeight="1" x14ac:dyDescent="0.3">
      <c r="A996" s="567">
        <v>7</v>
      </c>
      <c r="B996" s="568" t="s">
        <v>517</v>
      </c>
      <c r="C996" s="568">
        <v>89301074</v>
      </c>
      <c r="D996" s="632" t="s">
        <v>2978</v>
      </c>
      <c r="E996" s="633" t="s">
        <v>1756</v>
      </c>
      <c r="F996" s="568" t="s">
        <v>1733</v>
      </c>
      <c r="G996" s="568" t="s">
        <v>2048</v>
      </c>
      <c r="H996" s="568" t="s">
        <v>516</v>
      </c>
      <c r="I996" s="568" t="s">
        <v>2450</v>
      </c>
      <c r="J996" s="568" t="s">
        <v>2069</v>
      </c>
      <c r="K996" s="568" t="s">
        <v>2213</v>
      </c>
      <c r="L996" s="569">
        <v>1139.93</v>
      </c>
      <c r="M996" s="569">
        <v>1139.93</v>
      </c>
      <c r="N996" s="568">
        <v>1</v>
      </c>
      <c r="O996" s="634">
        <v>1</v>
      </c>
      <c r="P996" s="569"/>
      <c r="Q996" s="585">
        <v>0</v>
      </c>
      <c r="R996" s="568"/>
      <c r="S996" s="585">
        <v>0</v>
      </c>
      <c r="T996" s="634"/>
      <c r="U996" s="616">
        <v>0</v>
      </c>
    </row>
    <row r="997" spans="1:21" ht="14.4" customHeight="1" x14ac:dyDescent="0.3">
      <c r="A997" s="567">
        <v>7</v>
      </c>
      <c r="B997" s="568" t="s">
        <v>517</v>
      </c>
      <c r="C997" s="568">
        <v>89301074</v>
      </c>
      <c r="D997" s="632" t="s">
        <v>2978</v>
      </c>
      <c r="E997" s="633" t="s">
        <v>1756</v>
      </c>
      <c r="F997" s="568" t="s">
        <v>1733</v>
      </c>
      <c r="G997" s="568" t="s">
        <v>2048</v>
      </c>
      <c r="H997" s="568" t="s">
        <v>516</v>
      </c>
      <c r="I997" s="568" t="s">
        <v>2452</v>
      </c>
      <c r="J997" s="568" t="s">
        <v>2071</v>
      </c>
      <c r="K997" s="568" t="s">
        <v>2062</v>
      </c>
      <c r="L997" s="569">
        <v>1520.3</v>
      </c>
      <c r="M997" s="569">
        <v>1520.3</v>
      </c>
      <c r="N997" s="568">
        <v>1</v>
      </c>
      <c r="O997" s="634">
        <v>1</v>
      </c>
      <c r="P997" s="569"/>
      <c r="Q997" s="585">
        <v>0</v>
      </c>
      <c r="R997" s="568"/>
      <c r="S997" s="585">
        <v>0</v>
      </c>
      <c r="T997" s="634"/>
      <c r="U997" s="616">
        <v>0</v>
      </c>
    </row>
    <row r="998" spans="1:21" ht="14.4" customHeight="1" x14ac:dyDescent="0.3">
      <c r="A998" s="567">
        <v>7</v>
      </c>
      <c r="B998" s="568" t="s">
        <v>517</v>
      </c>
      <c r="C998" s="568">
        <v>89301074</v>
      </c>
      <c r="D998" s="632" t="s">
        <v>2978</v>
      </c>
      <c r="E998" s="633" t="s">
        <v>1756</v>
      </c>
      <c r="F998" s="568" t="s">
        <v>1733</v>
      </c>
      <c r="G998" s="568" t="s">
        <v>2048</v>
      </c>
      <c r="H998" s="568" t="s">
        <v>516</v>
      </c>
      <c r="I998" s="568" t="s">
        <v>2922</v>
      </c>
      <c r="J998" s="568" t="s">
        <v>2055</v>
      </c>
      <c r="K998" s="568" t="s">
        <v>2854</v>
      </c>
      <c r="L998" s="569">
        <v>0</v>
      </c>
      <c r="M998" s="569">
        <v>0</v>
      </c>
      <c r="N998" s="568">
        <v>4</v>
      </c>
      <c r="O998" s="634">
        <v>1</v>
      </c>
      <c r="P998" s="569"/>
      <c r="Q998" s="585"/>
      <c r="R998" s="568"/>
      <c r="S998" s="585">
        <v>0</v>
      </c>
      <c r="T998" s="634"/>
      <c r="U998" s="616">
        <v>0</v>
      </c>
    </row>
    <row r="999" spans="1:21" ht="14.4" customHeight="1" x14ac:dyDescent="0.3">
      <c r="A999" s="567">
        <v>7</v>
      </c>
      <c r="B999" s="568" t="s">
        <v>517</v>
      </c>
      <c r="C999" s="568">
        <v>89301074</v>
      </c>
      <c r="D999" s="632" t="s">
        <v>2978</v>
      </c>
      <c r="E999" s="633" t="s">
        <v>1756</v>
      </c>
      <c r="F999" s="568" t="s">
        <v>1733</v>
      </c>
      <c r="G999" s="568" t="s">
        <v>2048</v>
      </c>
      <c r="H999" s="568" t="s">
        <v>516</v>
      </c>
      <c r="I999" s="568" t="s">
        <v>2923</v>
      </c>
      <c r="J999" s="568" t="s">
        <v>2050</v>
      </c>
      <c r="K999" s="568" t="s">
        <v>2924</v>
      </c>
      <c r="L999" s="569">
        <v>0</v>
      </c>
      <c r="M999" s="569">
        <v>0</v>
      </c>
      <c r="N999" s="568">
        <v>3</v>
      </c>
      <c r="O999" s="634">
        <v>1</v>
      </c>
      <c r="P999" s="569">
        <v>0</v>
      </c>
      <c r="Q999" s="585"/>
      <c r="R999" s="568">
        <v>3</v>
      </c>
      <c r="S999" s="585">
        <v>1</v>
      </c>
      <c r="T999" s="634">
        <v>1</v>
      </c>
      <c r="U999" s="616">
        <v>1</v>
      </c>
    </row>
    <row r="1000" spans="1:21" ht="14.4" customHeight="1" x14ac:dyDescent="0.3">
      <c r="A1000" s="567">
        <v>7</v>
      </c>
      <c r="B1000" s="568" t="s">
        <v>517</v>
      </c>
      <c r="C1000" s="568">
        <v>89301074</v>
      </c>
      <c r="D1000" s="632" t="s">
        <v>2978</v>
      </c>
      <c r="E1000" s="633" t="s">
        <v>1756</v>
      </c>
      <c r="F1000" s="568" t="s">
        <v>1733</v>
      </c>
      <c r="G1000" s="568" t="s">
        <v>2072</v>
      </c>
      <c r="H1000" s="568" t="s">
        <v>516</v>
      </c>
      <c r="I1000" s="568" t="s">
        <v>2925</v>
      </c>
      <c r="J1000" s="568" t="s">
        <v>2926</v>
      </c>
      <c r="K1000" s="568" t="s">
        <v>2927</v>
      </c>
      <c r="L1000" s="569">
        <v>2243.6799999999998</v>
      </c>
      <c r="M1000" s="569">
        <v>2243.6799999999998</v>
      </c>
      <c r="N1000" s="568">
        <v>1</v>
      </c>
      <c r="O1000" s="634">
        <v>1</v>
      </c>
      <c r="P1000" s="569"/>
      <c r="Q1000" s="585">
        <v>0</v>
      </c>
      <c r="R1000" s="568"/>
      <c r="S1000" s="585">
        <v>0</v>
      </c>
      <c r="T1000" s="634"/>
      <c r="U1000" s="616">
        <v>0</v>
      </c>
    </row>
    <row r="1001" spans="1:21" ht="14.4" customHeight="1" x14ac:dyDescent="0.3">
      <c r="A1001" s="567">
        <v>7</v>
      </c>
      <c r="B1001" s="568" t="s">
        <v>517</v>
      </c>
      <c r="C1001" s="568">
        <v>89301074</v>
      </c>
      <c r="D1001" s="632" t="s">
        <v>2978</v>
      </c>
      <c r="E1001" s="633" t="s">
        <v>1756</v>
      </c>
      <c r="F1001" s="568" t="s">
        <v>1733</v>
      </c>
      <c r="G1001" s="568" t="s">
        <v>1883</v>
      </c>
      <c r="H1001" s="568" t="s">
        <v>516</v>
      </c>
      <c r="I1001" s="568" t="s">
        <v>2855</v>
      </c>
      <c r="J1001" s="568" t="s">
        <v>815</v>
      </c>
      <c r="K1001" s="568" t="s">
        <v>2856</v>
      </c>
      <c r="L1001" s="569">
        <v>0</v>
      </c>
      <c r="M1001" s="569">
        <v>0</v>
      </c>
      <c r="N1001" s="568">
        <v>3</v>
      </c>
      <c r="O1001" s="634">
        <v>1</v>
      </c>
      <c r="P1001" s="569"/>
      <c r="Q1001" s="585"/>
      <c r="R1001" s="568"/>
      <c r="S1001" s="585">
        <v>0</v>
      </c>
      <c r="T1001" s="634"/>
      <c r="U1001" s="616">
        <v>0</v>
      </c>
    </row>
    <row r="1002" spans="1:21" ht="14.4" customHeight="1" x14ac:dyDescent="0.3">
      <c r="A1002" s="567">
        <v>7</v>
      </c>
      <c r="B1002" s="568" t="s">
        <v>517</v>
      </c>
      <c r="C1002" s="568">
        <v>89301074</v>
      </c>
      <c r="D1002" s="632" t="s">
        <v>2978</v>
      </c>
      <c r="E1002" s="633" t="s">
        <v>1756</v>
      </c>
      <c r="F1002" s="568" t="s">
        <v>1733</v>
      </c>
      <c r="G1002" s="568" t="s">
        <v>1883</v>
      </c>
      <c r="H1002" s="568" t="s">
        <v>516</v>
      </c>
      <c r="I1002" s="568" t="s">
        <v>2928</v>
      </c>
      <c r="J1002" s="568" t="s">
        <v>2929</v>
      </c>
      <c r="K1002" s="568" t="s">
        <v>2930</v>
      </c>
      <c r="L1002" s="569">
        <v>45.34</v>
      </c>
      <c r="M1002" s="569">
        <v>136.02000000000001</v>
      </c>
      <c r="N1002" s="568">
        <v>3</v>
      </c>
      <c r="O1002" s="634">
        <v>1</v>
      </c>
      <c r="P1002" s="569"/>
      <c r="Q1002" s="585">
        <v>0</v>
      </c>
      <c r="R1002" s="568"/>
      <c r="S1002" s="585">
        <v>0</v>
      </c>
      <c r="T1002" s="634"/>
      <c r="U1002" s="616">
        <v>0</v>
      </c>
    </row>
    <row r="1003" spans="1:21" ht="14.4" customHeight="1" x14ac:dyDescent="0.3">
      <c r="A1003" s="567">
        <v>7</v>
      </c>
      <c r="B1003" s="568" t="s">
        <v>517</v>
      </c>
      <c r="C1003" s="568">
        <v>89301074</v>
      </c>
      <c r="D1003" s="632" t="s">
        <v>2978</v>
      </c>
      <c r="E1003" s="633" t="s">
        <v>1756</v>
      </c>
      <c r="F1003" s="568" t="s">
        <v>1733</v>
      </c>
      <c r="G1003" s="568" t="s">
        <v>2080</v>
      </c>
      <c r="H1003" s="568" t="s">
        <v>516</v>
      </c>
      <c r="I1003" s="568" t="s">
        <v>2224</v>
      </c>
      <c r="J1003" s="568" t="s">
        <v>2225</v>
      </c>
      <c r="K1003" s="568" t="s">
        <v>2226</v>
      </c>
      <c r="L1003" s="569">
        <v>91.52</v>
      </c>
      <c r="M1003" s="569">
        <v>549.12</v>
      </c>
      <c r="N1003" s="568">
        <v>6</v>
      </c>
      <c r="O1003" s="634">
        <v>4</v>
      </c>
      <c r="P1003" s="569">
        <v>457.6</v>
      </c>
      <c r="Q1003" s="585">
        <v>0.83333333333333337</v>
      </c>
      <c r="R1003" s="568">
        <v>5</v>
      </c>
      <c r="S1003" s="585">
        <v>0.83333333333333337</v>
      </c>
      <c r="T1003" s="634">
        <v>3.5</v>
      </c>
      <c r="U1003" s="616">
        <v>0.875</v>
      </c>
    </row>
    <row r="1004" spans="1:21" ht="14.4" customHeight="1" x14ac:dyDescent="0.3">
      <c r="A1004" s="567">
        <v>7</v>
      </c>
      <c r="B1004" s="568" t="s">
        <v>517</v>
      </c>
      <c r="C1004" s="568">
        <v>89301074</v>
      </c>
      <c r="D1004" s="632" t="s">
        <v>2978</v>
      </c>
      <c r="E1004" s="633" t="s">
        <v>1756</v>
      </c>
      <c r="F1004" s="568" t="s">
        <v>1733</v>
      </c>
      <c r="G1004" s="568" t="s">
        <v>2084</v>
      </c>
      <c r="H1004" s="568" t="s">
        <v>586</v>
      </c>
      <c r="I1004" s="568" t="s">
        <v>2352</v>
      </c>
      <c r="J1004" s="568" t="s">
        <v>2353</v>
      </c>
      <c r="K1004" s="568" t="s">
        <v>2354</v>
      </c>
      <c r="L1004" s="569">
        <v>1344.66</v>
      </c>
      <c r="M1004" s="569">
        <v>8067.9600000000009</v>
      </c>
      <c r="N1004" s="568">
        <v>6</v>
      </c>
      <c r="O1004" s="634">
        <v>1.5</v>
      </c>
      <c r="P1004" s="569">
        <v>8067.9600000000009</v>
      </c>
      <c r="Q1004" s="585">
        <v>1</v>
      </c>
      <c r="R1004" s="568">
        <v>6</v>
      </c>
      <c r="S1004" s="585">
        <v>1</v>
      </c>
      <c r="T1004" s="634">
        <v>1.5</v>
      </c>
      <c r="U1004" s="616">
        <v>1</v>
      </c>
    </row>
    <row r="1005" spans="1:21" ht="14.4" customHeight="1" x14ac:dyDescent="0.3">
      <c r="A1005" s="567">
        <v>7</v>
      </c>
      <c r="B1005" s="568" t="s">
        <v>517</v>
      </c>
      <c r="C1005" s="568">
        <v>89301074</v>
      </c>
      <c r="D1005" s="632" t="s">
        <v>2978</v>
      </c>
      <c r="E1005" s="633" t="s">
        <v>1756</v>
      </c>
      <c r="F1005" s="568" t="s">
        <v>1733</v>
      </c>
      <c r="G1005" s="568" t="s">
        <v>2084</v>
      </c>
      <c r="H1005" s="568" t="s">
        <v>586</v>
      </c>
      <c r="I1005" s="568" t="s">
        <v>2085</v>
      </c>
      <c r="J1005" s="568" t="s">
        <v>2086</v>
      </c>
      <c r="K1005" s="568" t="s">
        <v>2087</v>
      </c>
      <c r="L1005" s="569">
        <v>1793.46</v>
      </c>
      <c r="M1005" s="569">
        <v>3586.92</v>
      </c>
      <c r="N1005" s="568">
        <v>2</v>
      </c>
      <c r="O1005" s="634">
        <v>0.5</v>
      </c>
      <c r="P1005" s="569">
        <v>3586.92</v>
      </c>
      <c r="Q1005" s="585">
        <v>1</v>
      </c>
      <c r="R1005" s="568">
        <v>2</v>
      </c>
      <c r="S1005" s="585">
        <v>1</v>
      </c>
      <c r="T1005" s="634">
        <v>0.5</v>
      </c>
      <c r="U1005" s="616">
        <v>1</v>
      </c>
    </row>
    <row r="1006" spans="1:21" ht="14.4" customHeight="1" x14ac:dyDescent="0.3">
      <c r="A1006" s="567">
        <v>7</v>
      </c>
      <c r="B1006" s="568" t="s">
        <v>517</v>
      </c>
      <c r="C1006" s="568">
        <v>89301074</v>
      </c>
      <c r="D1006" s="632" t="s">
        <v>2978</v>
      </c>
      <c r="E1006" s="633" t="s">
        <v>1756</v>
      </c>
      <c r="F1006" s="568" t="s">
        <v>1733</v>
      </c>
      <c r="G1006" s="568" t="s">
        <v>2092</v>
      </c>
      <c r="H1006" s="568" t="s">
        <v>516</v>
      </c>
      <c r="I1006" s="568" t="s">
        <v>2093</v>
      </c>
      <c r="J1006" s="568" t="s">
        <v>2094</v>
      </c>
      <c r="K1006" s="568" t="s">
        <v>2095</v>
      </c>
      <c r="L1006" s="569">
        <v>0</v>
      </c>
      <c r="M1006" s="569">
        <v>0</v>
      </c>
      <c r="N1006" s="568">
        <v>5</v>
      </c>
      <c r="O1006" s="634">
        <v>3</v>
      </c>
      <c r="P1006" s="569">
        <v>0</v>
      </c>
      <c r="Q1006" s="585"/>
      <c r="R1006" s="568">
        <v>2</v>
      </c>
      <c r="S1006" s="585">
        <v>0.4</v>
      </c>
      <c r="T1006" s="634">
        <v>1.5</v>
      </c>
      <c r="U1006" s="616">
        <v>0.5</v>
      </c>
    </row>
    <row r="1007" spans="1:21" ht="14.4" customHeight="1" x14ac:dyDescent="0.3">
      <c r="A1007" s="567">
        <v>7</v>
      </c>
      <c r="B1007" s="568" t="s">
        <v>517</v>
      </c>
      <c r="C1007" s="568">
        <v>89301074</v>
      </c>
      <c r="D1007" s="632" t="s">
        <v>2978</v>
      </c>
      <c r="E1007" s="633" t="s">
        <v>1756</v>
      </c>
      <c r="F1007" s="568" t="s">
        <v>1733</v>
      </c>
      <c r="G1007" s="568" t="s">
        <v>1815</v>
      </c>
      <c r="H1007" s="568" t="s">
        <v>516</v>
      </c>
      <c r="I1007" s="568" t="s">
        <v>1816</v>
      </c>
      <c r="J1007" s="568" t="s">
        <v>1230</v>
      </c>
      <c r="K1007" s="568" t="s">
        <v>1817</v>
      </c>
      <c r="L1007" s="569">
        <v>38.99</v>
      </c>
      <c r="M1007" s="569">
        <v>77.98</v>
      </c>
      <c r="N1007" s="568">
        <v>2</v>
      </c>
      <c r="O1007" s="634">
        <v>0.5</v>
      </c>
      <c r="P1007" s="569">
        <v>77.98</v>
      </c>
      <c r="Q1007" s="585">
        <v>1</v>
      </c>
      <c r="R1007" s="568">
        <v>2</v>
      </c>
      <c r="S1007" s="585">
        <v>1</v>
      </c>
      <c r="T1007" s="634">
        <v>0.5</v>
      </c>
      <c r="U1007" s="616">
        <v>1</v>
      </c>
    </row>
    <row r="1008" spans="1:21" ht="14.4" customHeight="1" x14ac:dyDescent="0.3">
      <c r="A1008" s="567">
        <v>7</v>
      </c>
      <c r="B1008" s="568" t="s">
        <v>517</v>
      </c>
      <c r="C1008" s="568">
        <v>89301074</v>
      </c>
      <c r="D1008" s="632" t="s">
        <v>2978</v>
      </c>
      <c r="E1008" s="633" t="s">
        <v>1756</v>
      </c>
      <c r="F1008" s="568" t="s">
        <v>1733</v>
      </c>
      <c r="G1008" s="568" t="s">
        <v>1793</v>
      </c>
      <c r="H1008" s="568" t="s">
        <v>516</v>
      </c>
      <c r="I1008" s="568" t="s">
        <v>2363</v>
      </c>
      <c r="J1008" s="568" t="s">
        <v>2364</v>
      </c>
      <c r="K1008" s="568" t="s">
        <v>2365</v>
      </c>
      <c r="L1008" s="569">
        <v>0</v>
      </c>
      <c r="M1008" s="569">
        <v>0</v>
      </c>
      <c r="N1008" s="568">
        <v>3</v>
      </c>
      <c r="O1008" s="634">
        <v>0.5</v>
      </c>
      <c r="P1008" s="569">
        <v>0</v>
      </c>
      <c r="Q1008" s="585"/>
      <c r="R1008" s="568">
        <v>3</v>
      </c>
      <c r="S1008" s="585">
        <v>1</v>
      </c>
      <c r="T1008" s="634">
        <v>0.5</v>
      </c>
      <c r="U1008" s="616">
        <v>1</v>
      </c>
    </row>
    <row r="1009" spans="1:21" ht="14.4" customHeight="1" x14ac:dyDescent="0.3">
      <c r="A1009" s="567">
        <v>7</v>
      </c>
      <c r="B1009" s="568" t="s">
        <v>517</v>
      </c>
      <c r="C1009" s="568">
        <v>89301074</v>
      </c>
      <c r="D1009" s="632" t="s">
        <v>2978</v>
      </c>
      <c r="E1009" s="633" t="s">
        <v>1756</v>
      </c>
      <c r="F1009" s="568" t="s">
        <v>1733</v>
      </c>
      <c r="G1009" s="568" t="s">
        <v>1793</v>
      </c>
      <c r="H1009" s="568" t="s">
        <v>586</v>
      </c>
      <c r="I1009" s="568" t="s">
        <v>2931</v>
      </c>
      <c r="J1009" s="568" t="s">
        <v>2932</v>
      </c>
      <c r="K1009" s="568" t="s">
        <v>2933</v>
      </c>
      <c r="L1009" s="569">
        <v>46.3</v>
      </c>
      <c r="M1009" s="569">
        <v>138.89999999999998</v>
      </c>
      <c r="N1009" s="568">
        <v>3</v>
      </c>
      <c r="O1009" s="634">
        <v>1</v>
      </c>
      <c r="P1009" s="569">
        <v>138.89999999999998</v>
      </c>
      <c r="Q1009" s="585">
        <v>1</v>
      </c>
      <c r="R1009" s="568">
        <v>3</v>
      </c>
      <c r="S1009" s="585">
        <v>1</v>
      </c>
      <c r="T1009" s="634">
        <v>1</v>
      </c>
      <c r="U1009" s="616">
        <v>1</v>
      </c>
    </row>
    <row r="1010" spans="1:21" ht="14.4" customHeight="1" x14ac:dyDescent="0.3">
      <c r="A1010" s="567">
        <v>7</v>
      </c>
      <c r="B1010" s="568" t="s">
        <v>517</v>
      </c>
      <c r="C1010" s="568">
        <v>89301074</v>
      </c>
      <c r="D1010" s="632" t="s">
        <v>2978</v>
      </c>
      <c r="E1010" s="633" t="s">
        <v>1756</v>
      </c>
      <c r="F1010" s="568" t="s">
        <v>1733</v>
      </c>
      <c r="G1010" s="568" t="s">
        <v>2096</v>
      </c>
      <c r="H1010" s="568" t="s">
        <v>516</v>
      </c>
      <c r="I1010" s="568" t="s">
        <v>2461</v>
      </c>
      <c r="J1010" s="568" t="s">
        <v>2462</v>
      </c>
      <c r="K1010" s="568" t="s">
        <v>2238</v>
      </c>
      <c r="L1010" s="569">
        <v>1540.49</v>
      </c>
      <c r="M1010" s="569">
        <v>3080.98</v>
      </c>
      <c r="N1010" s="568">
        <v>2</v>
      </c>
      <c r="O1010" s="634">
        <v>1</v>
      </c>
      <c r="P1010" s="569"/>
      <c r="Q1010" s="585">
        <v>0</v>
      </c>
      <c r="R1010" s="568"/>
      <c r="S1010" s="585">
        <v>0</v>
      </c>
      <c r="T1010" s="634"/>
      <c r="U1010" s="616">
        <v>0</v>
      </c>
    </row>
    <row r="1011" spans="1:21" ht="14.4" customHeight="1" x14ac:dyDescent="0.3">
      <c r="A1011" s="567">
        <v>7</v>
      </c>
      <c r="B1011" s="568" t="s">
        <v>517</v>
      </c>
      <c r="C1011" s="568">
        <v>89301074</v>
      </c>
      <c r="D1011" s="632" t="s">
        <v>2978</v>
      </c>
      <c r="E1011" s="633" t="s">
        <v>1756</v>
      </c>
      <c r="F1011" s="568" t="s">
        <v>1733</v>
      </c>
      <c r="G1011" s="568" t="s">
        <v>2096</v>
      </c>
      <c r="H1011" s="568" t="s">
        <v>516</v>
      </c>
      <c r="I1011" s="568" t="s">
        <v>2934</v>
      </c>
      <c r="J1011" s="568" t="s">
        <v>2935</v>
      </c>
      <c r="K1011" s="568" t="s">
        <v>2936</v>
      </c>
      <c r="L1011" s="569">
        <v>1906.12</v>
      </c>
      <c r="M1011" s="569">
        <v>3812.24</v>
      </c>
      <c r="N1011" s="568">
        <v>2</v>
      </c>
      <c r="O1011" s="634">
        <v>1</v>
      </c>
      <c r="P1011" s="569"/>
      <c r="Q1011" s="585">
        <v>0</v>
      </c>
      <c r="R1011" s="568"/>
      <c r="S1011" s="585">
        <v>0</v>
      </c>
      <c r="T1011" s="634"/>
      <c r="U1011" s="616">
        <v>0</v>
      </c>
    </row>
    <row r="1012" spans="1:21" ht="14.4" customHeight="1" x14ac:dyDescent="0.3">
      <c r="A1012" s="567">
        <v>7</v>
      </c>
      <c r="B1012" s="568" t="s">
        <v>517</v>
      </c>
      <c r="C1012" s="568">
        <v>89301074</v>
      </c>
      <c r="D1012" s="632" t="s">
        <v>2978</v>
      </c>
      <c r="E1012" s="633" t="s">
        <v>1756</v>
      </c>
      <c r="F1012" s="568" t="s">
        <v>1733</v>
      </c>
      <c r="G1012" s="568" t="s">
        <v>2096</v>
      </c>
      <c r="H1012" s="568" t="s">
        <v>516</v>
      </c>
      <c r="I1012" s="568" t="s">
        <v>2104</v>
      </c>
      <c r="J1012" s="568" t="s">
        <v>2105</v>
      </c>
      <c r="K1012" s="568" t="s">
        <v>2106</v>
      </c>
      <c r="L1012" s="569">
        <v>0</v>
      </c>
      <c r="M1012" s="569">
        <v>0</v>
      </c>
      <c r="N1012" s="568">
        <v>1</v>
      </c>
      <c r="O1012" s="634">
        <v>1</v>
      </c>
      <c r="P1012" s="569"/>
      <c r="Q1012" s="585"/>
      <c r="R1012" s="568"/>
      <c r="S1012" s="585">
        <v>0</v>
      </c>
      <c r="T1012" s="634"/>
      <c r="U1012" s="616">
        <v>0</v>
      </c>
    </row>
    <row r="1013" spans="1:21" ht="14.4" customHeight="1" x14ac:dyDescent="0.3">
      <c r="A1013" s="567">
        <v>7</v>
      </c>
      <c r="B1013" s="568" t="s">
        <v>517</v>
      </c>
      <c r="C1013" s="568">
        <v>89301074</v>
      </c>
      <c r="D1013" s="632" t="s">
        <v>2978</v>
      </c>
      <c r="E1013" s="633" t="s">
        <v>1756</v>
      </c>
      <c r="F1013" s="568" t="s">
        <v>1733</v>
      </c>
      <c r="G1013" s="568" t="s">
        <v>2096</v>
      </c>
      <c r="H1013" s="568" t="s">
        <v>516</v>
      </c>
      <c r="I1013" s="568" t="s">
        <v>2937</v>
      </c>
      <c r="J1013" s="568" t="s">
        <v>2935</v>
      </c>
      <c r="K1013" s="568" t="s">
        <v>2938</v>
      </c>
      <c r="L1013" s="569">
        <v>0</v>
      </c>
      <c r="M1013" s="569">
        <v>0</v>
      </c>
      <c r="N1013" s="568">
        <v>1</v>
      </c>
      <c r="O1013" s="634">
        <v>1</v>
      </c>
      <c r="P1013" s="569">
        <v>0</v>
      </c>
      <c r="Q1013" s="585"/>
      <c r="R1013" s="568">
        <v>1</v>
      </c>
      <c r="S1013" s="585">
        <v>1</v>
      </c>
      <c r="T1013" s="634">
        <v>1</v>
      </c>
      <c r="U1013" s="616">
        <v>1</v>
      </c>
    </row>
    <row r="1014" spans="1:21" ht="14.4" customHeight="1" x14ac:dyDescent="0.3">
      <c r="A1014" s="567">
        <v>7</v>
      </c>
      <c r="B1014" s="568" t="s">
        <v>517</v>
      </c>
      <c r="C1014" s="568">
        <v>89301074</v>
      </c>
      <c r="D1014" s="632" t="s">
        <v>2978</v>
      </c>
      <c r="E1014" s="633" t="s">
        <v>1756</v>
      </c>
      <c r="F1014" s="568" t="s">
        <v>1733</v>
      </c>
      <c r="G1014" s="568" t="s">
        <v>2096</v>
      </c>
      <c r="H1014" s="568" t="s">
        <v>516</v>
      </c>
      <c r="I1014" s="568" t="s">
        <v>2939</v>
      </c>
      <c r="J1014" s="568" t="s">
        <v>2462</v>
      </c>
      <c r="K1014" s="568" t="s">
        <v>2940</v>
      </c>
      <c r="L1014" s="569">
        <v>0</v>
      </c>
      <c r="M1014" s="569">
        <v>0</v>
      </c>
      <c r="N1014" s="568">
        <v>10</v>
      </c>
      <c r="O1014" s="634">
        <v>2</v>
      </c>
      <c r="P1014" s="569">
        <v>0</v>
      </c>
      <c r="Q1014" s="585"/>
      <c r="R1014" s="568">
        <v>6</v>
      </c>
      <c r="S1014" s="585">
        <v>0.6</v>
      </c>
      <c r="T1014" s="634">
        <v>1</v>
      </c>
      <c r="U1014" s="616">
        <v>0.5</v>
      </c>
    </row>
    <row r="1015" spans="1:21" ht="14.4" customHeight="1" x14ac:dyDescent="0.3">
      <c r="A1015" s="567">
        <v>7</v>
      </c>
      <c r="B1015" s="568" t="s">
        <v>517</v>
      </c>
      <c r="C1015" s="568">
        <v>89301074</v>
      </c>
      <c r="D1015" s="632" t="s">
        <v>2978</v>
      </c>
      <c r="E1015" s="633" t="s">
        <v>1756</v>
      </c>
      <c r="F1015" s="568" t="s">
        <v>1733</v>
      </c>
      <c r="G1015" s="568" t="s">
        <v>2096</v>
      </c>
      <c r="H1015" s="568" t="s">
        <v>516</v>
      </c>
      <c r="I1015" s="568" t="s">
        <v>2941</v>
      </c>
      <c r="J1015" s="568" t="s">
        <v>2464</v>
      </c>
      <c r="K1015" s="568" t="s">
        <v>2942</v>
      </c>
      <c r="L1015" s="569">
        <v>0</v>
      </c>
      <c r="M1015" s="569">
        <v>0</v>
      </c>
      <c r="N1015" s="568">
        <v>1</v>
      </c>
      <c r="O1015" s="634">
        <v>1</v>
      </c>
      <c r="P1015" s="569"/>
      <c r="Q1015" s="585"/>
      <c r="R1015" s="568"/>
      <c r="S1015" s="585">
        <v>0</v>
      </c>
      <c r="T1015" s="634"/>
      <c r="U1015" s="616">
        <v>0</v>
      </c>
    </row>
    <row r="1016" spans="1:21" ht="14.4" customHeight="1" x14ac:dyDescent="0.3">
      <c r="A1016" s="567">
        <v>7</v>
      </c>
      <c r="B1016" s="568" t="s">
        <v>517</v>
      </c>
      <c r="C1016" s="568">
        <v>89301074</v>
      </c>
      <c r="D1016" s="632" t="s">
        <v>2978</v>
      </c>
      <c r="E1016" s="633" t="s">
        <v>1756</v>
      </c>
      <c r="F1016" s="568" t="s">
        <v>1733</v>
      </c>
      <c r="G1016" s="568" t="s">
        <v>2466</v>
      </c>
      <c r="H1016" s="568" t="s">
        <v>516</v>
      </c>
      <c r="I1016" s="568" t="s">
        <v>2467</v>
      </c>
      <c r="J1016" s="568" t="s">
        <v>2468</v>
      </c>
      <c r="K1016" s="568" t="s">
        <v>2015</v>
      </c>
      <c r="L1016" s="569">
        <v>64.13</v>
      </c>
      <c r="M1016" s="569">
        <v>128.26</v>
      </c>
      <c r="N1016" s="568">
        <v>2</v>
      </c>
      <c r="O1016" s="634">
        <v>0.5</v>
      </c>
      <c r="P1016" s="569">
        <v>128.26</v>
      </c>
      <c r="Q1016" s="585">
        <v>1</v>
      </c>
      <c r="R1016" s="568">
        <v>2</v>
      </c>
      <c r="S1016" s="585">
        <v>1</v>
      </c>
      <c r="T1016" s="634">
        <v>0.5</v>
      </c>
      <c r="U1016" s="616">
        <v>1</v>
      </c>
    </row>
    <row r="1017" spans="1:21" ht="14.4" customHeight="1" x14ac:dyDescent="0.3">
      <c r="A1017" s="567">
        <v>7</v>
      </c>
      <c r="B1017" s="568" t="s">
        <v>517</v>
      </c>
      <c r="C1017" s="568">
        <v>89301074</v>
      </c>
      <c r="D1017" s="632" t="s">
        <v>2978</v>
      </c>
      <c r="E1017" s="633" t="s">
        <v>1756</v>
      </c>
      <c r="F1017" s="568" t="s">
        <v>1733</v>
      </c>
      <c r="G1017" s="568" t="s">
        <v>2111</v>
      </c>
      <c r="H1017" s="568" t="s">
        <v>516</v>
      </c>
      <c r="I1017" s="568" t="s">
        <v>2114</v>
      </c>
      <c r="J1017" s="568" t="s">
        <v>2113</v>
      </c>
      <c r="K1017" s="568" t="s">
        <v>2032</v>
      </c>
      <c r="L1017" s="569">
        <v>0</v>
      </c>
      <c r="M1017" s="569">
        <v>0</v>
      </c>
      <c r="N1017" s="568">
        <v>3</v>
      </c>
      <c r="O1017" s="634">
        <v>1</v>
      </c>
      <c r="P1017" s="569"/>
      <c r="Q1017" s="585"/>
      <c r="R1017" s="568"/>
      <c r="S1017" s="585">
        <v>0</v>
      </c>
      <c r="T1017" s="634"/>
      <c r="U1017" s="616">
        <v>0</v>
      </c>
    </row>
    <row r="1018" spans="1:21" ht="14.4" customHeight="1" x14ac:dyDescent="0.3">
      <c r="A1018" s="567">
        <v>7</v>
      </c>
      <c r="B1018" s="568" t="s">
        <v>517</v>
      </c>
      <c r="C1018" s="568">
        <v>89301074</v>
      </c>
      <c r="D1018" s="632" t="s">
        <v>2978</v>
      </c>
      <c r="E1018" s="633" t="s">
        <v>1756</v>
      </c>
      <c r="F1018" s="568" t="s">
        <v>1733</v>
      </c>
      <c r="G1018" s="568" t="s">
        <v>2111</v>
      </c>
      <c r="H1018" s="568" t="s">
        <v>516</v>
      </c>
      <c r="I1018" s="568" t="s">
        <v>2943</v>
      </c>
      <c r="J1018" s="568" t="s">
        <v>2118</v>
      </c>
      <c r="K1018" s="568" t="s">
        <v>2944</v>
      </c>
      <c r="L1018" s="569">
        <v>147.36000000000001</v>
      </c>
      <c r="M1018" s="569">
        <v>294.72000000000003</v>
      </c>
      <c r="N1018" s="568">
        <v>2</v>
      </c>
      <c r="O1018" s="634">
        <v>0.5</v>
      </c>
      <c r="P1018" s="569">
        <v>294.72000000000003</v>
      </c>
      <c r="Q1018" s="585">
        <v>1</v>
      </c>
      <c r="R1018" s="568">
        <v>2</v>
      </c>
      <c r="S1018" s="585">
        <v>1</v>
      </c>
      <c r="T1018" s="634">
        <v>0.5</v>
      </c>
      <c r="U1018" s="616">
        <v>1</v>
      </c>
    </row>
    <row r="1019" spans="1:21" ht="14.4" customHeight="1" x14ac:dyDescent="0.3">
      <c r="A1019" s="567">
        <v>7</v>
      </c>
      <c r="B1019" s="568" t="s">
        <v>517</v>
      </c>
      <c r="C1019" s="568">
        <v>89301074</v>
      </c>
      <c r="D1019" s="632" t="s">
        <v>2978</v>
      </c>
      <c r="E1019" s="633" t="s">
        <v>1756</v>
      </c>
      <c r="F1019" s="568" t="s">
        <v>1733</v>
      </c>
      <c r="G1019" s="568" t="s">
        <v>2111</v>
      </c>
      <c r="H1019" s="568" t="s">
        <v>516</v>
      </c>
      <c r="I1019" s="568" t="s">
        <v>2522</v>
      </c>
      <c r="J1019" s="568" t="s">
        <v>2126</v>
      </c>
      <c r="K1019" s="568" t="s">
        <v>2032</v>
      </c>
      <c r="L1019" s="569">
        <v>0</v>
      </c>
      <c r="M1019" s="569">
        <v>0</v>
      </c>
      <c r="N1019" s="568">
        <v>3</v>
      </c>
      <c r="O1019" s="634">
        <v>1</v>
      </c>
      <c r="P1019" s="569"/>
      <c r="Q1019" s="585"/>
      <c r="R1019" s="568"/>
      <c r="S1019" s="585">
        <v>0</v>
      </c>
      <c r="T1019" s="634"/>
      <c r="U1019" s="616">
        <v>0</v>
      </c>
    </row>
    <row r="1020" spans="1:21" ht="14.4" customHeight="1" x14ac:dyDescent="0.3">
      <c r="A1020" s="567">
        <v>7</v>
      </c>
      <c r="B1020" s="568" t="s">
        <v>517</v>
      </c>
      <c r="C1020" s="568">
        <v>89301074</v>
      </c>
      <c r="D1020" s="632" t="s">
        <v>2978</v>
      </c>
      <c r="E1020" s="633" t="s">
        <v>1756</v>
      </c>
      <c r="F1020" s="568" t="s">
        <v>1733</v>
      </c>
      <c r="G1020" s="568" t="s">
        <v>2111</v>
      </c>
      <c r="H1020" s="568" t="s">
        <v>586</v>
      </c>
      <c r="I1020" s="568" t="s">
        <v>2128</v>
      </c>
      <c r="J1020" s="568" t="s">
        <v>2129</v>
      </c>
      <c r="K1020" s="568" t="s">
        <v>2032</v>
      </c>
      <c r="L1020" s="569">
        <v>124.51</v>
      </c>
      <c r="M1020" s="569">
        <v>747.06000000000006</v>
      </c>
      <c r="N1020" s="568">
        <v>6</v>
      </c>
      <c r="O1020" s="634">
        <v>0.5</v>
      </c>
      <c r="P1020" s="569"/>
      <c r="Q1020" s="585">
        <v>0</v>
      </c>
      <c r="R1020" s="568"/>
      <c r="S1020" s="585">
        <v>0</v>
      </c>
      <c r="T1020" s="634"/>
      <c r="U1020" s="616">
        <v>0</v>
      </c>
    </row>
    <row r="1021" spans="1:21" ht="14.4" customHeight="1" x14ac:dyDescent="0.3">
      <c r="A1021" s="567">
        <v>7</v>
      </c>
      <c r="B1021" s="568" t="s">
        <v>517</v>
      </c>
      <c r="C1021" s="568">
        <v>89301074</v>
      </c>
      <c r="D1021" s="632" t="s">
        <v>2978</v>
      </c>
      <c r="E1021" s="633" t="s">
        <v>1756</v>
      </c>
      <c r="F1021" s="568" t="s">
        <v>1733</v>
      </c>
      <c r="G1021" s="568" t="s">
        <v>2111</v>
      </c>
      <c r="H1021" s="568" t="s">
        <v>586</v>
      </c>
      <c r="I1021" s="568" t="s">
        <v>2248</v>
      </c>
      <c r="J1021" s="568" t="s">
        <v>2129</v>
      </c>
      <c r="K1021" s="568" t="s">
        <v>2127</v>
      </c>
      <c r="L1021" s="569">
        <v>207.53</v>
      </c>
      <c r="M1021" s="569">
        <v>622.59</v>
      </c>
      <c r="N1021" s="568">
        <v>3</v>
      </c>
      <c r="O1021" s="634">
        <v>1</v>
      </c>
      <c r="P1021" s="569">
        <v>622.59</v>
      </c>
      <c r="Q1021" s="585">
        <v>1</v>
      </c>
      <c r="R1021" s="568">
        <v>3</v>
      </c>
      <c r="S1021" s="585">
        <v>1</v>
      </c>
      <c r="T1021" s="634">
        <v>1</v>
      </c>
      <c r="U1021" s="616">
        <v>1</v>
      </c>
    </row>
    <row r="1022" spans="1:21" ht="14.4" customHeight="1" x14ac:dyDescent="0.3">
      <c r="A1022" s="567">
        <v>7</v>
      </c>
      <c r="B1022" s="568" t="s">
        <v>517</v>
      </c>
      <c r="C1022" s="568">
        <v>89301074</v>
      </c>
      <c r="D1022" s="632" t="s">
        <v>2978</v>
      </c>
      <c r="E1022" s="633" t="s">
        <v>1756</v>
      </c>
      <c r="F1022" s="568" t="s">
        <v>1733</v>
      </c>
      <c r="G1022" s="568" t="s">
        <v>2111</v>
      </c>
      <c r="H1022" s="568" t="s">
        <v>586</v>
      </c>
      <c r="I1022" s="568" t="s">
        <v>2249</v>
      </c>
      <c r="J1022" s="568" t="s">
        <v>2240</v>
      </c>
      <c r="K1022" s="568" t="s">
        <v>2245</v>
      </c>
      <c r="L1022" s="569">
        <v>314.35000000000002</v>
      </c>
      <c r="M1022" s="569">
        <v>2514.8000000000002</v>
      </c>
      <c r="N1022" s="568">
        <v>8</v>
      </c>
      <c r="O1022" s="634">
        <v>4</v>
      </c>
      <c r="P1022" s="569">
        <v>1571.75</v>
      </c>
      <c r="Q1022" s="585">
        <v>0.625</v>
      </c>
      <c r="R1022" s="568">
        <v>5</v>
      </c>
      <c r="S1022" s="585">
        <v>0.625</v>
      </c>
      <c r="T1022" s="634">
        <v>2.5</v>
      </c>
      <c r="U1022" s="616">
        <v>0.625</v>
      </c>
    </row>
    <row r="1023" spans="1:21" ht="14.4" customHeight="1" x14ac:dyDescent="0.3">
      <c r="A1023" s="567">
        <v>7</v>
      </c>
      <c r="B1023" s="568" t="s">
        <v>517</v>
      </c>
      <c r="C1023" s="568">
        <v>89301074</v>
      </c>
      <c r="D1023" s="632" t="s">
        <v>2978</v>
      </c>
      <c r="E1023" s="633" t="s">
        <v>1756</v>
      </c>
      <c r="F1023" s="568" t="s">
        <v>1733</v>
      </c>
      <c r="G1023" s="568" t="s">
        <v>1889</v>
      </c>
      <c r="H1023" s="568" t="s">
        <v>516</v>
      </c>
      <c r="I1023" s="568" t="s">
        <v>2471</v>
      </c>
      <c r="J1023" s="568" t="s">
        <v>2472</v>
      </c>
      <c r="K1023" s="568" t="s">
        <v>2473</v>
      </c>
      <c r="L1023" s="569">
        <v>0</v>
      </c>
      <c r="M1023" s="569">
        <v>0</v>
      </c>
      <c r="N1023" s="568">
        <v>3</v>
      </c>
      <c r="O1023" s="634">
        <v>2</v>
      </c>
      <c r="P1023" s="569">
        <v>0</v>
      </c>
      <c r="Q1023" s="585"/>
      <c r="R1023" s="568">
        <v>2</v>
      </c>
      <c r="S1023" s="585">
        <v>0.66666666666666663</v>
      </c>
      <c r="T1023" s="634">
        <v>1</v>
      </c>
      <c r="U1023" s="616">
        <v>0.5</v>
      </c>
    </row>
    <row r="1024" spans="1:21" ht="14.4" customHeight="1" x14ac:dyDescent="0.3">
      <c r="A1024" s="567">
        <v>7</v>
      </c>
      <c r="B1024" s="568" t="s">
        <v>517</v>
      </c>
      <c r="C1024" s="568">
        <v>89301074</v>
      </c>
      <c r="D1024" s="632" t="s">
        <v>2978</v>
      </c>
      <c r="E1024" s="633" t="s">
        <v>1756</v>
      </c>
      <c r="F1024" s="568" t="s">
        <v>1733</v>
      </c>
      <c r="G1024" s="568" t="s">
        <v>1889</v>
      </c>
      <c r="H1024" s="568" t="s">
        <v>516</v>
      </c>
      <c r="I1024" s="568" t="s">
        <v>2130</v>
      </c>
      <c r="J1024" s="568" t="s">
        <v>2131</v>
      </c>
      <c r="K1024" s="568" t="s">
        <v>1858</v>
      </c>
      <c r="L1024" s="569">
        <v>154.33000000000001</v>
      </c>
      <c r="M1024" s="569">
        <v>1080.31</v>
      </c>
      <c r="N1024" s="568">
        <v>7</v>
      </c>
      <c r="O1024" s="634">
        <v>2.5</v>
      </c>
      <c r="P1024" s="569">
        <v>1080.31</v>
      </c>
      <c r="Q1024" s="585">
        <v>1</v>
      </c>
      <c r="R1024" s="568">
        <v>7</v>
      </c>
      <c r="S1024" s="585">
        <v>1</v>
      </c>
      <c r="T1024" s="634">
        <v>2.5</v>
      </c>
      <c r="U1024" s="616">
        <v>1</v>
      </c>
    </row>
    <row r="1025" spans="1:21" ht="14.4" customHeight="1" x14ac:dyDescent="0.3">
      <c r="A1025" s="567">
        <v>7</v>
      </c>
      <c r="B1025" s="568" t="s">
        <v>517</v>
      </c>
      <c r="C1025" s="568">
        <v>89301074</v>
      </c>
      <c r="D1025" s="632" t="s">
        <v>2978</v>
      </c>
      <c r="E1025" s="633" t="s">
        <v>1756</v>
      </c>
      <c r="F1025" s="568" t="s">
        <v>1733</v>
      </c>
      <c r="G1025" s="568" t="s">
        <v>1889</v>
      </c>
      <c r="H1025" s="568" t="s">
        <v>516</v>
      </c>
      <c r="I1025" s="568" t="s">
        <v>1890</v>
      </c>
      <c r="J1025" s="568" t="s">
        <v>1891</v>
      </c>
      <c r="K1025" s="568" t="s">
        <v>1858</v>
      </c>
      <c r="L1025" s="569">
        <v>60.97</v>
      </c>
      <c r="M1025" s="569">
        <v>2560.7400000000002</v>
      </c>
      <c r="N1025" s="568">
        <v>42</v>
      </c>
      <c r="O1025" s="634">
        <v>14</v>
      </c>
      <c r="P1025" s="569">
        <v>1280.3700000000001</v>
      </c>
      <c r="Q1025" s="585">
        <v>0.5</v>
      </c>
      <c r="R1025" s="568">
        <v>21</v>
      </c>
      <c r="S1025" s="585">
        <v>0.5</v>
      </c>
      <c r="T1025" s="634">
        <v>7</v>
      </c>
      <c r="U1025" s="616">
        <v>0.5</v>
      </c>
    </row>
    <row r="1026" spans="1:21" ht="14.4" customHeight="1" x14ac:dyDescent="0.3">
      <c r="A1026" s="567">
        <v>7</v>
      </c>
      <c r="B1026" s="568" t="s">
        <v>517</v>
      </c>
      <c r="C1026" s="568">
        <v>89301074</v>
      </c>
      <c r="D1026" s="632" t="s">
        <v>2978</v>
      </c>
      <c r="E1026" s="633" t="s">
        <v>1756</v>
      </c>
      <c r="F1026" s="568" t="s">
        <v>1733</v>
      </c>
      <c r="G1026" s="568" t="s">
        <v>1889</v>
      </c>
      <c r="H1026" s="568" t="s">
        <v>516</v>
      </c>
      <c r="I1026" s="568" t="s">
        <v>2254</v>
      </c>
      <c r="J1026" s="568" t="s">
        <v>1891</v>
      </c>
      <c r="K1026" s="568" t="s">
        <v>2255</v>
      </c>
      <c r="L1026" s="569">
        <v>0</v>
      </c>
      <c r="M1026" s="569">
        <v>0</v>
      </c>
      <c r="N1026" s="568">
        <v>1</v>
      </c>
      <c r="O1026" s="634">
        <v>0.5</v>
      </c>
      <c r="P1026" s="569"/>
      <c r="Q1026" s="585"/>
      <c r="R1026" s="568"/>
      <c r="S1026" s="585">
        <v>0</v>
      </c>
      <c r="T1026" s="634"/>
      <c r="U1026" s="616">
        <v>0</v>
      </c>
    </row>
    <row r="1027" spans="1:21" ht="14.4" customHeight="1" x14ac:dyDescent="0.3">
      <c r="A1027" s="567">
        <v>7</v>
      </c>
      <c r="B1027" s="568" t="s">
        <v>517</v>
      </c>
      <c r="C1027" s="568">
        <v>89301074</v>
      </c>
      <c r="D1027" s="632" t="s">
        <v>2978</v>
      </c>
      <c r="E1027" s="633" t="s">
        <v>1759</v>
      </c>
      <c r="F1027" s="568" t="s">
        <v>1733</v>
      </c>
      <c r="G1027" s="568" t="s">
        <v>1903</v>
      </c>
      <c r="H1027" s="568" t="s">
        <v>516</v>
      </c>
      <c r="I1027" s="568" t="s">
        <v>1904</v>
      </c>
      <c r="J1027" s="568" t="s">
        <v>1905</v>
      </c>
      <c r="K1027" s="568" t="s">
        <v>1906</v>
      </c>
      <c r="L1027" s="569">
        <v>51.87</v>
      </c>
      <c r="M1027" s="569">
        <v>207.48</v>
      </c>
      <c r="N1027" s="568">
        <v>4</v>
      </c>
      <c r="O1027" s="634">
        <v>1.5</v>
      </c>
      <c r="P1027" s="569"/>
      <c r="Q1027" s="585">
        <v>0</v>
      </c>
      <c r="R1027" s="568"/>
      <c r="S1027" s="585">
        <v>0</v>
      </c>
      <c r="T1027" s="634"/>
      <c r="U1027" s="616">
        <v>0</v>
      </c>
    </row>
    <row r="1028" spans="1:21" ht="14.4" customHeight="1" x14ac:dyDescent="0.3">
      <c r="A1028" s="567">
        <v>7</v>
      </c>
      <c r="B1028" s="568" t="s">
        <v>517</v>
      </c>
      <c r="C1028" s="568">
        <v>89301074</v>
      </c>
      <c r="D1028" s="632" t="s">
        <v>2978</v>
      </c>
      <c r="E1028" s="633" t="s">
        <v>1759</v>
      </c>
      <c r="F1028" s="568" t="s">
        <v>1733</v>
      </c>
      <c r="G1028" s="568" t="s">
        <v>1907</v>
      </c>
      <c r="H1028" s="568" t="s">
        <v>586</v>
      </c>
      <c r="I1028" s="568" t="s">
        <v>1908</v>
      </c>
      <c r="J1028" s="568" t="s">
        <v>1909</v>
      </c>
      <c r="K1028" s="568" t="s">
        <v>1910</v>
      </c>
      <c r="L1028" s="569">
        <v>1027.5999999999999</v>
      </c>
      <c r="M1028" s="569">
        <v>2055.1999999999998</v>
      </c>
      <c r="N1028" s="568">
        <v>2</v>
      </c>
      <c r="O1028" s="634">
        <v>1</v>
      </c>
      <c r="P1028" s="569">
        <v>2055.1999999999998</v>
      </c>
      <c r="Q1028" s="585">
        <v>1</v>
      </c>
      <c r="R1028" s="568">
        <v>2</v>
      </c>
      <c r="S1028" s="585">
        <v>1</v>
      </c>
      <c r="T1028" s="634">
        <v>1</v>
      </c>
      <c r="U1028" s="616">
        <v>1</v>
      </c>
    </row>
    <row r="1029" spans="1:21" ht="14.4" customHeight="1" x14ac:dyDescent="0.3">
      <c r="A1029" s="567">
        <v>7</v>
      </c>
      <c r="B1029" s="568" t="s">
        <v>517</v>
      </c>
      <c r="C1029" s="568">
        <v>89301074</v>
      </c>
      <c r="D1029" s="632" t="s">
        <v>2978</v>
      </c>
      <c r="E1029" s="633" t="s">
        <v>1759</v>
      </c>
      <c r="F1029" s="568" t="s">
        <v>1733</v>
      </c>
      <c r="G1029" s="568" t="s">
        <v>1907</v>
      </c>
      <c r="H1029" s="568" t="s">
        <v>586</v>
      </c>
      <c r="I1029" s="568" t="s">
        <v>1911</v>
      </c>
      <c r="J1029" s="568" t="s">
        <v>1912</v>
      </c>
      <c r="K1029" s="568" t="s">
        <v>1913</v>
      </c>
      <c r="L1029" s="569">
        <v>1509.4</v>
      </c>
      <c r="M1029" s="569">
        <v>27169.200000000004</v>
      </c>
      <c r="N1029" s="568">
        <v>18</v>
      </c>
      <c r="O1029" s="634">
        <v>3</v>
      </c>
      <c r="P1029" s="569">
        <v>18112.800000000003</v>
      </c>
      <c r="Q1029" s="585">
        <v>0.66666666666666663</v>
      </c>
      <c r="R1029" s="568">
        <v>12</v>
      </c>
      <c r="S1029" s="585">
        <v>0.66666666666666663</v>
      </c>
      <c r="T1029" s="634">
        <v>2</v>
      </c>
      <c r="U1029" s="616">
        <v>0.66666666666666663</v>
      </c>
    </row>
    <row r="1030" spans="1:21" ht="14.4" customHeight="1" x14ac:dyDescent="0.3">
      <c r="A1030" s="567">
        <v>7</v>
      </c>
      <c r="B1030" s="568" t="s">
        <v>517</v>
      </c>
      <c r="C1030" s="568">
        <v>89301074</v>
      </c>
      <c r="D1030" s="632" t="s">
        <v>2978</v>
      </c>
      <c r="E1030" s="633" t="s">
        <v>1759</v>
      </c>
      <c r="F1030" s="568" t="s">
        <v>1733</v>
      </c>
      <c r="G1030" s="568" t="s">
        <v>2492</v>
      </c>
      <c r="H1030" s="568" t="s">
        <v>516</v>
      </c>
      <c r="I1030" s="568" t="s">
        <v>2493</v>
      </c>
      <c r="J1030" s="568" t="s">
        <v>2494</v>
      </c>
      <c r="K1030" s="568" t="s">
        <v>2495</v>
      </c>
      <c r="L1030" s="569">
        <v>531.86</v>
      </c>
      <c r="M1030" s="569">
        <v>2127.44</v>
      </c>
      <c r="N1030" s="568">
        <v>4</v>
      </c>
      <c r="O1030" s="634">
        <v>0.5</v>
      </c>
      <c r="P1030" s="569"/>
      <c r="Q1030" s="585">
        <v>0</v>
      </c>
      <c r="R1030" s="568"/>
      <c r="S1030" s="585">
        <v>0</v>
      </c>
      <c r="T1030" s="634"/>
      <c r="U1030" s="616">
        <v>0</v>
      </c>
    </row>
    <row r="1031" spans="1:21" ht="14.4" customHeight="1" x14ac:dyDescent="0.3">
      <c r="A1031" s="567">
        <v>7</v>
      </c>
      <c r="B1031" s="568" t="s">
        <v>517</v>
      </c>
      <c r="C1031" s="568">
        <v>89301074</v>
      </c>
      <c r="D1031" s="632" t="s">
        <v>2978</v>
      </c>
      <c r="E1031" s="633" t="s">
        <v>1759</v>
      </c>
      <c r="F1031" s="568" t="s">
        <v>1733</v>
      </c>
      <c r="G1031" s="568" t="s">
        <v>1914</v>
      </c>
      <c r="H1031" s="568" t="s">
        <v>586</v>
      </c>
      <c r="I1031" s="568" t="s">
        <v>2149</v>
      </c>
      <c r="J1031" s="568" t="s">
        <v>2150</v>
      </c>
      <c r="K1031" s="568" t="s">
        <v>2151</v>
      </c>
      <c r="L1031" s="569">
        <v>162.13</v>
      </c>
      <c r="M1031" s="569">
        <v>324.26</v>
      </c>
      <c r="N1031" s="568">
        <v>2</v>
      </c>
      <c r="O1031" s="634">
        <v>1</v>
      </c>
      <c r="P1031" s="569">
        <v>324.26</v>
      </c>
      <c r="Q1031" s="585">
        <v>1</v>
      </c>
      <c r="R1031" s="568">
        <v>2</v>
      </c>
      <c r="S1031" s="585">
        <v>1</v>
      </c>
      <c r="T1031" s="634">
        <v>1</v>
      </c>
      <c r="U1031" s="616">
        <v>1</v>
      </c>
    </row>
    <row r="1032" spans="1:21" ht="14.4" customHeight="1" x14ac:dyDescent="0.3">
      <c r="A1032" s="567">
        <v>7</v>
      </c>
      <c r="B1032" s="568" t="s">
        <v>517</v>
      </c>
      <c r="C1032" s="568">
        <v>89301074</v>
      </c>
      <c r="D1032" s="632" t="s">
        <v>2978</v>
      </c>
      <c r="E1032" s="633" t="s">
        <v>1759</v>
      </c>
      <c r="F1032" s="568" t="s">
        <v>1733</v>
      </c>
      <c r="G1032" s="568" t="s">
        <v>1914</v>
      </c>
      <c r="H1032" s="568" t="s">
        <v>586</v>
      </c>
      <c r="I1032" s="568" t="s">
        <v>1915</v>
      </c>
      <c r="J1032" s="568" t="s">
        <v>1916</v>
      </c>
      <c r="K1032" s="568" t="s">
        <v>1917</v>
      </c>
      <c r="L1032" s="569">
        <v>216.16</v>
      </c>
      <c r="M1032" s="569">
        <v>432.32</v>
      </c>
      <c r="N1032" s="568">
        <v>2</v>
      </c>
      <c r="O1032" s="634">
        <v>1</v>
      </c>
      <c r="P1032" s="569"/>
      <c r="Q1032" s="585">
        <v>0</v>
      </c>
      <c r="R1032" s="568"/>
      <c r="S1032" s="585">
        <v>0</v>
      </c>
      <c r="T1032" s="634"/>
      <c r="U1032" s="616">
        <v>0</v>
      </c>
    </row>
    <row r="1033" spans="1:21" ht="14.4" customHeight="1" x14ac:dyDescent="0.3">
      <c r="A1033" s="567">
        <v>7</v>
      </c>
      <c r="B1033" s="568" t="s">
        <v>517</v>
      </c>
      <c r="C1033" s="568">
        <v>89301074</v>
      </c>
      <c r="D1033" s="632" t="s">
        <v>2978</v>
      </c>
      <c r="E1033" s="633" t="s">
        <v>1759</v>
      </c>
      <c r="F1033" s="568" t="s">
        <v>1733</v>
      </c>
      <c r="G1033" s="568" t="s">
        <v>1918</v>
      </c>
      <c r="H1033" s="568" t="s">
        <v>516</v>
      </c>
      <c r="I1033" s="568" t="s">
        <v>1919</v>
      </c>
      <c r="J1033" s="568" t="s">
        <v>1920</v>
      </c>
      <c r="K1033" s="568" t="s">
        <v>1921</v>
      </c>
      <c r="L1033" s="569">
        <v>294.70999999999998</v>
      </c>
      <c r="M1033" s="569">
        <v>589.41999999999996</v>
      </c>
      <c r="N1033" s="568">
        <v>2</v>
      </c>
      <c r="O1033" s="634">
        <v>1</v>
      </c>
      <c r="P1033" s="569"/>
      <c r="Q1033" s="585">
        <v>0</v>
      </c>
      <c r="R1033" s="568"/>
      <c r="S1033" s="585">
        <v>0</v>
      </c>
      <c r="T1033" s="634"/>
      <c r="U1033" s="616">
        <v>0</v>
      </c>
    </row>
    <row r="1034" spans="1:21" ht="14.4" customHeight="1" x14ac:dyDescent="0.3">
      <c r="A1034" s="567">
        <v>7</v>
      </c>
      <c r="B1034" s="568" t="s">
        <v>517</v>
      </c>
      <c r="C1034" s="568">
        <v>89301074</v>
      </c>
      <c r="D1034" s="632" t="s">
        <v>2978</v>
      </c>
      <c r="E1034" s="633" t="s">
        <v>1759</v>
      </c>
      <c r="F1034" s="568" t="s">
        <v>1733</v>
      </c>
      <c r="G1034" s="568" t="s">
        <v>1925</v>
      </c>
      <c r="H1034" s="568" t="s">
        <v>516</v>
      </c>
      <c r="I1034" s="568" t="s">
        <v>1926</v>
      </c>
      <c r="J1034" s="568" t="s">
        <v>1927</v>
      </c>
      <c r="K1034" s="568" t="s">
        <v>1928</v>
      </c>
      <c r="L1034" s="569">
        <v>53.67</v>
      </c>
      <c r="M1034" s="569">
        <v>375.69</v>
      </c>
      <c r="N1034" s="568">
        <v>7</v>
      </c>
      <c r="O1034" s="634">
        <v>2.5</v>
      </c>
      <c r="P1034" s="569">
        <v>161.01</v>
      </c>
      <c r="Q1034" s="585">
        <v>0.42857142857142855</v>
      </c>
      <c r="R1034" s="568">
        <v>3</v>
      </c>
      <c r="S1034" s="585">
        <v>0.42857142857142855</v>
      </c>
      <c r="T1034" s="634">
        <v>1</v>
      </c>
      <c r="U1034" s="616">
        <v>0.4</v>
      </c>
    </row>
    <row r="1035" spans="1:21" ht="14.4" customHeight="1" x14ac:dyDescent="0.3">
      <c r="A1035" s="567">
        <v>7</v>
      </c>
      <c r="B1035" s="568" t="s">
        <v>517</v>
      </c>
      <c r="C1035" s="568">
        <v>89301074</v>
      </c>
      <c r="D1035" s="632" t="s">
        <v>2978</v>
      </c>
      <c r="E1035" s="633" t="s">
        <v>1759</v>
      </c>
      <c r="F1035" s="568" t="s">
        <v>1733</v>
      </c>
      <c r="G1035" s="568" t="s">
        <v>1935</v>
      </c>
      <c r="H1035" s="568" t="s">
        <v>516</v>
      </c>
      <c r="I1035" s="568" t="s">
        <v>1936</v>
      </c>
      <c r="J1035" s="568" t="s">
        <v>1937</v>
      </c>
      <c r="K1035" s="568" t="s">
        <v>1938</v>
      </c>
      <c r="L1035" s="569">
        <v>629.07000000000005</v>
      </c>
      <c r="M1035" s="569">
        <v>5032.5600000000004</v>
      </c>
      <c r="N1035" s="568">
        <v>8</v>
      </c>
      <c r="O1035" s="634">
        <v>2</v>
      </c>
      <c r="P1035" s="569">
        <v>5032.5600000000004</v>
      </c>
      <c r="Q1035" s="585">
        <v>1</v>
      </c>
      <c r="R1035" s="568">
        <v>8</v>
      </c>
      <c r="S1035" s="585">
        <v>1</v>
      </c>
      <c r="T1035" s="634">
        <v>2</v>
      </c>
      <c r="U1035" s="616">
        <v>1</v>
      </c>
    </row>
    <row r="1036" spans="1:21" ht="14.4" customHeight="1" x14ac:dyDescent="0.3">
      <c r="A1036" s="567">
        <v>7</v>
      </c>
      <c r="B1036" s="568" t="s">
        <v>517</v>
      </c>
      <c r="C1036" s="568">
        <v>89301074</v>
      </c>
      <c r="D1036" s="632" t="s">
        <v>2978</v>
      </c>
      <c r="E1036" s="633" t="s">
        <v>1759</v>
      </c>
      <c r="F1036" s="568" t="s">
        <v>1733</v>
      </c>
      <c r="G1036" s="568" t="s">
        <v>1935</v>
      </c>
      <c r="H1036" s="568" t="s">
        <v>516</v>
      </c>
      <c r="I1036" s="568" t="s">
        <v>1960</v>
      </c>
      <c r="J1036" s="568" t="s">
        <v>2620</v>
      </c>
      <c r="K1036" s="568" t="s">
        <v>1962</v>
      </c>
      <c r="L1036" s="569">
        <v>4358.63</v>
      </c>
      <c r="M1036" s="569">
        <v>8717.26</v>
      </c>
      <c r="N1036" s="568">
        <v>2</v>
      </c>
      <c r="O1036" s="634">
        <v>1</v>
      </c>
      <c r="P1036" s="569"/>
      <c r="Q1036" s="585">
        <v>0</v>
      </c>
      <c r="R1036" s="568"/>
      <c r="S1036" s="585">
        <v>0</v>
      </c>
      <c r="T1036" s="634"/>
      <c r="U1036" s="616">
        <v>0</v>
      </c>
    </row>
    <row r="1037" spans="1:21" ht="14.4" customHeight="1" x14ac:dyDescent="0.3">
      <c r="A1037" s="567">
        <v>7</v>
      </c>
      <c r="B1037" s="568" t="s">
        <v>517</v>
      </c>
      <c r="C1037" s="568">
        <v>89301074</v>
      </c>
      <c r="D1037" s="632" t="s">
        <v>2978</v>
      </c>
      <c r="E1037" s="633" t="s">
        <v>1759</v>
      </c>
      <c r="F1037" s="568" t="s">
        <v>1733</v>
      </c>
      <c r="G1037" s="568" t="s">
        <v>1935</v>
      </c>
      <c r="H1037" s="568" t="s">
        <v>516</v>
      </c>
      <c r="I1037" s="568" t="s">
        <v>1960</v>
      </c>
      <c r="J1037" s="568" t="s">
        <v>1961</v>
      </c>
      <c r="K1037" s="568" t="s">
        <v>1962</v>
      </c>
      <c r="L1037" s="569">
        <v>4358.63</v>
      </c>
      <c r="M1037" s="569">
        <v>17434.52</v>
      </c>
      <c r="N1037" s="568">
        <v>4</v>
      </c>
      <c r="O1037" s="634">
        <v>2</v>
      </c>
      <c r="P1037" s="569">
        <v>17434.52</v>
      </c>
      <c r="Q1037" s="585">
        <v>1</v>
      </c>
      <c r="R1037" s="568">
        <v>4</v>
      </c>
      <c r="S1037" s="585">
        <v>1</v>
      </c>
      <c r="T1037" s="634">
        <v>2</v>
      </c>
      <c r="U1037" s="616">
        <v>1</v>
      </c>
    </row>
    <row r="1038" spans="1:21" ht="14.4" customHeight="1" x14ac:dyDescent="0.3">
      <c r="A1038" s="567">
        <v>7</v>
      </c>
      <c r="B1038" s="568" t="s">
        <v>517</v>
      </c>
      <c r="C1038" s="568">
        <v>89301074</v>
      </c>
      <c r="D1038" s="632" t="s">
        <v>2978</v>
      </c>
      <c r="E1038" s="633" t="s">
        <v>1759</v>
      </c>
      <c r="F1038" s="568" t="s">
        <v>1733</v>
      </c>
      <c r="G1038" s="568" t="s">
        <v>1935</v>
      </c>
      <c r="H1038" s="568" t="s">
        <v>516</v>
      </c>
      <c r="I1038" s="568" t="s">
        <v>1972</v>
      </c>
      <c r="J1038" s="568" t="s">
        <v>1973</v>
      </c>
      <c r="K1038" s="568" t="s">
        <v>1974</v>
      </c>
      <c r="L1038" s="569">
        <v>2787.72</v>
      </c>
      <c r="M1038" s="569">
        <v>22301.759999999998</v>
      </c>
      <c r="N1038" s="568">
        <v>8</v>
      </c>
      <c r="O1038" s="634">
        <v>2</v>
      </c>
      <c r="P1038" s="569"/>
      <c r="Q1038" s="585">
        <v>0</v>
      </c>
      <c r="R1038" s="568"/>
      <c r="S1038" s="585">
        <v>0</v>
      </c>
      <c r="T1038" s="634"/>
      <c r="U1038" s="616">
        <v>0</v>
      </c>
    </row>
    <row r="1039" spans="1:21" ht="14.4" customHeight="1" x14ac:dyDescent="0.3">
      <c r="A1039" s="567">
        <v>7</v>
      </c>
      <c r="B1039" s="568" t="s">
        <v>517</v>
      </c>
      <c r="C1039" s="568">
        <v>89301074</v>
      </c>
      <c r="D1039" s="632" t="s">
        <v>2978</v>
      </c>
      <c r="E1039" s="633" t="s">
        <v>1759</v>
      </c>
      <c r="F1039" s="568" t="s">
        <v>1733</v>
      </c>
      <c r="G1039" s="568" t="s">
        <v>1935</v>
      </c>
      <c r="H1039" s="568" t="s">
        <v>516</v>
      </c>
      <c r="I1039" s="568" t="s">
        <v>1975</v>
      </c>
      <c r="J1039" s="568" t="s">
        <v>1976</v>
      </c>
      <c r="K1039" s="568" t="s">
        <v>1977</v>
      </c>
      <c r="L1039" s="569">
        <v>2332.38</v>
      </c>
      <c r="M1039" s="569">
        <v>27988.560000000001</v>
      </c>
      <c r="N1039" s="568">
        <v>12</v>
      </c>
      <c r="O1039" s="634">
        <v>3</v>
      </c>
      <c r="P1039" s="569">
        <v>13994.28</v>
      </c>
      <c r="Q1039" s="585">
        <v>0.5</v>
      </c>
      <c r="R1039" s="568">
        <v>6</v>
      </c>
      <c r="S1039" s="585">
        <v>0.5</v>
      </c>
      <c r="T1039" s="634">
        <v>2</v>
      </c>
      <c r="U1039" s="616">
        <v>0.66666666666666663</v>
      </c>
    </row>
    <row r="1040" spans="1:21" ht="14.4" customHeight="1" x14ac:dyDescent="0.3">
      <c r="A1040" s="567">
        <v>7</v>
      </c>
      <c r="B1040" s="568" t="s">
        <v>517</v>
      </c>
      <c r="C1040" s="568">
        <v>89301074</v>
      </c>
      <c r="D1040" s="632" t="s">
        <v>2978</v>
      </c>
      <c r="E1040" s="633" t="s">
        <v>1759</v>
      </c>
      <c r="F1040" s="568" t="s">
        <v>1733</v>
      </c>
      <c r="G1040" s="568" t="s">
        <v>1935</v>
      </c>
      <c r="H1040" s="568" t="s">
        <v>516</v>
      </c>
      <c r="I1040" s="568" t="s">
        <v>1978</v>
      </c>
      <c r="J1040" s="568" t="s">
        <v>1979</v>
      </c>
      <c r="K1040" s="568" t="s">
        <v>1980</v>
      </c>
      <c r="L1040" s="569">
        <v>880.88</v>
      </c>
      <c r="M1040" s="569">
        <v>14094.08</v>
      </c>
      <c r="N1040" s="568">
        <v>16</v>
      </c>
      <c r="O1040" s="634">
        <v>3</v>
      </c>
      <c r="P1040" s="569">
        <v>3523.52</v>
      </c>
      <c r="Q1040" s="585">
        <v>0.25</v>
      </c>
      <c r="R1040" s="568">
        <v>4</v>
      </c>
      <c r="S1040" s="585">
        <v>0.25</v>
      </c>
      <c r="T1040" s="634">
        <v>1</v>
      </c>
      <c r="U1040" s="616">
        <v>0.33333333333333331</v>
      </c>
    </row>
    <row r="1041" spans="1:21" ht="14.4" customHeight="1" x14ac:dyDescent="0.3">
      <c r="A1041" s="567">
        <v>7</v>
      </c>
      <c r="B1041" s="568" t="s">
        <v>517</v>
      </c>
      <c r="C1041" s="568">
        <v>89301074</v>
      </c>
      <c r="D1041" s="632" t="s">
        <v>2978</v>
      </c>
      <c r="E1041" s="633" t="s">
        <v>1759</v>
      </c>
      <c r="F1041" s="568" t="s">
        <v>1733</v>
      </c>
      <c r="G1041" s="568" t="s">
        <v>1935</v>
      </c>
      <c r="H1041" s="568" t="s">
        <v>516</v>
      </c>
      <c r="I1041" s="568" t="s">
        <v>1981</v>
      </c>
      <c r="J1041" s="568" t="s">
        <v>1982</v>
      </c>
      <c r="K1041" s="568" t="s">
        <v>1983</v>
      </c>
      <c r="L1041" s="569">
        <v>1629.03</v>
      </c>
      <c r="M1041" s="569">
        <v>14661.27</v>
      </c>
      <c r="N1041" s="568">
        <v>9</v>
      </c>
      <c r="O1041" s="634">
        <v>2</v>
      </c>
      <c r="P1041" s="569"/>
      <c r="Q1041" s="585">
        <v>0</v>
      </c>
      <c r="R1041" s="568"/>
      <c r="S1041" s="585">
        <v>0</v>
      </c>
      <c r="T1041" s="634"/>
      <c r="U1041" s="616">
        <v>0</v>
      </c>
    </row>
    <row r="1042" spans="1:21" ht="14.4" customHeight="1" x14ac:dyDescent="0.3">
      <c r="A1042" s="567">
        <v>7</v>
      </c>
      <c r="B1042" s="568" t="s">
        <v>517</v>
      </c>
      <c r="C1042" s="568">
        <v>89301074</v>
      </c>
      <c r="D1042" s="632" t="s">
        <v>2978</v>
      </c>
      <c r="E1042" s="633" t="s">
        <v>1759</v>
      </c>
      <c r="F1042" s="568" t="s">
        <v>1733</v>
      </c>
      <c r="G1042" s="568" t="s">
        <v>1984</v>
      </c>
      <c r="H1042" s="568" t="s">
        <v>586</v>
      </c>
      <c r="I1042" s="568" t="s">
        <v>2498</v>
      </c>
      <c r="J1042" s="568" t="s">
        <v>2499</v>
      </c>
      <c r="K1042" s="568" t="s">
        <v>2500</v>
      </c>
      <c r="L1042" s="569">
        <v>999.6</v>
      </c>
      <c r="M1042" s="569">
        <v>2998.8</v>
      </c>
      <c r="N1042" s="568">
        <v>3</v>
      </c>
      <c r="O1042" s="634">
        <v>0.5</v>
      </c>
      <c r="P1042" s="569"/>
      <c r="Q1042" s="585">
        <v>0</v>
      </c>
      <c r="R1042" s="568"/>
      <c r="S1042" s="585">
        <v>0</v>
      </c>
      <c r="T1042" s="634"/>
      <c r="U1042" s="616">
        <v>0</v>
      </c>
    </row>
    <row r="1043" spans="1:21" ht="14.4" customHeight="1" x14ac:dyDescent="0.3">
      <c r="A1043" s="567">
        <v>7</v>
      </c>
      <c r="B1043" s="568" t="s">
        <v>517</v>
      </c>
      <c r="C1043" s="568">
        <v>89301074</v>
      </c>
      <c r="D1043" s="632" t="s">
        <v>2978</v>
      </c>
      <c r="E1043" s="633" t="s">
        <v>1759</v>
      </c>
      <c r="F1043" s="568" t="s">
        <v>1733</v>
      </c>
      <c r="G1043" s="568" t="s">
        <v>1984</v>
      </c>
      <c r="H1043" s="568" t="s">
        <v>586</v>
      </c>
      <c r="I1043" s="568" t="s">
        <v>2846</v>
      </c>
      <c r="J1043" s="568" t="s">
        <v>1994</v>
      </c>
      <c r="K1043" s="568" t="s">
        <v>2847</v>
      </c>
      <c r="L1043" s="569">
        <v>561.54</v>
      </c>
      <c r="M1043" s="569">
        <v>561.54</v>
      </c>
      <c r="N1043" s="568">
        <v>1</v>
      </c>
      <c r="O1043" s="634">
        <v>0.5</v>
      </c>
      <c r="P1043" s="569">
        <v>561.54</v>
      </c>
      <c r="Q1043" s="585">
        <v>1</v>
      </c>
      <c r="R1043" s="568">
        <v>1</v>
      </c>
      <c r="S1043" s="585">
        <v>1</v>
      </c>
      <c r="T1043" s="634">
        <v>0.5</v>
      </c>
      <c r="U1043" s="616">
        <v>1</v>
      </c>
    </row>
    <row r="1044" spans="1:21" ht="14.4" customHeight="1" x14ac:dyDescent="0.3">
      <c r="A1044" s="567">
        <v>7</v>
      </c>
      <c r="B1044" s="568" t="s">
        <v>517</v>
      </c>
      <c r="C1044" s="568">
        <v>89301074</v>
      </c>
      <c r="D1044" s="632" t="s">
        <v>2978</v>
      </c>
      <c r="E1044" s="633" t="s">
        <v>1759</v>
      </c>
      <c r="F1044" s="568" t="s">
        <v>1733</v>
      </c>
      <c r="G1044" s="568" t="s">
        <v>1984</v>
      </c>
      <c r="H1044" s="568" t="s">
        <v>586</v>
      </c>
      <c r="I1044" s="568" t="s">
        <v>1661</v>
      </c>
      <c r="J1044" s="568" t="s">
        <v>1151</v>
      </c>
      <c r="K1044" s="568" t="s">
        <v>1152</v>
      </c>
      <c r="L1044" s="569">
        <v>887.05</v>
      </c>
      <c r="M1044" s="569">
        <v>2661.1499999999996</v>
      </c>
      <c r="N1044" s="568">
        <v>3</v>
      </c>
      <c r="O1044" s="634">
        <v>1.5</v>
      </c>
      <c r="P1044" s="569"/>
      <c r="Q1044" s="585">
        <v>0</v>
      </c>
      <c r="R1044" s="568"/>
      <c r="S1044" s="585">
        <v>0</v>
      </c>
      <c r="T1044" s="634"/>
      <c r="U1044" s="616">
        <v>0</v>
      </c>
    </row>
    <row r="1045" spans="1:21" ht="14.4" customHeight="1" x14ac:dyDescent="0.3">
      <c r="A1045" s="567">
        <v>7</v>
      </c>
      <c r="B1045" s="568" t="s">
        <v>517</v>
      </c>
      <c r="C1045" s="568">
        <v>89301074</v>
      </c>
      <c r="D1045" s="632" t="s">
        <v>2978</v>
      </c>
      <c r="E1045" s="633" t="s">
        <v>1759</v>
      </c>
      <c r="F1045" s="568" t="s">
        <v>1733</v>
      </c>
      <c r="G1045" s="568" t="s">
        <v>2177</v>
      </c>
      <c r="H1045" s="568" t="s">
        <v>516</v>
      </c>
      <c r="I1045" s="568" t="s">
        <v>2178</v>
      </c>
      <c r="J1045" s="568" t="s">
        <v>2179</v>
      </c>
      <c r="K1045" s="568" t="s">
        <v>816</v>
      </c>
      <c r="L1045" s="569">
        <v>33.36</v>
      </c>
      <c r="M1045" s="569">
        <v>33.36</v>
      </c>
      <c r="N1045" s="568">
        <v>1</v>
      </c>
      <c r="O1045" s="634">
        <v>0.5</v>
      </c>
      <c r="P1045" s="569"/>
      <c r="Q1045" s="585">
        <v>0</v>
      </c>
      <c r="R1045" s="568"/>
      <c r="S1045" s="585">
        <v>0</v>
      </c>
      <c r="T1045" s="634"/>
      <c r="U1045" s="616">
        <v>0</v>
      </c>
    </row>
    <row r="1046" spans="1:21" ht="14.4" customHeight="1" x14ac:dyDescent="0.3">
      <c r="A1046" s="567">
        <v>7</v>
      </c>
      <c r="B1046" s="568" t="s">
        <v>517</v>
      </c>
      <c r="C1046" s="568">
        <v>89301074</v>
      </c>
      <c r="D1046" s="632" t="s">
        <v>2978</v>
      </c>
      <c r="E1046" s="633" t="s">
        <v>1759</v>
      </c>
      <c r="F1046" s="568" t="s">
        <v>1733</v>
      </c>
      <c r="G1046" s="568" t="s">
        <v>2004</v>
      </c>
      <c r="H1046" s="568" t="s">
        <v>516</v>
      </c>
      <c r="I1046" s="568" t="s">
        <v>2008</v>
      </c>
      <c r="J1046" s="568" t="s">
        <v>2006</v>
      </c>
      <c r="K1046" s="568" t="s">
        <v>2007</v>
      </c>
      <c r="L1046" s="569">
        <v>144.01</v>
      </c>
      <c r="M1046" s="569">
        <v>1008.0699999999999</v>
      </c>
      <c r="N1046" s="568">
        <v>7</v>
      </c>
      <c r="O1046" s="634">
        <v>2</v>
      </c>
      <c r="P1046" s="569">
        <v>288.02</v>
      </c>
      <c r="Q1046" s="585">
        <v>0.2857142857142857</v>
      </c>
      <c r="R1046" s="568">
        <v>2</v>
      </c>
      <c r="S1046" s="585">
        <v>0.2857142857142857</v>
      </c>
      <c r="T1046" s="634">
        <v>1</v>
      </c>
      <c r="U1046" s="616">
        <v>0.5</v>
      </c>
    </row>
    <row r="1047" spans="1:21" ht="14.4" customHeight="1" x14ac:dyDescent="0.3">
      <c r="A1047" s="567">
        <v>7</v>
      </c>
      <c r="B1047" s="568" t="s">
        <v>517</v>
      </c>
      <c r="C1047" s="568">
        <v>89301074</v>
      </c>
      <c r="D1047" s="632" t="s">
        <v>2978</v>
      </c>
      <c r="E1047" s="633" t="s">
        <v>1759</v>
      </c>
      <c r="F1047" s="568" t="s">
        <v>1733</v>
      </c>
      <c r="G1047" s="568" t="s">
        <v>2322</v>
      </c>
      <c r="H1047" s="568" t="s">
        <v>516</v>
      </c>
      <c r="I1047" s="568" t="s">
        <v>2323</v>
      </c>
      <c r="J1047" s="568" t="s">
        <v>2324</v>
      </c>
      <c r="K1047" s="568" t="s">
        <v>1164</v>
      </c>
      <c r="L1047" s="569">
        <v>0</v>
      </c>
      <c r="M1047" s="569">
        <v>0</v>
      </c>
      <c r="N1047" s="568">
        <v>3</v>
      </c>
      <c r="O1047" s="634">
        <v>1</v>
      </c>
      <c r="P1047" s="569">
        <v>0</v>
      </c>
      <c r="Q1047" s="585"/>
      <c r="R1047" s="568">
        <v>1</v>
      </c>
      <c r="S1047" s="585">
        <v>0.33333333333333331</v>
      </c>
      <c r="T1047" s="634">
        <v>0.5</v>
      </c>
      <c r="U1047" s="616">
        <v>0.5</v>
      </c>
    </row>
    <row r="1048" spans="1:21" ht="14.4" customHeight="1" x14ac:dyDescent="0.3">
      <c r="A1048" s="567">
        <v>7</v>
      </c>
      <c r="B1048" s="568" t="s">
        <v>517</v>
      </c>
      <c r="C1048" s="568">
        <v>89301074</v>
      </c>
      <c r="D1048" s="632" t="s">
        <v>2978</v>
      </c>
      <c r="E1048" s="633" t="s">
        <v>1759</v>
      </c>
      <c r="F1048" s="568" t="s">
        <v>1733</v>
      </c>
      <c r="G1048" s="568" t="s">
        <v>2190</v>
      </c>
      <c r="H1048" s="568" t="s">
        <v>516</v>
      </c>
      <c r="I1048" s="568" t="s">
        <v>2191</v>
      </c>
      <c r="J1048" s="568" t="s">
        <v>2192</v>
      </c>
      <c r="K1048" s="568" t="s">
        <v>2193</v>
      </c>
      <c r="L1048" s="569">
        <v>0</v>
      </c>
      <c r="M1048" s="569">
        <v>0</v>
      </c>
      <c r="N1048" s="568">
        <v>3</v>
      </c>
      <c r="O1048" s="634">
        <v>0.5</v>
      </c>
      <c r="P1048" s="569"/>
      <c r="Q1048" s="585"/>
      <c r="R1048" s="568"/>
      <c r="S1048" s="585">
        <v>0</v>
      </c>
      <c r="T1048" s="634"/>
      <c r="U1048" s="616">
        <v>0</v>
      </c>
    </row>
    <row r="1049" spans="1:21" ht="14.4" customHeight="1" x14ac:dyDescent="0.3">
      <c r="A1049" s="567">
        <v>7</v>
      </c>
      <c r="B1049" s="568" t="s">
        <v>517</v>
      </c>
      <c r="C1049" s="568">
        <v>89301074</v>
      </c>
      <c r="D1049" s="632" t="s">
        <v>2978</v>
      </c>
      <c r="E1049" s="633" t="s">
        <v>1759</v>
      </c>
      <c r="F1049" s="568" t="s">
        <v>1733</v>
      </c>
      <c r="G1049" s="568" t="s">
        <v>2190</v>
      </c>
      <c r="H1049" s="568" t="s">
        <v>516</v>
      </c>
      <c r="I1049" s="568" t="s">
        <v>2191</v>
      </c>
      <c r="J1049" s="568" t="s">
        <v>2192</v>
      </c>
      <c r="K1049" s="568" t="s">
        <v>2193</v>
      </c>
      <c r="L1049" s="569">
        <v>65.89</v>
      </c>
      <c r="M1049" s="569">
        <v>197.67000000000002</v>
      </c>
      <c r="N1049" s="568">
        <v>3</v>
      </c>
      <c r="O1049" s="634">
        <v>0.5</v>
      </c>
      <c r="P1049" s="569"/>
      <c r="Q1049" s="585">
        <v>0</v>
      </c>
      <c r="R1049" s="568"/>
      <c r="S1049" s="585">
        <v>0</v>
      </c>
      <c r="T1049" s="634"/>
      <c r="U1049" s="616">
        <v>0</v>
      </c>
    </row>
    <row r="1050" spans="1:21" ht="14.4" customHeight="1" x14ac:dyDescent="0.3">
      <c r="A1050" s="567">
        <v>7</v>
      </c>
      <c r="B1050" s="568" t="s">
        <v>517</v>
      </c>
      <c r="C1050" s="568">
        <v>89301074</v>
      </c>
      <c r="D1050" s="632" t="s">
        <v>2978</v>
      </c>
      <c r="E1050" s="633" t="s">
        <v>1759</v>
      </c>
      <c r="F1050" s="568" t="s">
        <v>1733</v>
      </c>
      <c r="G1050" s="568" t="s">
        <v>2026</v>
      </c>
      <c r="H1050" s="568" t="s">
        <v>516</v>
      </c>
      <c r="I1050" s="568" t="s">
        <v>2206</v>
      </c>
      <c r="J1050" s="568" t="s">
        <v>2038</v>
      </c>
      <c r="K1050" s="568" t="s">
        <v>2039</v>
      </c>
      <c r="L1050" s="569">
        <v>237.72</v>
      </c>
      <c r="M1050" s="569">
        <v>950.88</v>
      </c>
      <c r="N1050" s="568">
        <v>4</v>
      </c>
      <c r="O1050" s="634">
        <v>1</v>
      </c>
      <c r="P1050" s="569">
        <v>950.88</v>
      </c>
      <c r="Q1050" s="585">
        <v>1</v>
      </c>
      <c r="R1050" s="568">
        <v>4</v>
      </c>
      <c r="S1050" s="585">
        <v>1</v>
      </c>
      <c r="T1050" s="634">
        <v>1</v>
      </c>
      <c r="U1050" s="616">
        <v>1</v>
      </c>
    </row>
    <row r="1051" spans="1:21" ht="14.4" customHeight="1" x14ac:dyDescent="0.3">
      <c r="A1051" s="567">
        <v>7</v>
      </c>
      <c r="B1051" s="568" t="s">
        <v>517</v>
      </c>
      <c r="C1051" s="568">
        <v>89301074</v>
      </c>
      <c r="D1051" s="632" t="s">
        <v>2978</v>
      </c>
      <c r="E1051" s="633" t="s">
        <v>1759</v>
      </c>
      <c r="F1051" s="568" t="s">
        <v>1733</v>
      </c>
      <c r="G1051" s="568" t="s">
        <v>2026</v>
      </c>
      <c r="H1051" s="568" t="s">
        <v>516</v>
      </c>
      <c r="I1051" s="568" t="s">
        <v>2033</v>
      </c>
      <c r="J1051" s="568" t="s">
        <v>2034</v>
      </c>
      <c r="K1051" s="568" t="s">
        <v>1169</v>
      </c>
      <c r="L1051" s="569">
        <v>57.48</v>
      </c>
      <c r="M1051" s="569">
        <v>229.92</v>
      </c>
      <c r="N1051" s="568">
        <v>4</v>
      </c>
      <c r="O1051" s="634">
        <v>2</v>
      </c>
      <c r="P1051" s="569">
        <v>57.48</v>
      </c>
      <c r="Q1051" s="585">
        <v>0.25</v>
      </c>
      <c r="R1051" s="568">
        <v>1</v>
      </c>
      <c r="S1051" s="585">
        <v>0.25</v>
      </c>
      <c r="T1051" s="634">
        <v>1</v>
      </c>
      <c r="U1051" s="616">
        <v>0.5</v>
      </c>
    </row>
    <row r="1052" spans="1:21" ht="14.4" customHeight="1" x14ac:dyDescent="0.3">
      <c r="A1052" s="567">
        <v>7</v>
      </c>
      <c r="B1052" s="568" t="s">
        <v>517</v>
      </c>
      <c r="C1052" s="568">
        <v>89301074</v>
      </c>
      <c r="D1052" s="632" t="s">
        <v>2978</v>
      </c>
      <c r="E1052" s="633" t="s">
        <v>1759</v>
      </c>
      <c r="F1052" s="568" t="s">
        <v>1733</v>
      </c>
      <c r="G1052" s="568" t="s">
        <v>2026</v>
      </c>
      <c r="H1052" s="568" t="s">
        <v>516</v>
      </c>
      <c r="I1052" s="568" t="s">
        <v>2041</v>
      </c>
      <c r="J1052" s="568" t="s">
        <v>2031</v>
      </c>
      <c r="K1052" s="568" t="s">
        <v>2032</v>
      </c>
      <c r="L1052" s="569">
        <v>503.26</v>
      </c>
      <c r="M1052" s="569">
        <v>4529.34</v>
      </c>
      <c r="N1052" s="568">
        <v>9</v>
      </c>
      <c r="O1052" s="634">
        <v>1</v>
      </c>
      <c r="P1052" s="569"/>
      <c r="Q1052" s="585">
        <v>0</v>
      </c>
      <c r="R1052" s="568"/>
      <c r="S1052" s="585">
        <v>0</v>
      </c>
      <c r="T1052" s="634"/>
      <c r="U1052" s="616">
        <v>0</v>
      </c>
    </row>
    <row r="1053" spans="1:21" ht="14.4" customHeight="1" x14ac:dyDescent="0.3">
      <c r="A1053" s="567">
        <v>7</v>
      </c>
      <c r="B1053" s="568" t="s">
        <v>517</v>
      </c>
      <c r="C1053" s="568">
        <v>89301074</v>
      </c>
      <c r="D1053" s="632" t="s">
        <v>2978</v>
      </c>
      <c r="E1053" s="633" t="s">
        <v>1759</v>
      </c>
      <c r="F1053" s="568" t="s">
        <v>1733</v>
      </c>
      <c r="G1053" s="568" t="s">
        <v>1876</v>
      </c>
      <c r="H1053" s="568" t="s">
        <v>516</v>
      </c>
      <c r="I1053" s="568" t="s">
        <v>1644</v>
      </c>
      <c r="J1053" s="568" t="s">
        <v>601</v>
      </c>
      <c r="K1053" s="568" t="s">
        <v>1645</v>
      </c>
      <c r="L1053" s="569">
        <v>96.63</v>
      </c>
      <c r="M1053" s="569">
        <v>289.89</v>
      </c>
      <c r="N1053" s="568">
        <v>3</v>
      </c>
      <c r="O1053" s="634">
        <v>1</v>
      </c>
      <c r="P1053" s="569"/>
      <c r="Q1053" s="585">
        <v>0</v>
      </c>
      <c r="R1053" s="568"/>
      <c r="S1053" s="585">
        <v>0</v>
      </c>
      <c r="T1053" s="634"/>
      <c r="U1053" s="616">
        <v>0</v>
      </c>
    </row>
    <row r="1054" spans="1:21" ht="14.4" customHeight="1" x14ac:dyDescent="0.3">
      <c r="A1054" s="567">
        <v>7</v>
      </c>
      <c r="B1054" s="568" t="s">
        <v>517</v>
      </c>
      <c r="C1054" s="568">
        <v>89301074</v>
      </c>
      <c r="D1054" s="632" t="s">
        <v>2978</v>
      </c>
      <c r="E1054" s="633" t="s">
        <v>1759</v>
      </c>
      <c r="F1054" s="568" t="s">
        <v>1733</v>
      </c>
      <c r="G1054" s="568" t="s">
        <v>1880</v>
      </c>
      <c r="H1054" s="568" t="s">
        <v>516</v>
      </c>
      <c r="I1054" s="568" t="s">
        <v>1881</v>
      </c>
      <c r="J1054" s="568" t="s">
        <v>775</v>
      </c>
      <c r="K1054" s="568" t="s">
        <v>1882</v>
      </c>
      <c r="L1054" s="569">
        <v>612.26</v>
      </c>
      <c r="M1054" s="569">
        <v>612.26</v>
      </c>
      <c r="N1054" s="568">
        <v>1</v>
      </c>
      <c r="O1054" s="634">
        <v>1</v>
      </c>
      <c r="P1054" s="569">
        <v>612.26</v>
      </c>
      <c r="Q1054" s="585">
        <v>1</v>
      </c>
      <c r="R1054" s="568">
        <v>1</v>
      </c>
      <c r="S1054" s="585">
        <v>1</v>
      </c>
      <c r="T1054" s="634">
        <v>1</v>
      </c>
      <c r="U1054" s="616">
        <v>1</v>
      </c>
    </row>
    <row r="1055" spans="1:21" ht="14.4" customHeight="1" x14ac:dyDescent="0.3">
      <c r="A1055" s="567">
        <v>7</v>
      </c>
      <c r="B1055" s="568" t="s">
        <v>517</v>
      </c>
      <c r="C1055" s="568">
        <v>89301074</v>
      </c>
      <c r="D1055" s="632" t="s">
        <v>2978</v>
      </c>
      <c r="E1055" s="633" t="s">
        <v>1759</v>
      </c>
      <c r="F1055" s="568" t="s">
        <v>1733</v>
      </c>
      <c r="G1055" s="568" t="s">
        <v>2048</v>
      </c>
      <c r="H1055" s="568" t="s">
        <v>516</v>
      </c>
      <c r="I1055" s="568" t="s">
        <v>2052</v>
      </c>
      <c r="J1055" s="568" t="s">
        <v>2050</v>
      </c>
      <c r="K1055" s="568" t="s">
        <v>2053</v>
      </c>
      <c r="L1055" s="569">
        <v>3040.6</v>
      </c>
      <c r="M1055" s="569">
        <v>60812</v>
      </c>
      <c r="N1055" s="568">
        <v>20</v>
      </c>
      <c r="O1055" s="634">
        <v>6</v>
      </c>
      <c r="P1055" s="569">
        <v>51690.200000000004</v>
      </c>
      <c r="Q1055" s="585">
        <v>0.85000000000000009</v>
      </c>
      <c r="R1055" s="568">
        <v>17</v>
      </c>
      <c r="S1055" s="585">
        <v>0.85</v>
      </c>
      <c r="T1055" s="634">
        <v>5</v>
      </c>
      <c r="U1055" s="616">
        <v>0.83333333333333337</v>
      </c>
    </row>
    <row r="1056" spans="1:21" ht="14.4" customHeight="1" x14ac:dyDescent="0.3">
      <c r="A1056" s="567">
        <v>7</v>
      </c>
      <c r="B1056" s="568" t="s">
        <v>517</v>
      </c>
      <c r="C1056" s="568">
        <v>89301074</v>
      </c>
      <c r="D1056" s="632" t="s">
        <v>2978</v>
      </c>
      <c r="E1056" s="633" t="s">
        <v>1759</v>
      </c>
      <c r="F1056" s="568" t="s">
        <v>1733</v>
      </c>
      <c r="G1056" s="568" t="s">
        <v>2048</v>
      </c>
      <c r="H1056" s="568" t="s">
        <v>516</v>
      </c>
      <c r="I1056" s="568" t="s">
        <v>2054</v>
      </c>
      <c r="J1056" s="568" t="s">
        <v>2055</v>
      </c>
      <c r="K1056" s="568" t="s">
        <v>2056</v>
      </c>
      <c r="L1056" s="569">
        <v>569.97</v>
      </c>
      <c r="M1056" s="569">
        <v>3419.82</v>
      </c>
      <c r="N1056" s="568">
        <v>6</v>
      </c>
      <c r="O1056" s="634">
        <v>2</v>
      </c>
      <c r="P1056" s="569">
        <v>1709.91</v>
      </c>
      <c r="Q1056" s="585">
        <v>0.5</v>
      </c>
      <c r="R1056" s="568">
        <v>3</v>
      </c>
      <c r="S1056" s="585">
        <v>0.5</v>
      </c>
      <c r="T1056" s="634">
        <v>1</v>
      </c>
      <c r="U1056" s="616">
        <v>0.5</v>
      </c>
    </row>
    <row r="1057" spans="1:21" ht="14.4" customHeight="1" x14ac:dyDescent="0.3">
      <c r="A1057" s="567">
        <v>7</v>
      </c>
      <c r="B1057" s="568" t="s">
        <v>517</v>
      </c>
      <c r="C1057" s="568">
        <v>89301074</v>
      </c>
      <c r="D1057" s="632" t="s">
        <v>2978</v>
      </c>
      <c r="E1057" s="633" t="s">
        <v>1759</v>
      </c>
      <c r="F1057" s="568" t="s">
        <v>1733</v>
      </c>
      <c r="G1057" s="568" t="s">
        <v>2048</v>
      </c>
      <c r="H1057" s="568" t="s">
        <v>516</v>
      </c>
      <c r="I1057" s="568" t="s">
        <v>2212</v>
      </c>
      <c r="J1057" s="568" t="s">
        <v>2055</v>
      </c>
      <c r="K1057" s="568" t="s">
        <v>2213</v>
      </c>
      <c r="L1057" s="569">
        <v>1139.93</v>
      </c>
      <c r="M1057" s="569">
        <v>15959.02</v>
      </c>
      <c r="N1057" s="568">
        <v>14</v>
      </c>
      <c r="O1057" s="634">
        <v>5</v>
      </c>
      <c r="P1057" s="569">
        <v>12539.23</v>
      </c>
      <c r="Q1057" s="585">
        <v>0.7857142857142857</v>
      </c>
      <c r="R1057" s="568">
        <v>11</v>
      </c>
      <c r="S1057" s="585">
        <v>0.7857142857142857</v>
      </c>
      <c r="T1057" s="634">
        <v>4</v>
      </c>
      <c r="U1057" s="616">
        <v>0.8</v>
      </c>
    </row>
    <row r="1058" spans="1:21" ht="14.4" customHeight="1" x14ac:dyDescent="0.3">
      <c r="A1058" s="567">
        <v>7</v>
      </c>
      <c r="B1058" s="568" t="s">
        <v>517</v>
      </c>
      <c r="C1058" s="568">
        <v>89301074</v>
      </c>
      <c r="D1058" s="632" t="s">
        <v>2978</v>
      </c>
      <c r="E1058" s="633" t="s">
        <v>1759</v>
      </c>
      <c r="F1058" s="568" t="s">
        <v>1733</v>
      </c>
      <c r="G1058" s="568" t="s">
        <v>2048</v>
      </c>
      <c r="H1058" s="568" t="s">
        <v>516</v>
      </c>
      <c r="I1058" s="568" t="s">
        <v>2337</v>
      </c>
      <c r="J1058" s="568" t="s">
        <v>2338</v>
      </c>
      <c r="K1058" s="568" t="s">
        <v>2067</v>
      </c>
      <c r="L1058" s="569">
        <v>427.79</v>
      </c>
      <c r="M1058" s="569">
        <v>1283.3700000000001</v>
      </c>
      <c r="N1058" s="568">
        <v>3</v>
      </c>
      <c r="O1058" s="634">
        <v>1</v>
      </c>
      <c r="P1058" s="569"/>
      <c r="Q1058" s="585">
        <v>0</v>
      </c>
      <c r="R1058" s="568"/>
      <c r="S1058" s="585">
        <v>0</v>
      </c>
      <c r="T1058" s="634"/>
      <c r="U1058" s="616">
        <v>0</v>
      </c>
    </row>
    <row r="1059" spans="1:21" ht="14.4" customHeight="1" x14ac:dyDescent="0.3">
      <c r="A1059" s="567">
        <v>7</v>
      </c>
      <c r="B1059" s="568" t="s">
        <v>517</v>
      </c>
      <c r="C1059" s="568">
        <v>89301074</v>
      </c>
      <c r="D1059" s="632" t="s">
        <v>2978</v>
      </c>
      <c r="E1059" s="633" t="s">
        <v>1759</v>
      </c>
      <c r="F1059" s="568" t="s">
        <v>1733</v>
      </c>
      <c r="G1059" s="568" t="s">
        <v>2048</v>
      </c>
      <c r="H1059" s="568" t="s">
        <v>516</v>
      </c>
      <c r="I1059" s="568" t="s">
        <v>2516</v>
      </c>
      <c r="J1059" s="568" t="s">
        <v>2338</v>
      </c>
      <c r="K1059" s="568" t="s">
        <v>2517</v>
      </c>
      <c r="L1059" s="569">
        <v>855.56</v>
      </c>
      <c r="M1059" s="569">
        <v>4277.7999999999993</v>
      </c>
      <c r="N1059" s="568">
        <v>5</v>
      </c>
      <c r="O1059" s="634">
        <v>4</v>
      </c>
      <c r="P1059" s="569">
        <v>3422.24</v>
      </c>
      <c r="Q1059" s="585">
        <v>0.8</v>
      </c>
      <c r="R1059" s="568">
        <v>4</v>
      </c>
      <c r="S1059" s="585">
        <v>0.8</v>
      </c>
      <c r="T1059" s="634">
        <v>3</v>
      </c>
      <c r="U1059" s="616">
        <v>0.75</v>
      </c>
    </row>
    <row r="1060" spans="1:21" ht="14.4" customHeight="1" x14ac:dyDescent="0.3">
      <c r="A1060" s="567">
        <v>7</v>
      </c>
      <c r="B1060" s="568" t="s">
        <v>517</v>
      </c>
      <c r="C1060" s="568">
        <v>89301074</v>
      </c>
      <c r="D1060" s="632" t="s">
        <v>2978</v>
      </c>
      <c r="E1060" s="633" t="s">
        <v>1759</v>
      </c>
      <c r="F1060" s="568" t="s">
        <v>1733</v>
      </c>
      <c r="G1060" s="568" t="s">
        <v>2048</v>
      </c>
      <c r="H1060" s="568" t="s">
        <v>516</v>
      </c>
      <c r="I1060" s="568" t="s">
        <v>2057</v>
      </c>
      <c r="J1060" s="568" t="s">
        <v>2058</v>
      </c>
      <c r="K1060" s="568" t="s">
        <v>2059</v>
      </c>
      <c r="L1060" s="569">
        <v>760.15</v>
      </c>
      <c r="M1060" s="569">
        <v>2280.4499999999998</v>
      </c>
      <c r="N1060" s="568">
        <v>3</v>
      </c>
      <c r="O1060" s="634">
        <v>1</v>
      </c>
      <c r="P1060" s="569">
        <v>2280.4499999999998</v>
      </c>
      <c r="Q1060" s="585">
        <v>1</v>
      </c>
      <c r="R1060" s="568">
        <v>3</v>
      </c>
      <c r="S1060" s="585">
        <v>1</v>
      </c>
      <c r="T1060" s="634">
        <v>1</v>
      </c>
      <c r="U1060" s="616">
        <v>1</v>
      </c>
    </row>
    <row r="1061" spans="1:21" ht="14.4" customHeight="1" x14ac:dyDescent="0.3">
      <c r="A1061" s="567">
        <v>7</v>
      </c>
      <c r="B1061" s="568" t="s">
        <v>517</v>
      </c>
      <c r="C1061" s="568">
        <v>89301074</v>
      </c>
      <c r="D1061" s="632" t="s">
        <v>2978</v>
      </c>
      <c r="E1061" s="633" t="s">
        <v>1759</v>
      </c>
      <c r="F1061" s="568" t="s">
        <v>1733</v>
      </c>
      <c r="G1061" s="568" t="s">
        <v>2048</v>
      </c>
      <c r="H1061" s="568" t="s">
        <v>516</v>
      </c>
      <c r="I1061" s="568" t="s">
        <v>2214</v>
      </c>
      <c r="J1061" s="568" t="s">
        <v>2058</v>
      </c>
      <c r="K1061" s="568" t="s">
        <v>2062</v>
      </c>
      <c r="L1061" s="569">
        <v>1520.3</v>
      </c>
      <c r="M1061" s="569">
        <v>38007.5</v>
      </c>
      <c r="N1061" s="568">
        <v>25</v>
      </c>
      <c r="O1061" s="634">
        <v>9</v>
      </c>
      <c r="P1061" s="569">
        <v>33446.6</v>
      </c>
      <c r="Q1061" s="585">
        <v>0.88</v>
      </c>
      <c r="R1061" s="568">
        <v>22</v>
      </c>
      <c r="S1061" s="585">
        <v>0.88</v>
      </c>
      <c r="T1061" s="634">
        <v>7</v>
      </c>
      <c r="U1061" s="616">
        <v>0.77777777777777779</v>
      </c>
    </row>
    <row r="1062" spans="1:21" ht="14.4" customHeight="1" x14ac:dyDescent="0.3">
      <c r="A1062" s="567">
        <v>7</v>
      </c>
      <c r="B1062" s="568" t="s">
        <v>517</v>
      </c>
      <c r="C1062" s="568">
        <v>89301074</v>
      </c>
      <c r="D1062" s="632" t="s">
        <v>2978</v>
      </c>
      <c r="E1062" s="633" t="s">
        <v>1759</v>
      </c>
      <c r="F1062" s="568" t="s">
        <v>1733</v>
      </c>
      <c r="G1062" s="568" t="s">
        <v>2048</v>
      </c>
      <c r="H1062" s="568" t="s">
        <v>516</v>
      </c>
      <c r="I1062" s="568" t="s">
        <v>2218</v>
      </c>
      <c r="J1062" s="568" t="s">
        <v>2066</v>
      </c>
      <c r="K1062" s="568" t="s">
        <v>2219</v>
      </c>
      <c r="L1062" s="569">
        <v>0</v>
      </c>
      <c r="M1062" s="569">
        <v>0</v>
      </c>
      <c r="N1062" s="568">
        <v>1</v>
      </c>
      <c r="O1062" s="634">
        <v>1</v>
      </c>
      <c r="P1062" s="569">
        <v>0</v>
      </c>
      <c r="Q1062" s="585"/>
      <c r="R1062" s="568">
        <v>1</v>
      </c>
      <c r="S1062" s="585">
        <v>1</v>
      </c>
      <c r="T1062" s="634">
        <v>1</v>
      </c>
      <c r="U1062" s="616">
        <v>1</v>
      </c>
    </row>
    <row r="1063" spans="1:21" ht="14.4" customHeight="1" x14ac:dyDescent="0.3">
      <c r="A1063" s="567">
        <v>7</v>
      </c>
      <c r="B1063" s="568" t="s">
        <v>517</v>
      </c>
      <c r="C1063" s="568">
        <v>89301074</v>
      </c>
      <c r="D1063" s="632" t="s">
        <v>2978</v>
      </c>
      <c r="E1063" s="633" t="s">
        <v>1759</v>
      </c>
      <c r="F1063" s="568" t="s">
        <v>1733</v>
      </c>
      <c r="G1063" s="568" t="s">
        <v>2048</v>
      </c>
      <c r="H1063" s="568" t="s">
        <v>516</v>
      </c>
      <c r="I1063" s="568" t="s">
        <v>2518</v>
      </c>
      <c r="J1063" s="568" t="s">
        <v>2066</v>
      </c>
      <c r="K1063" s="568" t="s">
        <v>2517</v>
      </c>
      <c r="L1063" s="569">
        <v>855.56</v>
      </c>
      <c r="M1063" s="569">
        <v>855.56</v>
      </c>
      <c r="N1063" s="568">
        <v>1</v>
      </c>
      <c r="O1063" s="634">
        <v>1</v>
      </c>
      <c r="P1063" s="569">
        <v>855.56</v>
      </c>
      <c r="Q1063" s="585">
        <v>1</v>
      </c>
      <c r="R1063" s="568">
        <v>1</v>
      </c>
      <c r="S1063" s="585">
        <v>1</v>
      </c>
      <c r="T1063" s="634">
        <v>1</v>
      </c>
      <c r="U1063" s="616">
        <v>1</v>
      </c>
    </row>
    <row r="1064" spans="1:21" ht="14.4" customHeight="1" x14ac:dyDescent="0.3">
      <c r="A1064" s="567">
        <v>7</v>
      </c>
      <c r="B1064" s="568" t="s">
        <v>517</v>
      </c>
      <c r="C1064" s="568">
        <v>89301074</v>
      </c>
      <c r="D1064" s="632" t="s">
        <v>2978</v>
      </c>
      <c r="E1064" s="633" t="s">
        <v>1759</v>
      </c>
      <c r="F1064" s="568" t="s">
        <v>1733</v>
      </c>
      <c r="G1064" s="568" t="s">
        <v>2048</v>
      </c>
      <c r="H1064" s="568" t="s">
        <v>516</v>
      </c>
      <c r="I1064" s="568" t="s">
        <v>2450</v>
      </c>
      <c r="J1064" s="568" t="s">
        <v>2069</v>
      </c>
      <c r="K1064" s="568" t="s">
        <v>2213</v>
      </c>
      <c r="L1064" s="569">
        <v>1139.93</v>
      </c>
      <c r="M1064" s="569">
        <v>3419.79</v>
      </c>
      <c r="N1064" s="568">
        <v>3</v>
      </c>
      <c r="O1064" s="634">
        <v>1</v>
      </c>
      <c r="P1064" s="569"/>
      <c r="Q1064" s="585">
        <v>0</v>
      </c>
      <c r="R1064" s="568"/>
      <c r="S1064" s="585">
        <v>0</v>
      </c>
      <c r="T1064" s="634"/>
      <c r="U1064" s="616">
        <v>0</v>
      </c>
    </row>
    <row r="1065" spans="1:21" ht="14.4" customHeight="1" x14ac:dyDescent="0.3">
      <c r="A1065" s="567">
        <v>7</v>
      </c>
      <c r="B1065" s="568" t="s">
        <v>517</v>
      </c>
      <c r="C1065" s="568">
        <v>89301074</v>
      </c>
      <c r="D1065" s="632" t="s">
        <v>2978</v>
      </c>
      <c r="E1065" s="633" t="s">
        <v>1759</v>
      </c>
      <c r="F1065" s="568" t="s">
        <v>1733</v>
      </c>
      <c r="G1065" s="568" t="s">
        <v>2048</v>
      </c>
      <c r="H1065" s="568" t="s">
        <v>516</v>
      </c>
      <c r="I1065" s="568" t="s">
        <v>2945</v>
      </c>
      <c r="J1065" s="568" t="s">
        <v>2946</v>
      </c>
      <c r="K1065" s="568" t="s">
        <v>2947</v>
      </c>
      <c r="L1065" s="569">
        <v>0</v>
      </c>
      <c r="M1065" s="569">
        <v>0</v>
      </c>
      <c r="N1065" s="568">
        <v>2</v>
      </c>
      <c r="O1065" s="634">
        <v>1</v>
      </c>
      <c r="P1065" s="569">
        <v>0</v>
      </c>
      <c r="Q1065" s="585"/>
      <c r="R1065" s="568">
        <v>2</v>
      </c>
      <c r="S1065" s="585">
        <v>1</v>
      </c>
      <c r="T1065" s="634">
        <v>1</v>
      </c>
      <c r="U1065" s="616">
        <v>1</v>
      </c>
    </row>
    <row r="1066" spans="1:21" ht="14.4" customHeight="1" x14ac:dyDescent="0.3">
      <c r="A1066" s="567">
        <v>7</v>
      </c>
      <c r="B1066" s="568" t="s">
        <v>517</v>
      </c>
      <c r="C1066" s="568">
        <v>89301074</v>
      </c>
      <c r="D1066" s="632" t="s">
        <v>2978</v>
      </c>
      <c r="E1066" s="633" t="s">
        <v>1759</v>
      </c>
      <c r="F1066" s="568" t="s">
        <v>1733</v>
      </c>
      <c r="G1066" s="568" t="s">
        <v>1883</v>
      </c>
      <c r="H1066" s="568" t="s">
        <v>516</v>
      </c>
      <c r="I1066" s="568" t="s">
        <v>1884</v>
      </c>
      <c r="J1066" s="568" t="s">
        <v>815</v>
      </c>
      <c r="K1066" s="568" t="s">
        <v>816</v>
      </c>
      <c r="L1066" s="569">
        <v>56.69</v>
      </c>
      <c r="M1066" s="569">
        <v>113.38</v>
      </c>
      <c r="N1066" s="568">
        <v>2</v>
      </c>
      <c r="O1066" s="634">
        <v>1</v>
      </c>
      <c r="P1066" s="569"/>
      <c r="Q1066" s="585">
        <v>0</v>
      </c>
      <c r="R1066" s="568"/>
      <c r="S1066" s="585">
        <v>0</v>
      </c>
      <c r="T1066" s="634"/>
      <c r="U1066" s="616">
        <v>0</v>
      </c>
    </row>
    <row r="1067" spans="1:21" ht="14.4" customHeight="1" x14ac:dyDescent="0.3">
      <c r="A1067" s="567">
        <v>7</v>
      </c>
      <c r="B1067" s="568" t="s">
        <v>517</v>
      </c>
      <c r="C1067" s="568">
        <v>89301074</v>
      </c>
      <c r="D1067" s="632" t="s">
        <v>2978</v>
      </c>
      <c r="E1067" s="633" t="s">
        <v>1759</v>
      </c>
      <c r="F1067" s="568" t="s">
        <v>1733</v>
      </c>
      <c r="G1067" s="568" t="s">
        <v>2080</v>
      </c>
      <c r="H1067" s="568" t="s">
        <v>516</v>
      </c>
      <c r="I1067" s="568" t="s">
        <v>2224</v>
      </c>
      <c r="J1067" s="568" t="s">
        <v>2225</v>
      </c>
      <c r="K1067" s="568" t="s">
        <v>2226</v>
      </c>
      <c r="L1067" s="569">
        <v>91.52</v>
      </c>
      <c r="M1067" s="569">
        <v>91.52</v>
      </c>
      <c r="N1067" s="568">
        <v>1</v>
      </c>
      <c r="O1067" s="634">
        <v>0.5</v>
      </c>
      <c r="P1067" s="569">
        <v>91.52</v>
      </c>
      <c r="Q1067" s="585">
        <v>1</v>
      </c>
      <c r="R1067" s="568">
        <v>1</v>
      </c>
      <c r="S1067" s="585">
        <v>1</v>
      </c>
      <c r="T1067" s="634">
        <v>0.5</v>
      </c>
      <c r="U1067" s="616">
        <v>1</v>
      </c>
    </row>
    <row r="1068" spans="1:21" ht="14.4" customHeight="1" x14ac:dyDescent="0.3">
      <c r="A1068" s="567">
        <v>7</v>
      </c>
      <c r="B1068" s="568" t="s">
        <v>517</v>
      </c>
      <c r="C1068" s="568">
        <v>89301074</v>
      </c>
      <c r="D1068" s="632" t="s">
        <v>2978</v>
      </c>
      <c r="E1068" s="633" t="s">
        <v>1759</v>
      </c>
      <c r="F1068" s="568" t="s">
        <v>1733</v>
      </c>
      <c r="G1068" s="568" t="s">
        <v>2084</v>
      </c>
      <c r="H1068" s="568" t="s">
        <v>586</v>
      </c>
      <c r="I1068" s="568" t="s">
        <v>2352</v>
      </c>
      <c r="J1068" s="568" t="s">
        <v>2353</v>
      </c>
      <c r="K1068" s="568" t="s">
        <v>2354</v>
      </c>
      <c r="L1068" s="569">
        <v>1344.66</v>
      </c>
      <c r="M1068" s="569">
        <v>2689.32</v>
      </c>
      <c r="N1068" s="568">
        <v>2</v>
      </c>
      <c r="O1068" s="634">
        <v>2</v>
      </c>
      <c r="P1068" s="569">
        <v>2689.32</v>
      </c>
      <c r="Q1068" s="585">
        <v>1</v>
      </c>
      <c r="R1068" s="568">
        <v>2</v>
      </c>
      <c r="S1068" s="585">
        <v>1</v>
      </c>
      <c r="T1068" s="634">
        <v>2</v>
      </c>
      <c r="U1068" s="616">
        <v>1</v>
      </c>
    </row>
    <row r="1069" spans="1:21" ht="14.4" customHeight="1" x14ac:dyDescent="0.3">
      <c r="A1069" s="567">
        <v>7</v>
      </c>
      <c r="B1069" s="568" t="s">
        <v>517</v>
      </c>
      <c r="C1069" s="568">
        <v>89301074</v>
      </c>
      <c r="D1069" s="632" t="s">
        <v>2978</v>
      </c>
      <c r="E1069" s="633" t="s">
        <v>1759</v>
      </c>
      <c r="F1069" s="568" t="s">
        <v>1733</v>
      </c>
      <c r="G1069" s="568" t="s">
        <v>2084</v>
      </c>
      <c r="H1069" s="568" t="s">
        <v>586</v>
      </c>
      <c r="I1069" s="568" t="s">
        <v>2085</v>
      </c>
      <c r="J1069" s="568" t="s">
        <v>2086</v>
      </c>
      <c r="K1069" s="568" t="s">
        <v>2087</v>
      </c>
      <c r="L1069" s="569">
        <v>1793.46</v>
      </c>
      <c r="M1069" s="569">
        <v>5380.38</v>
      </c>
      <c r="N1069" s="568">
        <v>3</v>
      </c>
      <c r="O1069" s="634">
        <v>0.5</v>
      </c>
      <c r="P1069" s="569"/>
      <c r="Q1069" s="585">
        <v>0</v>
      </c>
      <c r="R1069" s="568"/>
      <c r="S1069" s="585">
        <v>0</v>
      </c>
      <c r="T1069" s="634"/>
      <c r="U1069" s="616">
        <v>0</v>
      </c>
    </row>
    <row r="1070" spans="1:21" ht="14.4" customHeight="1" x14ac:dyDescent="0.3">
      <c r="A1070" s="567">
        <v>7</v>
      </c>
      <c r="B1070" s="568" t="s">
        <v>517</v>
      </c>
      <c r="C1070" s="568">
        <v>89301074</v>
      </c>
      <c r="D1070" s="632" t="s">
        <v>2978</v>
      </c>
      <c r="E1070" s="633" t="s">
        <v>1759</v>
      </c>
      <c r="F1070" s="568" t="s">
        <v>1733</v>
      </c>
      <c r="G1070" s="568" t="s">
        <v>2096</v>
      </c>
      <c r="H1070" s="568" t="s">
        <v>516</v>
      </c>
      <c r="I1070" s="568" t="s">
        <v>2097</v>
      </c>
      <c r="J1070" s="568" t="s">
        <v>2098</v>
      </c>
      <c r="K1070" s="568" t="s">
        <v>2099</v>
      </c>
      <c r="L1070" s="569">
        <v>975.16</v>
      </c>
      <c r="M1070" s="569">
        <v>2925.48</v>
      </c>
      <c r="N1070" s="568">
        <v>3</v>
      </c>
      <c r="O1070" s="634">
        <v>1</v>
      </c>
      <c r="P1070" s="569"/>
      <c r="Q1070" s="585">
        <v>0</v>
      </c>
      <c r="R1070" s="568"/>
      <c r="S1070" s="585">
        <v>0</v>
      </c>
      <c r="T1070" s="634"/>
      <c r="U1070" s="616">
        <v>0</v>
      </c>
    </row>
    <row r="1071" spans="1:21" ht="14.4" customHeight="1" x14ac:dyDescent="0.3">
      <c r="A1071" s="567">
        <v>7</v>
      </c>
      <c r="B1071" s="568" t="s">
        <v>517</v>
      </c>
      <c r="C1071" s="568">
        <v>89301074</v>
      </c>
      <c r="D1071" s="632" t="s">
        <v>2978</v>
      </c>
      <c r="E1071" s="633" t="s">
        <v>1759</v>
      </c>
      <c r="F1071" s="568" t="s">
        <v>1733</v>
      </c>
      <c r="G1071" s="568" t="s">
        <v>2370</v>
      </c>
      <c r="H1071" s="568" t="s">
        <v>516</v>
      </c>
      <c r="I1071" s="568" t="s">
        <v>2948</v>
      </c>
      <c r="J1071" s="568" t="s">
        <v>2372</v>
      </c>
      <c r="K1071" s="568" t="s">
        <v>2949</v>
      </c>
      <c r="L1071" s="569">
        <v>42.74</v>
      </c>
      <c r="M1071" s="569">
        <v>42.74</v>
      </c>
      <c r="N1071" s="568">
        <v>1</v>
      </c>
      <c r="O1071" s="634">
        <v>0.5</v>
      </c>
      <c r="P1071" s="569">
        <v>42.74</v>
      </c>
      <c r="Q1071" s="585">
        <v>1</v>
      </c>
      <c r="R1071" s="568">
        <v>1</v>
      </c>
      <c r="S1071" s="585">
        <v>1</v>
      </c>
      <c r="T1071" s="634">
        <v>0.5</v>
      </c>
      <c r="U1071" s="616">
        <v>1</v>
      </c>
    </row>
    <row r="1072" spans="1:21" ht="14.4" customHeight="1" x14ac:dyDescent="0.3">
      <c r="A1072" s="567">
        <v>7</v>
      </c>
      <c r="B1072" s="568" t="s">
        <v>517</v>
      </c>
      <c r="C1072" s="568">
        <v>89301074</v>
      </c>
      <c r="D1072" s="632" t="s">
        <v>2978</v>
      </c>
      <c r="E1072" s="633" t="s">
        <v>1759</v>
      </c>
      <c r="F1072" s="568" t="s">
        <v>1733</v>
      </c>
      <c r="G1072" s="568" t="s">
        <v>2111</v>
      </c>
      <c r="H1072" s="568" t="s">
        <v>516</v>
      </c>
      <c r="I1072" s="568" t="s">
        <v>2117</v>
      </c>
      <c r="J1072" s="568" t="s">
        <v>2118</v>
      </c>
      <c r="K1072" s="568" t="s">
        <v>2119</v>
      </c>
      <c r="L1072" s="569">
        <v>73.67</v>
      </c>
      <c r="M1072" s="569">
        <v>73.67</v>
      </c>
      <c r="N1072" s="568">
        <v>1</v>
      </c>
      <c r="O1072" s="634">
        <v>0.5</v>
      </c>
      <c r="P1072" s="569">
        <v>73.67</v>
      </c>
      <c r="Q1072" s="585">
        <v>1</v>
      </c>
      <c r="R1072" s="568">
        <v>1</v>
      </c>
      <c r="S1072" s="585">
        <v>1</v>
      </c>
      <c r="T1072" s="634">
        <v>0.5</v>
      </c>
      <c r="U1072" s="616">
        <v>1</v>
      </c>
    </row>
    <row r="1073" spans="1:21" ht="14.4" customHeight="1" x14ac:dyDescent="0.3">
      <c r="A1073" s="567">
        <v>7</v>
      </c>
      <c r="B1073" s="568" t="s">
        <v>517</v>
      </c>
      <c r="C1073" s="568">
        <v>89301074</v>
      </c>
      <c r="D1073" s="632" t="s">
        <v>2978</v>
      </c>
      <c r="E1073" s="633" t="s">
        <v>1759</v>
      </c>
      <c r="F1073" s="568" t="s">
        <v>1733</v>
      </c>
      <c r="G1073" s="568" t="s">
        <v>2111</v>
      </c>
      <c r="H1073" s="568" t="s">
        <v>586</v>
      </c>
      <c r="I1073" s="568" t="s">
        <v>2519</v>
      </c>
      <c r="J1073" s="568" t="s">
        <v>2520</v>
      </c>
      <c r="K1073" s="568" t="s">
        <v>2521</v>
      </c>
      <c r="L1073" s="569">
        <v>49.12</v>
      </c>
      <c r="M1073" s="569">
        <v>294.71999999999997</v>
      </c>
      <c r="N1073" s="568">
        <v>6</v>
      </c>
      <c r="O1073" s="634">
        <v>1</v>
      </c>
      <c r="P1073" s="569"/>
      <c r="Q1073" s="585">
        <v>0</v>
      </c>
      <c r="R1073" s="568"/>
      <c r="S1073" s="585">
        <v>0</v>
      </c>
      <c r="T1073" s="634"/>
      <c r="U1073" s="616">
        <v>0</v>
      </c>
    </row>
    <row r="1074" spans="1:21" ht="14.4" customHeight="1" x14ac:dyDescent="0.3">
      <c r="A1074" s="567">
        <v>7</v>
      </c>
      <c r="B1074" s="568" t="s">
        <v>517</v>
      </c>
      <c r="C1074" s="568">
        <v>89301074</v>
      </c>
      <c r="D1074" s="632" t="s">
        <v>2978</v>
      </c>
      <c r="E1074" s="633" t="s">
        <v>1759</v>
      </c>
      <c r="F1074" s="568" t="s">
        <v>1733</v>
      </c>
      <c r="G1074" s="568" t="s">
        <v>2111</v>
      </c>
      <c r="H1074" s="568" t="s">
        <v>586</v>
      </c>
      <c r="I1074" s="568" t="s">
        <v>2128</v>
      </c>
      <c r="J1074" s="568" t="s">
        <v>2129</v>
      </c>
      <c r="K1074" s="568" t="s">
        <v>2032</v>
      </c>
      <c r="L1074" s="569">
        <v>124.51</v>
      </c>
      <c r="M1074" s="569">
        <v>747.06000000000006</v>
      </c>
      <c r="N1074" s="568">
        <v>6</v>
      </c>
      <c r="O1074" s="634">
        <v>0.5</v>
      </c>
      <c r="P1074" s="569"/>
      <c r="Q1074" s="585">
        <v>0</v>
      </c>
      <c r="R1074" s="568"/>
      <c r="S1074" s="585">
        <v>0</v>
      </c>
      <c r="T1074" s="634"/>
      <c r="U1074" s="616">
        <v>0</v>
      </c>
    </row>
    <row r="1075" spans="1:21" ht="14.4" customHeight="1" x14ac:dyDescent="0.3">
      <c r="A1075" s="567">
        <v>7</v>
      </c>
      <c r="B1075" s="568" t="s">
        <v>517</v>
      </c>
      <c r="C1075" s="568">
        <v>89301074</v>
      </c>
      <c r="D1075" s="632" t="s">
        <v>2978</v>
      </c>
      <c r="E1075" s="633" t="s">
        <v>1759</v>
      </c>
      <c r="F1075" s="568" t="s">
        <v>1733</v>
      </c>
      <c r="G1075" s="568" t="s">
        <v>2111</v>
      </c>
      <c r="H1075" s="568" t="s">
        <v>586</v>
      </c>
      <c r="I1075" s="568" t="s">
        <v>2248</v>
      </c>
      <c r="J1075" s="568" t="s">
        <v>2129</v>
      </c>
      <c r="K1075" s="568" t="s">
        <v>2127</v>
      </c>
      <c r="L1075" s="569">
        <v>207.53</v>
      </c>
      <c r="M1075" s="569">
        <v>207.53</v>
      </c>
      <c r="N1075" s="568">
        <v>1</v>
      </c>
      <c r="O1075" s="634">
        <v>0.5</v>
      </c>
      <c r="P1075" s="569">
        <v>207.53</v>
      </c>
      <c r="Q1075" s="585">
        <v>1</v>
      </c>
      <c r="R1075" s="568">
        <v>1</v>
      </c>
      <c r="S1075" s="585">
        <v>1</v>
      </c>
      <c r="T1075" s="634">
        <v>0.5</v>
      </c>
      <c r="U1075" s="616">
        <v>1</v>
      </c>
    </row>
    <row r="1076" spans="1:21" ht="14.4" customHeight="1" x14ac:dyDescent="0.3">
      <c r="A1076" s="567">
        <v>7</v>
      </c>
      <c r="B1076" s="568" t="s">
        <v>517</v>
      </c>
      <c r="C1076" s="568">
        <v>89301074</v>
      </c>
      <c r="D1076" s="632" t="s">
        <v>2978</v>
      </c>
      <c r="E1076" s="633" t="s">
        <v>1759</v>
      </c>
      <c r="F1076" s="568" t="s">
        <v>1733</v>
      </c>
      <c r="G1076" s="568" t="s">
        <v>2111</v>
      </c>
      <c r="H1076" s="568" t="s">
        <v>586</v>
      </c>
      <c r="I1076" s="568" t="s">
        <v>2249</v>
      </c>
      <c r="J1076" s="568" t="s">
        <v>2240</v>
      </c>
      <c r="K1076" s="568" t="s">
        <v>2245</v>
      </c>
      <c r="L1076" s="569">
        <v>314.35000000000002</v>
      </c>
      <c r="M1076" s="569">
        <v>314.35000000000002</v>
      </c>
      <c r="N1076" s="568">
        <v>1</v>
      </c>
      <c r="O1076" s="634">
        <v>1</v>
      </c>
      <c r="P1076" s="569">
        <v>314.35000000000002</v>
      </c>
      <c r="Q1076" s="585">
        <v>1</v>
      </c>
      <c r="R1076" s="568">
        <v>1</v>
      </c>
      <c r="S1076" s="585">
        <v>1</v>
      </c>
      <c r="T1076" s="634">
        <v>1</v>
      </c>
      <c r="U1076" s="616">
        <v>1</v>
      </c>
    </row>
    <row r="1077" spans="1:21" ht="14.4" customHeight="1" x14ac:dyDescent="0.3">
      <c r="A1077" s="567">
        <v>7</v>
      </c>
      <c r="B1077" s="568" t="s">
        <v>517</v>
      </c>
      <c r="C1077" s="568">
        <v>89301074</v>
      </c>
      <c r="D1077" s="632" t="s">
        <v>2978</v>
      </c>
      <c r="E1077" s="633" t="s">
        <v>1759</v>
      </c>
      <c r="F1077" s="568" t="s">
        <v>1733</v>
      </c>
      <c r="G1077" s="568" t="s">
        <v>1889</v>
      </c>
      <c r="H1077" s="568" t="s">
        <v>516</v>
      </c>
      <c r="I1077" s="568" t="s">
        <v>2130</v>
      </c>
      <c r="J1077" s="568" t="s">
        <v>2131</v>
      </c>
      <c r="K1077" s="568" t="s">
        <v>1858</v>
      </c>
      <c r="L1077" s="569">
        <v>154.33000000000001</v>
      </c>
      <c r="M1077" s="569">
        <v>925.98</v>
      </c>
      <c r="N1077" s="568">
        <v>6</v>
      </c>
      <c r="O1077" s="634">
        <v>1</v>
      </c>
      <c r="P1077" s="569"/>
      <c r="Q1077" s="585">
        <v>0</v>
      </c>
      <c r="R1077" s="568"/>
      <c r="S1077" s="585">
        <v>0</v>
      </c>
      <c r="T1077" s="634"/>
      <c r="U1077" s="616">
        <v>0</v>
      </c>
    </row>
    <row r="1078" spans="1:21" ht="14.4" customHeight="1" x14ac:dyDescent="0.3">
      <c r="A1078" s="567">
        <v>7</v>
      </c>
      <c r="B1078" s="568" t="s">
        <v>517</v>
      </c>
      <c r="C1078" s="568">
        <v>89301074</v>
      </c>
      <c r="D1078" s="632" t="s">
        <v>2978</v>
      </c>
      <c r="E1078" s="633" t="s">
        <v>1759</v>
      </c>
      <c r="F1078" s="568" t="s">
        <v>1733</v>
      </c>
      <c r="G1078" s="568" t="s">
        <v>1889</v>
      </c>
      <c r="H1078" s="568" t="s">
        <v>516</v>
      </c>
      <c r="I1078" s="568" t="s">
        <v>1890</v>
      </c>
      <c r="J1078" s="568" t="s">
        <v>1891</v>
      </c>
      <c r="K1078" s="568" t="s">
        <v>1858</v>
      </c>
      <c r="L1078" s="569">
        <v>60.97</v>
      </c>
      <c r="M1078" s="569">
        <v>1097.46</v>
      </c>
      <c r="N1078" s="568">
        <v>18</v>
      </c>
      <c r="O1078" s="634">
        <v>4</v>
      </c>
      <c r="P1078" s="569">
        <v>365.82</v>
      </c>
      <c r="Q1078" s="585">
        <v>0.33333333333333331</v>
      </c>
      <c r="R1078" s="568">
        <v>6</v>
      </c>
      <c r="S1078" s="585">
        <v>0.33333333333333331</v>
      </c>
      <c r="T1078" s="634">
        <v>1.5</v>
      </c>
      <c r="U1078" s="616">
        <v>0.375</v>
      </c>
    </row>
    <row r="1079" spans="1:21" ht="14.4" customHeight="1" x14ac:dyDescent="0.3">
      <c r="A1079" s="567">
        <v>7</v>
      </c>
      <c r="B1079" s="568" t="s">
        <v>517</v>
      </c>
      <c r="C1079" s="568">
        <v>89301074</v>
      </c>
      <c r="D1079" s="632" t="s">
        <v>2978</v>
      </c>
      <c r="E1079" s="633" t="s">
        <v>1759</v>
      </c>
      <c r="F1079" s="568" t="s">
        <v>1733</v>
      </c>
      <c r="G1079" s="568" t="s">
        <v>1889</v>
      </c>
      <c r="H1079" s="568" t="s">
        <v>516</v>
      </c>
      <c r="I1079" s="568" t="s">
        <v>2254</v>
      </c>
      <c r="J1079" s="568" t="s">
        <v>1891</v>
      </c>
      <c r="K1079" s="568" t="s">
        <v>2255</v>
      </c>
      <c r="L1079" s="569">
        <v>0</v>
      </c>
      <c r="M1079" s="569">
        <v>0</v>
      </c>
      <c r="N1079" s="568">
        <v>2</v>
      </c>
      <c r="O1079" s="634">
        <v>0.5</v>
      </c>
      <c r="P1079" s="569">
        <v>0</v>
      </c>
      <c r="Q1079" s="585"/>
      <c r="R1079" s="568">
        <v>2</v>
      </c>
      <c r="S1079" s="585">
        <v>1</v>
      </c>
      <c r="T1079" s="634">
        <v>0.5</v>
      </c>
      <c r="U1079" s="616">
        <v>1</v>
      </c>
    </row>
    <row r="1080" spans="1:21" ht="14.4" customHeight="1" x14ac:dyDescent="0.3">
      <c r="A1080" s="567">
        <v>7</v>
      </c>
      <c r="B1080" s="568" t="s">
        <v>517</v>
      </c>
      <c r="C1080" s="568">
        <v>89301074</v>
      </c>
      <c r="D1080" s="632" t="s">
        <v>2978</v>
      </c>
      <c r="E1080" s="633" t="s">
        <v>1761</v>
      </c>
      <c r="F1080" s="568" t="s">
        <v>1733</v>
      </c>
      <c r="G1080" s="568" t="s">
        <v>1918</v>
      </c>
      <c r="H1080" s="568" t="s">
        <v>516</v>
      </c>
      <c r="I1080" s="568" t="s">
        <v>1919</v>
      </c>
      <c r="J1080" s="568" t="s">
        <v>1920</v>
      </c>
      <c r="K1080" s="568" t="s">
        <v>1921</v>
      </c>
      <c r="L1080" s="569">
        <v>294.70999999999998</v>
      </c>
      <c r="M1080" s="569">
        <v>884.12999999999988</v>
      </c>
      <c r="N1080" s="568">
        <v>3</v>
      </c>
      <c r="O1080" s="634">
        <v>2</v>
      </c>
      <c r="P1080" s="569">
        <v>884.12999999999988</v>
      </c>
      <c r="Q1080" s="585">
        <v>1</v>
      </c>
      <c r="R1080" s="568">
        <v>3</v>
      </c>
      <c r="S1080" s="585">
        <v>1</v>
      </c>
      <c r="T1080" s="634">
        <v>2</v>
      </c>
      <c r="U1080" s="616">
        <v>1</v>
      </c>
    </row>
    <row r="1081" spans="1:21" ht="14.4" customHeight="1" x14ac:dyDescent="0.3">
      <c r="A1081" s="567">
        <v>7</v>
      </c>
      <c r="B1081" s="568" t="s">
        <v>517</v>
      </c>
      <c r="C1081" s="568">
        <v>89301074</v>
      </c>
      <c r="D1081" s="632" t="s">
        <v>2978</v>
      </c>
      <c r="E1081" s="633" t="s">
        <v>1764</v>
      </c>
      <c r="F1081" s="568" t="s">
        <v>1733</v>
      </c>
      <c r="G1081" s="568" t="s">
        <v>2839</v>
      </c>
      <c r="H1081" s="568" t="s">
        <v>516</v>
      </c>
      <c r="I1081" s="568" t="s">
        <v>2840</v>
      </c>
      <c r="J1081" s="568" t="s">
        <v>552</v>
      </c>
      <c r="K1081" s="568" t="s">
        <v>2841</v>
      </c>
      <c r="L1081" s="569">
        <v>35.380000000000003</v>
      </c>
      <c r="M1081" s="569">
        <v>106.14000000000001</v>
      </c>
      <c r="N1081" s="568">
        <v>3</v>
      </c>
      <c r="O1081" s="634">
        <v>1</v>
      </c>
      <c r="P1081" s="569"/>
      <c r="Q1081" s="585">
        <v>0</v>
      </c>
      <c r="R1081" s="568"/>
      <c r="S1081" s="585">
        <v>0</v>
      </c>
      <c r="T1081" s="634"/>
      <c r="U1081" s="616">
        <v>0</v>
      </c>
    </row>
    <row r="1082" spans="1:21" ht="14.4" customHeight="1" x14ac:dyDescent="0.3">
      <c r="A1082" s="567">
        <v>7</v>
      </c>
      <c r="B1082" s="568" t="s">
        <v>517</v>
      </c>
      <c r="C1082" s="568">
        <v>89301074</v>
      </c>
      <c r="D1082" s="632" t="s">
        <v>2978</v>
      </c>
      <c r="E1082" s="633" t="s">
        <v>1764</v>
      </c>
      <c r="F1082" s="568" t="s">
        <v>1733</v>
      </c>
      <c r="G1082" s="568" t="s">
        <v>1903</v>
      </c>
      <c r="H1082" s="568" t="s">
        <v>516</v>
      </c>
      <c r="I1082" s="568" t="s">
        <v>1904</v>
      </c>
      <c r="J1082" s="568" t="s">
        <v>1905</v>
      </c>
      <c r="K1082" s="568" t="s">
        <v>1906</v>
      </c>
      <c r="L1082" s="569">
        <v>51.87</v>
      </c>
      <c r="M1082" s="569">
        <v>103.74</v>
      </c>
      <c r="N1082" s="568">
        <v>2</v>
      </c>
      <c r="O1082" s="634">
        <v>1.5</v>
      </c>
      <c r="P1082" s="569">
        <v>51.87</v>
      </c>
      <c r="Q1082" s="585">
        <v>0.5</v>
      </c>
      <c r="R1082" s="568">
        <v>1</v>
      </c>
      <c r="S1082" s="585">
        <v>0.5</v>
      </c>
      <c r="T1082" s="634">
        <v>1</v>
      </c>
      <c r="U1082" s="616">
        <v>0.66666666666666663</v>
      </c>
    </row>
    <row r="1083" spans="1:21" ht="14.4" customHeight="1" x14ac:dyDescent="0.3">
      <c r="A1083" s="567">
        <v>7</v>
      </c>
      <c r="B1083" s="568" t="s">
        <v>517</v>
      </c>
      <c r="C1083" s="568">
        <v>89301074</v>
      </c>
      <c r="D1083" s="632" t="s">
        <v>2978</v>
      </c>
      <c r="E1083" s="633" t="s">
        <v>1764</v>
      </c>
      <c r="F1083" s="568" t="s">
        <v>1733</v>
      </c>
      <c r="G1083" s="568" t="s">
        <v>2488</v>
      </c>
      <c r="H1083" s="568" t="s">
        <v>516</v>
      </c>
      <c r="I1083" s="568" t="s">
        <v>2489</v>
      </c>
      <c r="J1083" s="568" t="s">
        <v>2490</v>
      </c>
      <c r="K1083" s="568" t="s">
        <v>2491</v>
      </c>
      <c r="L1083" s="569">
        <v>0</v>
      </c>
      <c r="M1083" s="569">
        <v>0</v>
      </c>
      <c r="N1083" s="568">
        <v>3</v>
      </c>
      <c r="O1083" s="634">
        <v>2</v>
      </c>
      <c r="P1083" s="569">
        <v>0</v>
      </c>
      <c r="Q1083" s="585"/>
      <c r="R1083" s="568">
        <v>2</v>
      </c>
      <c r="S1083" s="585">
        <v>0.66666666666666663</v>
      </c>
      <c r="T1083" s="634">
        <v>1</v>
      </c>
      <c r="U1083" s="616">
        <v>0.5</v>
      </c>
    </row>
    <row r="1084" spans="1:21" ht="14.4" customHeight="1" x14ac:dyDescent="0.3">
      <c r="A1084" s="567">
        <v>7</v>
      </c>
      <c r="B1084" s="568" t="s">
        <v>517</v>
      </c>
      <c r="C1084" s="568">
        <v>89301074</v>
      </c>
      <c r="D1084" s="632" t="s">
        <v>2978</v>
      </c>
      <c r="E1084" s="633" t="s">
        <v>1764</v>
      </c>
      <c r="F1084" s="568" t="s">
        <v>1733</v>
      </c>
      <c r="G1084" s="568" t="s">
        <v>1847</v>
      </c>
      <c r="H1084" s="568" t="s">
        <v>516</v>
      </c>
      <c r="I1084" s="568" t="s">
        <v>1848</v>
      </c>
      <c r="J1084" s="568" t="s">
        <v>1849</v>
      </c>
      <c r="K1084" s="568" t="s">
        <v>1850</v>
      </c>
      <c r="L1084" s="569">
        <v>0</v>
      </c>
      <c r="M1084" s="569">
        <v>0</v>
      </c>
      <c r="N1084" s="568">
        <v>1</v>
      </c>
      <c r="O1084" s="634">
        <v>1</v>
      </c>
      <c r="P1084" s="569">
        <v>0</v>
      </c>
      <c r="Q1084" s="585"/>
      <c r="R1084" s="568">
        <v>1</v>
      </c>
      <c r="S1084" s="585">
        <v>1</v>
      </c>
      <c r="T1084" s="634">
        <v>1</v>
      </c>
      <c r="U1084" s="616">
        <v>1</v>
      </c>
    </row>
    <row r="1085" spans="1:21" ht="14.4" customHeight="1" x14ac:dyDescent="0.3">
      <c r="A1085" s="567">
        <v>7</v>
      </c>
      <c r="B1085" s="568" t="s">
        <v>517</v>
      </c>
      <c r="C1085" s="568">
        <v>89301074</v>
      </c>
      <c r="D1085" s="632" t="s">
        <v>2978</v>
      </c>
      <c r="E1085" s="633" t="s">
        <v>1764</v>
      </c>
      <c r="F1085" s="568" t="s">
        <v>1733</v>
      </c>
      <c r="G1085" s="568" t="s">
        <v>1907</v>
      </c>
      <c r="H1085" s="568" t="s">
        <v>586</v>
      </c>
      <c r="I1085" s="568" t="s">
        <v>1908</v>
      </c>
      <c r="J1085" s="568" t="s">
        <v>1909</v>
      </c>
      <c r="K1085" s="568" t="s">
        <v>1910</v>
      </c>
      <c r="L1085" s="569">
        <v>1027.5999999999999</v>
      </c>
      <c r="M1085" s="569">
        <v>8220.7999999999993</v>
      </c>
      <c r="N1085" s="568">
        <v>8</v>
      </c>
      <c r="O1085" s="634">
        <v>5</v>
      </c>
      <c r="P1085" s="569">
        <v>8220.7999999999993</v>
      </c>
      <c r="Q1085" s="585">
        <v>1</v>
      </c>
      <c r="R1085" s="568">
        <v>8</v>
      </c>
      <c r="S1085" s="585">
        <v>1</v>
      </c>
      <c r="T1085" s="634">
        <v>5</v>
      </c>
      <c r="U1085" s="616">
        <v>1</v>
      </c>
    </row>
    <row r="1086" spans="1:21" ht="14.4" customHeight="1" x14ac:dyDescent="0.3">
      <c r="A1086" s="567">
        <v>7</v>
      </c>
      <c r="B1086" s="568" t="s">
        <v>517</v>
      </c>
      <c r="C1086" s="568">
        <v>89301074</v>
      </c>
      <c r="D1086" s="632" t="s">
        <v>2978</v>
      </c>
      <c r="E1086" s="633" t="s">
        <v>1764</v>
      </c>
      <c r="F1086" s="568" t="s">
        <v>1733</v>
      </c>
      <c r="G1086" s="568" t="s">
        <v>1907</v>
      </c>
      <c r="H1086" s="568" t="s">
        <v>586</v>
      </c>
      <c r="I1086" s="568" t="s">
        <v>1911</v>
      </c>
      <c r="J1086" s="568" t="s">
        <v>1912</v>
      </c>
      <c r="K1086" s="568" t="s">
        <v>1913</v>
      </c>
      <c r="L1086" s="569">
        <v>1509.4</v>
      </c>
      <c r="M1086" s="569">
        <v>9056.4000000000015</v>
      </c>
      <c r="N1086" s="568">
        <v>6</v>
      </c>
      <c r="O1086" s="634">
        <v>3</v>
      </c>
      <c r="P1086" s="569">
        <v>1509.4</v>
      </c>
      <c r="Q1086" s="585">
        <v>0.16666666666666666</v>
      </c>
      <c r="R1086" s="568">
        <v>1</v>
      </c>
      <c r="S1086" s="585">
        <v>0.16666666666666666</v>
      </c>
      <c r="T1086" s="634">
        <v>1</v>
      </c>
      <c r="U1086" s="616">
        <v>0.33333333333333331</v>
      </c>
    </row>
    <row r="1087" spans="1:21" ht="14.4" customHeight="1" x14ac:dyDescent="0.3">
      <c r="A1087" s="567">
        <v>7</v>
      </c>
      <c r="B1087" s="568" t="s">
        <v>517</v>
      </c>
      <c r="C1087" s="568">
        <v>89301074</v>
      </c>
      <c r="D1087" s="632" t="s">
        <v>2978</v>
      </c>
      <c r="E1087" s="633" t="s">
        <v>1764</v>
      </c>
      <c r="F1087" s="568" t="s">
        <v>1733</v>
      </c>
      <c r="G1087" s="568" t="s">
        <v>1907</v>
      </c>
      <c r="H1087" s="568" t="s">
        <v>586</v>
      </c>
      <c r="I1087" s="568" t="s">
        <v>2146</v>
      </c>
      <c r="J1087" s="568" t="s">
        <v>2147</v>
      </c>
      <c r="K1087" s="568" t="s">
        <v>2148</v>
      </c>
      <c r="L1087" s="569">
        <v>1896.14</v>
      </c>
      <c r="M1087" s="569">
        <v>11376.84</v>
      </c>
      <c r="N1087" s="568">
        <v>6</v>
      </c>
      <c r="O1087" s="634">
        <v>1</v>
      </c>
      <c r="P1087" s="569"/>
      <c r="Q1087" s="585">
        <v>0</v>
      </c>
      <c r="R1087" s="568"/>
      <c r="S1087" s="585">
        <v>0</v>
      </c>
      <c r="T1087" s="634"/>
      <c r="U1087" s="616">
        <v>0</v>
      </c>
    </row>
    <row r="1088" spans="1:21" ht="14.4" customHeight="1" x14ac:dyDescent="0.3">
      <c r="A1088" s="567">
        <v>7</v>
      </c>
      <c r="B1088" s="568" t="s">
        <v>517</v>
      </c>
      <c r="C1088" s="568">
        <v>89301074</v>
      </c>
      <c r="D1088" s="632" t="s">
        <v>2978</v>
      </c>
      <c r="E1088" s="633" t="s">
        <v>1764</v>
      </c>
      <c r="F1088" s="568" t="s">
        <v>1733</v>
      </c>
      <c r="G1088" s="568" t="s">
        <v>2790</v>
      </c>
      <c r="H1088" s="568" t="s">
        <v>586</v>
      </c>
      <c r="I1088" s="568" t="s">
        <v>2950</v>
      </c>
      <c r="J1088" s="568" t="s">
        <v>1145</v>
      </c>
      <c r="K1088" s="568" t="s">
        <v>2951</v>
      </c>
      <c r="L1088" s="569">
        <v>0</v>
      </c>
      <c r="M1088" s="569">
        <v>0</v>
      </c>
      <c r="N1088" s="568">
        <v>1</v>
      </c>
      <c r="O1088" s="634">
        <v>1</v>
      </c>
      <c r="P1088" s="569"/>
      <c r="Q1088" s="585"/>
      <c r="R1088" s="568"/>
      <c r="S1088" s="585">
        <v>0</v>
      </c>
      <c r="T1088" s="634"/>
      <c r="U1088" s="616">
        <v>0</v>
      </c>
    </row>
    <row r="1089" spans="1:21" ht="14.4" customHeight="1" x14ac:dyDescent="0.3">
      <c r="A1089" s="567">
        <v>7</v>
      </c>
      <c r="B1089" s="568" t="s">
        <v>517</v>
      </c>
      <c r="C1089" s="568">
        <v>89301074</v>
      </c>
      <c r="D1089" s="632" t="s">
        <v>2978</v>
      </c>
      <c r="E1089" s="633" t="s">
        <v>1764</v>
      </c>
      <c r="F1089" s="568" t="s">
        <v>1733</v>
      </c>
      <c r="G1089" s="568" t="s">
        <v>1914</v>
      </c>
      <c r="H1089" s="568" t="s">
        <v>586</v>
      </c>
      <c r="I1089" s="568" t="s">
        <v>2149</v>
      </c>
      <c r="J1089" s="568" t="s">
        <v>2150</v>
      </c>
      <c r="K1089" s="568" t="s">
        <v>2151</v>
      </c>
      <c r="L1089" s="569">
        <v>162.13</v>
      </c>
      <c r="M1089" s="569">
        <v>162.13</v>
      </c>
      <c r="N1089" s="568">
        <v>1</v>
      </c>
      <c r="O1089" s="634">
        <v>1</v>
      </c>
      <c r="P1089" s="569">
        <v>162.13</v>
      </c>
      <c r="Q1089" s="585">
        <v>1</v>
      </c>
      <c r="R1089" s="568">
        <v>1</v>
      </c>
      <c r="S1089" s="585">
        <v>1</v>
      </c>
      <c r="T1089" s="634">
        <v>1</v>
      </c>
      <c r="U1089" s="616">
        <v>1</v>
      </c>
    </row>
    <row r="1090" spans="1:21" ht="14.4" customHeight="1" x14ac:dyDescent="0.3">
      <c r="A1090" s="567">
        <v>7</v>
      </c>
      <c r="B1090" s="568" t="s">
        <v>517</v>
      </c>
      <c r="C1090" s="568">
        <v>89301074</v>
      </c>
      <c r="D1090" s="632" t="s">
        <v>2978</v>
      </c>
      <c r="E1090" s="633" t="s">
        <v>1764</v>
      </c>
      <c r="F1090" s="568" t="s">
        <v>1733</v>
      </c>
      <c r="G1090" s="568" t="s">
        <v>1925</v>
      </c>
      <c r="H1090" s="568" t="s">
        <v>516</v>
      </c>
      <c r="I1090" s="568" t="s">
        <v>1926</v>
      </c>
      <c r="J1090" s="568" t="s">
        <v>1927</v>
      </c>
      <c r="K1090" s="568" t="s">
        <v>1928</v>
      </c>
      <c r="L1090" s="569">
        <v>53.67</v>
      </c>
      <c r="M1090" s="569">
        <v>161.01</v>
      </c>
      <c r="N1090" s="568">
        <v>3</v>
      </c>
      <c r="O1090" s="634">
        <v>1</v>
      </c>
      <c r="P1090" s="569">
        <v>161.01</v>
      </c>
      <c r="Q1090" s="585">
        <v>1</v>
      </c>
      <c r="R1090" s="568">
        <v>3</v>
      </c>
      <c r="S1090" s="585">
        <v>1</v>
      </c>
      <c r="T1090" s="634">
        <v>1</v>
      </c>
      <c r="U1090" s="616">
        <v>1</v>
      </c>
    </row>
    <row r="1091" spans="1:21" ht="14.4" customHeight="1" x14ac:dyDescent="0.3">
      <c r="A1091" s="567">
        <v>7</v>
      </c>
      <c r="B1091" s="568" t="s">
        <v>517</v>
      </c>
      <c r="C1091" s="568">
        <v>89301074</v>
      </c>
      <c r="D1091" s="632" t="s">
        <v>2978</v>
      </c>
      <c r="E1091" s="633" t="s">
        <v>1764</v>
      </c>
      <c r="F1091" s="568" t="s">
        <v>1733</v>
      </c>
      <c r="G1091" s="568" t="s">
        <v>1925</v>
      </c>
      <c r="H1091" s="568" t="s">
        <v>516</v>
      </c>
      <c r="I1091" s="568" t="s">
        <v>1929</v>
      </c>
      <c r="J1091" s="568" t="s">
        <v>1930</v>
      </c>
      <c r="K1091" s="568" t="s">
        <v>1173</v>
      </c>
      <c r="L1091" s="569">
        <v>165.67</v>
      </c>
      <c r="M1091" s="569">
        <v>331.34</v>
      </c>
      <c r="N1091" s="568">
        <v>2</v>
      </c>
      <c r="O1091" s="634">
        <v>0.5</v>
      </c>
      <c r="P1091" s="569">
        <v>331.34</v>
      </c>
      <c r="Q1091" s="585">
        <v>1</v>
      </c>
      <c r="R1091" s="568">
        <v>2</v>
      </c>
      <c r="S1091" s="585">
        <v>1</v>
      </c>
      <c r="T1091" s="634">
        <v>0.5</v>
      </c>
      <c r="U1091" s="616">
        <v>1</v>
      </c>
    </row>
    <row r="1092" spans="1:21" ht="14.4" customHeight="1" x14ac:dyDescent="0.3">
      <c r="A1092" s="567">
        <v>7</v>
      </c>
      <c r="B1092" s="568" t="s">
        <v>517</v>
      </c>
      <c r="C1092" s="568">
        <v>89301074</v>
      </c>
      <c r="D1092" s="632" t="s">
        <v>2978</v>
      </c>
      <c r="E1092" s="633" t="s">
        <v>1764</v>
      </c>
      <c r="F1092" s="568" t="s">
        <v>1733</v>
      </c>
      <c r="G1092" s="568" t="s">
        <v>2952</v>
      </c>
      <c r="H1092" s="568" t="s">
        <v>516</v>
      </c>
      <c r="I1092" s="568" t="s">
        <v>2953</v>
      </c>
      <c r="J1092" s="568" t="s">
        <v>2954</v>
      </c>
      <c r="K1092" s="568" t="s">
        <v>2955</v>
      </c>
      <c r="L1092" s="569">
        <v>83.09</v>
      </c>
      <c r="M1092" s="569">
        <v>166.18</v>
      </c>
      <c r="N1092" s="568">
        <v>2</v>
      </c>
      <c r="O1092" s="634">
        <v>1</v>
      </c>
      <c r="P1092" s="569"/>
      <c r="Q1092" s="585">
        <v>0</v>
      </c>
      <c r="R1092" s="568"/>
      <c r="S1092" s="585">
        <v>0</v>
      </c>
      <c r="T1092" s="634"/>
      <c r="U1092" s="616">
        <v>0</v>
      </c>
    </row>
    <row r="1093" spans="1:21" ht="14.4" customHeight="1" x14ac:dyDescent="0.3">
      <c r="A1093" s="567">
        <v>7</v>
      </c>
      <c r="B1093" s="568" t="s">
        <v>517</v>
      </c>
      <c r="C1093" s="568">
        <v>89301074</v>
      </c>
      <c r="D1093" s="632" t="s">
        <v>2978</v>
      </c>
      <c r="E1093" s="633" t="s">
        <v>1764</v>
      </c>
      <c r="F1093" s="568" t="s">
        <v>1733</v>
      </c>
      <c r="G1093" s="568" t="s">
        <v>1935</v>
      </c>
      <c r="H1093" s="568" t="s">
        <v>516</v>
      </c>
      <c r="I1093" s="568" t="s">
        <v>1936</v>
      </c>
      <c r="J1093" s="568" t="s">
        <v>1937</v>
      </c>
      <c r="K1093" s="568" t="s">
        <v>1938</v>
      </c>
      <c r="L1093" s="569">
        <v>629.07000000000005</v>
      </c>
      <c r="M1093" s="569">
        <v>6919.77</v>
      </c>
      <c r="N1093" s="568">
        <v>11</v>
      </c>
      <c r="O1093" s="634">
        <v>3</v>
      </c>
      <c r="P1093" s="569">
        <v>6919.77</v>
      </c>
      <c r="Q1093" s="585">
        <v>1</v>
      </c>
      <c r="R1093" s="568">
        <v>11</v>
      </c>
      <c r="S1093" s="585">
        <v>1</v>
      </c>
      <c r="T1093" s="634">
        <v>3</v>
      </c>
      <c r="U1093" s="616">
        <v>1</v>
      </c>
    </row>
    <row r="1094" spans="1:21" ht="14.4" customHeight="1" x14ac:dyDescent="0.3">
      <c r="A1094" s="567">
        <v>7</v>
      </c>
      <c r="B1094" s="568" t="s">
        <v>517</v>
      </c>
      <c r="C1094" s="568">
        <v>89301074</v>
      </c>
      <c r="D1094" s="632" t="s">
        <v>2978</v>
      </c>
      <c r="E1094" s="633" t="s">
        <v>1764</v>
      </c>
      <c r="F1094" s="568" t="s">
        <v>1733</v>
      </c>
      <c r="G1094" s="568" t="s">
        <v>1935</v>
      </c>
      <c r="H1094" s="568" t="s">
        <v>516</v>
      </c>
      <c r="I1094" s="568" t="s">
        <v>2956</v>
      </c>
      <c r="J1094" s="568" t="s">
        <v>2957</v>
      </c>
      <c r="K1094" s="568" t="s">
        <v>2958</v>
      </c>
      <c r="L1094" s="569">
        <v>5889.6</v>
      </c>
      <c r="M1094" s="569">
        <v>5889.6</v>
      </c>
      <c r="N1094" s="568">
        <v>1</v>
      </c>
      <c r="O1094" s="634">
        <v>1</v>
      </c>
      <c r="P1094" s="569">
        <v>5889.6</v>
      </c>
      <c r="Q1094" s="585">
        <v>1</v>
      </c>
      <c r="R1094" s="568">
        <v>1</v>
      </c>
      <c r="S1094" s="585">
        <v>1</v>
      </c>
      <c r="T1094" s="634">
        <v>1</v>
      </c>
      <c r="U1094" s="616">
        <v>1</v>
      </c>
    </row>
    <row r="1095" spans="1:21" ht="14.4" customHeight="1" x14ac:dyDescent="0.3">
      <c r="A1095" s="567">
        <v>7</v>
      </c>
      <c r="B1095" s="568" t="s">
        <v>517</v>
      </c>
      <c r="C1095" s="568">
        <v>89301074</v>
      </c>
      <c r="D1095" s="632" t="s">
        <v>2978</v>
      </c>
      <c r="E1095" s="633" t="s">
        <v>1764</v>
      </c>
      <c r="F1095" s="568" t="s">
        <v>1733</v>
      </c>
      <c r="G1095" s="568" t="s">
        <v>1935</v>
      </c>
      <c r="H1095" s="568" t="s">
        <v>516</v>
      </c>
      <c r="I1095" s="568" t="s">
        <v>2956</v>
      </c>
      <c r="J1095" s="568" t="s">
        <v>2959</v>
      </c>
      <c r="K1095" s="568" t="s">
        <v>2821</v>
      </c>
      <c r="L1095" s="569">
        <v>5889.6</v>
      </c>
      <c r="M1095" s="569">
        <v>17668.800000000003</v>
      </c>
      <c r="N1095" s="568">
        <v>3</v>
      </c>
      <c r="O1095" s="634">
        <v>3</v>
      </c>
      <c r="P1095" s="569">
        <v>17668.800000000003</v>
      </c>
      <c r="Q1095" s="585">
        <v>1</v>
      </c>
      <c r="R1095" s="568">
        <v>3</v>
      </c>
      <c r="S1095" s="585">
        <v>1</v>
      </c>
      <c r="T1095" s="634">
        <v>3</v>
      </c>
      <c r="U1095" s="616">
        <v>1</v>
      </c>
    </row>
    <row r="1096" spans="1:21" ht="14.4" customHeight="1" x14ac:dyDescent="0.3">
      <c r="A1096" s="567">
        <v>7</v>
      </c>
      <c r="B1096" s="568" t="s">
        <v>517</v>
      </c>
      <c r="C1096" s="568">
        <v>89301074</v>
      </c>
      <c r="D1096" s="632" t="s">
        <v>2978</v>
      </c>
      <c r="E1096" s="633" t="s">
        <v>1764</v>
      </c>
      <c r="F1096" s="568" t="s">
        <v>1733</v>
      </c>
      <c r="G1096" s="568" t="s">
        <v>1935</v>
      </c>
      <c r="H1096" s="568" t="s">
        <v>516</v>
      </c>
      <c r="I1096" s="568" t="s">
        <v>1960</v>
      </c>
      <c r="J1096" s="568" t="s">
        <v>1961</v>
      </c>
      <c r="K1096" s="568" t="s">
        <v>1962</v>
      </c>
      <c r="L1096" s="569">
        <v>4358.63</v>
      </c>
      <c r="M1096" s="569">
        <v>4358.63</v>
      </c>
      <c r="N1096" s="568">
        <v>1</v>
      </c>
      <c r="O1096" s="634">
        <v>1</v>
      </c>
      <c r="P1096" s="569"/>
      <c r="Q1096" s="585">
        <v>0</v>
      </c>
      <c r="R1096" s="568"/>
      <c r="S1096" s="585">
        <v>0</v>
      </c>
      <c r="T1096" s="634"/>
      <c r="U1096" s="616">
        <v>0</v>
      </c>
    </row>
    <row r="1097" spans="1:21" ht="14.4" customHeight="1" x14ac:dyDescent="0.3">
      <c r="A1097" s="567">
        <v>7</v>
      </c>
      <c r="B1097" s="568" t="s">
        <v>517</v>
      </c>
      <c r="C1097" s="568">
        <v>89301074</v>
      </c>
      <c r="D1097" s="632" t="s">
        <v>2978</v>
      </c>
      <c r="E1097" s="633" t="s">
        <v>1764</v>
      </c>
      <c r="F1097" s="568" t="s">
        <v>1733</v>
      </c>
      <c r="G1097" s="568" t="s">
        <v>1935</v>
      </c>
      <c r="H1097" s="568" t="s">
        <v>516</v>
      </c>
      <c r="I1097" s="568" t="s">
        <v>1966</v>
      </c>
      <c r="J1097" s="568" t="s">
        <v>1967</v>
      </c>
      <c r="K1097" s="568" t="s">
        <v>1968</v>
      </c>
      <c r="L1097" s="569">
        <v>1629.03</v>
      </c>
      <c r="M1097" s="569">
        <v>9774.18</v>
      </c>
      <c r="N1097" s="568">
        <v>6</v>
      </c>
      <c r="O1097" s="634">
        <v>1</v>
      </c>
      <c r="P1097" s="569">
        <v>9774.18</v>
      </c>
      <c r="Q1097" s="585">
        <v>1</v>
      </c>
      <c r="R1097" s="568">
        <v>6</v>
      </c>
      <c r="S1097" s="585">
        <v>1</v>
      </c>
      <c r="T1097" s="634">
        <v>1</v>
      </c>
      <c r="U1097" s="616">
        <v>1</v>
      </c>
    </row>
    <row r="1098" spans="1:21" ht="14.4" customHeight="1" x14ac:dyDescent="0.3">
      <c r="A1098" s="567">
        <v>7</v>
      </c>
      <c r="B1098" s="568" t="s">
        <v>517</v>
      </c>
      <c r="C1098" s="568">
        <v>89301074</v>
      </c>
      <c r="D1098" s="632" t="s">
        <v>2978</v>
      </c>
      <c r="E1098" s="633" t="s">
        <v>1764</v>
      </c>
      <c r="F1098" s="568" t="s">
        <v>1733</v>
      </c>
      <c r="G1098" s="568" t="s">
        <v>1935</v>
      </c>
      <c r="H1098" s="568" t="s">
        <v>516</v>
      </c>
      <c r="I1098" s="568" t="s">
        <v>1972</v>
      </c>
      <c r="J1098" s="568" t="s">
        <v>1973</v>
      </c>
      <c r="K1098" s="568" t="s">
        <v>1974</v>
      </c>
      <c r="L1098" s="569">
        <v>2787.72</v>
      </c>
      <c r="M1098" s="569">
        <v>39028.079999999994</v>
      </c>
      <c r="N1098" s="568">
        <v>14</v>
      </c>
      <c r="O1098" s="634">
        <v>4</v>
      </c>
      <c r="P1098" s="569">
        <v>25089.479999999996</v>
      </c>
      <c r="Q1098" s="585">
        <v>0.64285714285714279</v>
      </c>
      <c r="R1098" s="568">
        <v>9</v>
      </c>
      <c r="S1098" s="585">
        <v>0.6428571428571429</v>
      </c>
      <c r="T1098" s="634">
        <v>3</v>
      </c>
      <c r="U1098" s="616">
        <v>0.75</v>
      </c>
    </row>
    <row r="1099" spans="1:21" ht="14.4" customHeight="1" x14ac:dyDescent="0.3">
      <c r="A1099" s="567">
        <v>7</v>
      </c>
      <c r="B1099" s="568" t="s">
        <v>517</v>
      </c>
      <c r="C1099" s="568">
        <v>89301074</v>
      </c>
      <c r="D1099" s="632" t="s">
        <v>2978</v>
      </c>
      <c r="E1099" s="633" t="s">
        <v>1764</v>
      </c>
      <c r="F1099" s="568" t="s">
        <v>1733</v>
      </c>
      <c r="G1099" s="568" t="s">
        <v>1935</v>
      </c>
      <c r="H1099" s="568" t="s">
        <v>516</v>
      </c>
      <c r="I1099" s="568" t="s">
        <v>1975</v>
      </c>
      <c r="J1099" s="568" t="s">
        <v>1976</v>
      </c>
      <c r="K1099" s="568" t="s">
        <v>1977</v>
      </c>
      <c r="L1099" s="569">
        <v>2332.38</v>
      </c>
      <c r="M1099" s="569">
        <v>16326.66</v>
      </c>
      <c r="N1099" s="568">
        <v>7</v>
      </c>
      <c r="O1099" s="634">
        <v>2</v>
      </c>
      <c r="P1099" s="569">
        <v>6997.14</v>
      </c>
      <c r="Q1099" s="585">
        <v>0.4285714285714286</v>
      </c>
      <c r="R1099" s="568">
        <v>3</v>
      </c>
      <c r="S1099" s="585">
        <v>0.42857142857142855</v>
      </c>
      <c r="T1099" s="634">
        <v>1</v>
      </c>
      <c r="U1099" s="616">
        <v>0.5</v>
      </c>
    </row>
    <row r="1100" spans="1:21" ht="14.4" customHeight="1" x14ac:dyDescent="0.3">
      <c r="A1100" s="567">
        <v>7</v>
      </c>
      <c r="B1100" s="568" t="s">
        <v>517</v>
      </c>
      <c r="C1100" s="568">
        <v>89301074</v>
      </c>
      <c r="D1100" s="632" t="s">
        <v>2978</v>
      </c>
      <c r="E1100" s="633" t="s">
        <v>1764</v>
      </c>
      <c r="F1100" s="568" t="s">
        <v>1733</v>
      </c>
      <c r="G1100" s="568" t="s">
        <v>1935</v>
      </c>
      <c r="H1100" s="568" t="s">
        <v>516</v>
      </c>
      <c r="I1100" s="568" t="s">
        <v>1978</v>
      </c>
      <c r="J1100" s="568" t="s">
        <v>1979</v>
      </c>
      <c r="K1100" s="568" t="s">
        <v>1980</v>
      </c>
      <c r="L1100" s="569">
        <v>880.88</v>
      </c>
      <c r="M1100" s="569">
        <v>14974.96</v>
      </c>
      <c r="N1100" s="568">
        <v>17</v>
      </c>
      <c r="O1100" s="634">
        <v>6</v>
      </c>
      <c r="P1100" s="569">
        <v>11451.439999999999</v>
      </c>
      <c r="Q1100" s="585">
        <v>0.76470588235294112</v>
      </c>
      <c r="R1100" s="568">
        <v>13</v>
      </c>
      <c r="S1100" s="585">
        <v>0.76470588235294112</v>
      </c>
      <c r="T1100" s="634">
        <v>5</v>
      </c>
      <c r="U1100" s="616">
        <v>0.83333333333333337</v>
      </c>
    </row>
    <row r="1101" spans="1:21" ht="14.4" customHeight="1" x14ac:dyDescent="0.3">
      <c r="A1101" s="567">
        <v>7</v>
      </c>
      <c r="B1101" s="568" t="s">
        <v>517</v>
      </c>
      <c r="C1101" s="568">
        <v>89301074</v>
      </c>
      <c r="D1101" s="632" t="s">
        <v>2978</v>
      </c>
      <c r="E1101" s="633" t="s">
        <v>1764</v>
      </c>
      <c r="F1101" s="568" t="s">
        <v>1733</v>
      </c>
      <c r="G1101" s="568" t="s">
        <v>1935</v>
      </c>
      <c r="H1101" s="568" t="s">
        <v>516</v>
      </c>
      <c r="I1101" s="568" t="s">
        <v>1981</v>
      </c>
      <c r="J1101" s="568" t="s">
        <v>1982</v>
      </c>
      <c r="K1101" s="568" t="s">
        <v>1983</v>
      </c>
      <c r="L1101" s="569">
        <v>1629.03</v>
      </c>
      <c r="M1101" s="569">
        <v>26064.480000000003</v>
      </c>
      <c r="N1101" s="568">
        <v>16</v>
      </c>
      <c r="O1101" s="634">
        <v>4</v>
      </c>
      <c r="P1101" s="569">
        <v>8145.15</v>
      </c>
      <c r="Q1101" s="585">
        <v>0.31249999999999994</v>
      </c>
      <c r="R1101" s="568">
        <v>5</v>
      </c>
      <c r="S1101" s="585">
        <v>0.3125</v>
      </c>
      <c r="T1101" s="634">
        <v>2</v>
      </c>
      <c r="U1101" s="616">
        <v>0.5</v>
      </c>
    </row>
    <row r="1102" spans="1:21" ht="14.4" customHeight="1" x14ac:dyDescent="0.3">
      <c r="A1102" s="567">
        <v>7</v>
      </c>
      <c r="B1102" s="568" t="s">
        <v>517</v>
      </c>
      <c r="C1102" s="568">
        <v>89301074</v>
      </c>
      <c r="D1102" s="632" t="s">
        <v>2978</v>
      </c>
      <c r="E1102" s="633" t="s">
        <v>1764</v>
      </c>
      <c r="F1102" s="568" t="s">
        <v>1733</v>
      </c>
      <c r="G1102" s="568" t="s">
        <v>1984</v>
      </c>
      <c r="H1102" s="568" t="s">
        <v>586</v>
      </c>
      <c r="I1102" s="568" t="s">
        <v>2846</v>
      </c>
      <c r="J1102" s="568" t="s">
        <v>1994</v>
      </c>
      <c r="K1102" s="568" t="s">
        <v>2847</v>
      </c>
      <c r="L1102" s="569">
        <v>561.54</v>
      </c>
      <c r="M1102" s="569">
        <v>1123.08</v>
      </c>
      <c r="N1102" s="568">
        <v>2</v>
      </c>
      <c r="O1102" s="634">
        <v>2</v>
      </c>
      <c r="P1102" s="569">
        <v>1123.08</v>
      </c>
      <c r="Q1102" s="585">
        <v>1</v>
      </c>
      <c r="R1102" s="568">
        <v>2</v>
      </c>
      <c r="S1102" s="585">
        <v>1</v>
      </c>
      <c r="T1102" s="634">
        <v>2</v>
      </c>
      <c r="U1102" s="616">
        <v>1</v>
      </c>
    </row>
    <row r="1103" spans="1:21" ht="14.4" customHeight="1" x14ac:dyDescent="0.3">
      <c r="A1103" s="567">
        <v>7</v>
      </c>
      <c r="B1103" s="568" t="s">
        <v>517</v>
      </c>
      <c r="C1103" s="568">
        <v>89301074</v>
      </c>
      <c r="D1103" s="632" t="s">
        <v>2978</v>
      </c>
      <c r="E1103" s="633" t="s">
        <v>1764</v>
      </c>
      <c r="F1103" s="568" t="s">
        <v>1733</v>
      </c>
      <c r="G1103" s="568" t="s">
        <v>1984</v>
      </c>
      <c r="H1103" s="568" t="s">
        <v>586</v>
      </c>
      <c r="I1103" s="568" t="s">
        <v>1996</v>
      </c>
      <c r="J1103" s="568" t="s">
        <v>1151</v>
      </c>
      <c r="K1103" s="568" t="s">
        <v>1987</v>
      </c>
      <c r="L1103" s="569">
        <v>443.52</v>
      </c>
      <c r="M1103" s="569">
        <v>443.52</v>
      </c>
      <c r="N1103" s="568">
        <v>1</v>
      </c>
      <c r="O1103" s="634">
        <v>1</v>
      </c>
      <c r="P1103" s="569">
        <v>443.52</v>
      </c>
      <c r="Q1103" s="585">
        <v>1</v>
      </c>
      <c r="R1103" s="568">
        <v>1</v>
      </c>
      <c r="S1103" s="585">
        <v>1</v>
      </c>
      <c r="T1103" s="634">
        <v>1</v>
      </c>
      <c r="U1103" s="616">
        <v>1</v>
      </c>
    </row>
    <row r="1104" spans="1:21" ht="14.4" customHeight="1" x14ac:dyDescent="0.3">
      <c r="A1104" s="567">
        <v>7</v>
      </c>
      <c r="B1104" s="568" t="s">
        <v>517</v>
      </c>
      <c r="C1104" s="568">
        <v>89301074</v>
      </c>
      <c r="D1104" s="632" t="s">
        <v>2978</v>
      </c>
      <c r="E1104" s="633" t="s">
        <v>1764</v>
      </c>
      <c r="F1104" s="568" t="s">
        <v>1733</v>
      </c>
      <c r="G1104" s="568" t="s">
        <v>1984</v>
      </c>
      <c r="H1104" s="568" t="s">
        <v>586</v>
      </c>
      <c r="I1104" s="568" t="s">
        <v>1661</v>
      </c>
      <c r="J1104" s="568" t="s">
        <v>1151</v>
      </c>
      <c r="K1104" s="568" t="s">
        <v>1152</v>
      </c>
      <c r="L1104" s="569">
        <v>887.05</v>
      </c>
      <c r="M1104" s="569">
        <v>14192.800000000001</v>
      </c>
      <c r="N1104" s="568">
        <v>16</v>
      </c>
      <c r="O1104" s="634">
        <v>10</v>
      </c>
      <c r="P1104" s="569">
        <v>7983.4500000000007</v>
      </c>
      <c r="Q1104" s="585">
        <v>0.5625</v>
      </c>
      <c r="R1104" s="568">
        <v>9</v>
      </c>
      <c r="S1104" s="585">
        <v>0.5625</v>
      </c>
      <c r="T1104" s="634">
        <v>6</v>
      </c>
      <c r="U1104" s="616">
        <v>0.6</v>
      </c>
    </row>
    <row r="1105" spans="1:21" ht="14.4" customHeight="1" x14ac:dyDescent="0.3">
      <c r="A1105" s="567">
        <v>7</v>
      </c>
      <c r="B1105" s="568" t="s">
        <v>517</v>
      </c>
      <c r="C1105" s="568">
        <v>89301074</v>
      </c>
      <c r="D1105" s="632" t="s">
        <v>2978</v>
      </c>
      <c r="E1105" s="633" t="s">
        <v>1764</v>
      </c>
      <c r="F1105" s="568" t="s">
        <v>1733</v>
      </c>
      <c r="G1105" s="568" t="s">
        <v>2960</v>
      </c>
      <c r="H1105" s="568" t="s">
        <v>516</v>
      </c>
      <c r="I1105" s="568" t="s">
        <v>2425</v>
      </c>
      <c r="J1105" s="568" t="s">
        <v>2426</v>
      </c>
      <c r="K1105" s="568" t="s">
        <v>2427</v>
      </c>
      <c r="L1105" s="569">
        <v>86.16</v>
      </c>
      <c r="M1105" s="569">
        <v>86.16</v>
      </c>
      <c r="N1105" s="568">
        <v>1</v>
      </c>
      <c r="O1105" s="634">
        <v>1</v>
      </c>
      <c r="P1105" s="569">
        <v>86.16</v>
      </c>
      <c r="Q1105" s="585">
        <v>1</v>
      </c>
      <c r="R1105" s="568">
        <v>1</v>
      </c>
      <c r="S1105" s="585">
        <v>1</v>
      </c>
      <c r="T1105" s="634">
        <v>1</v>
      </c>
      <c r="U1105" s="616">
        <v>1</v>
      </c>
    </row>
    <row r="1106" spans="1:21" ht="14.4" customHeight="1" x14ac:dyDescent="0.3">
      <c r="A1106" s="567">
        <v>7</v>
      </c>
      <c r="B1106" s="568" t="s">
        <v>517</v>
      </c>
      <c r="C1106" s="568">
        <v>89301074</v>
      </c>
      <c r="D1106" s="632" t="s">
        <v>2978</v>
      </c>
      <c r="E1106" s="633" t="s">
        <v>1764</v>
      </c>
      <c r="F1106" s="568" t="s">
        <v>1733</v>
      </c>
      <c r="G1106" s="568" t="s">
        <v>1997</v>
      </c>
      <c r="H1106" s="568" t="s">
        <v>516</v>
      </c>
      <c r="I1106" s="568" t="s">
        <v>1998</v>
      </c>
      <c r="J1106" s="568" t="s">
        <v>1999</v>
      </c>
      <c r="K1106" s="568" t="s">
        <v>2000</v>
      </c>
      <c r="L1106" s="569">
        <v>760.15</v>
      </c>
      <c r="M1106" s="569">
        <v>4560.8999999999996</v>
      </c>
      <c r="N1106" s="568">
        <v>6</v>
      </c>
      <c r="O1106" s="634">
        <v>1</v>
      </c>
      <c r="P1106" s="569"/>
      <c r="Q1106" s="585">
        <v>0</v>
      </c>
      <c r="R1106" s="568"/>
      <c r="S1106" s="585">
        <v>0</v>
      </c>
      <c r="T1106" s="634"/>
      <c r="U1106" s="616">
        <v>0</v>
      </c>
    </row>
    <row r="1107" spans="1:21" ht="14.4" customHeight="1" x14ac:dyDescent="0.3">
      <c r="A1107" s="567">
        <v>7</v>
      </c>
      <c r="B1107" s="568" t="s">
        <v>517</v>
      </c>
      <c r="C1107" s="568">
        <v>89301074</v>
      </c>
      <c r="D1107" s="632" t="s">
        <v>2978</v>
      </c>
      <c r="E1107" s="633" t="s">
        <v>1764</v>
      </c>
      <c r="F1107" s="568" t="s">
        <v>1733</v>
      </c>
      <c r="G1107" s="568" t="s">
        <v>1997</v>
      </c>
      <c r="H1107" s="568" t="s">
        <v>516</v>
      </c>
      <c r="I1107" s="568" t="s">
        <v>2308</v>
      </c>
      <c r="J1107" s="568" t="s">
        <v>2309</v>
      </c>
      <c r="K1107" s="568" t="s">
        <v>2310</v>
      </c>
      <c r="L1107" s="569">
        <v>1520.3</v>
      </c>
      <c r="M1107" s="569">
        <v>7601.5</v>
      </c>
      <c r="N1107" s="568">
        <v>5</v>
      </c>
      <c r="O1107" s="634">
        <v>2</v>
      </c>
      <c r="P1107" s="569">
        <v>1520.3</v>
      </c>
      <c r="Q1107" s="585">
        <v>0.19999999999999998</v>
      </c>
      <c r="R1107" s="568">
        <v>1</v>
      </c>
      <c r="S1107" s="585">
        <v>0.2</v>
      </c>
      <c r="T1107" s="634">
        <v>1</v>
      </c>
      <c r="U1107" s="616">
        <v>0.5</v>
      </c>
    </row>
    <row r="1108" spans="1:21" ht="14.4" customHeight="1" x14ac:dyDescent="0.3">
      <c r="A1108" s="567">
        <v>7</v>
      </c>
      <c r="B1108" s="568" t="s">
        <v>517</v>
      </c>
      <c r="C1108" s="568">
        <v>89301074</v>
      </c>
      <c r="D1108" s="632" t="s">
        <v>2978</v>
      </c>
      <c r="E1108" s="633" t="s">
        <v>1764</v>
      </c>
      <c r="F1108" s="568" t="s">
        <v>1733</v>
      </c>
      <c r="G1108" s="568" t="s">
        <v>1997</v>
      </c>
      <c r="H1108" s="568" t="s">
        <v>516</v>
      </c>
      <c r="I1108" s="568" t="s">
        <v>2001</v>
      </c>
      <c r="J1108" s="568" t="s">
        <v>2002</v>
      </c>
      <c r="K1108" s="568" t="s">
        <v>2003</v>
      </c>
      <c r="L1108" s="569">
        <v>569.97</v>
      </c>
      <c r="M1108" s="569">
        <v>1709.91</v>
      </c>
      <c r="N1108" s="568">
        <v>3</v>
      </c>
      <c r="O1108" s="634">
        <v>1</v>
      </c>
      <c r="P1108" s="569">
        <v>1709.91</v>
      </c>
      <c r="Q1108" s="585">
        <v>1</v>
      </c>
      <c r="R1108" s="568">
        <v>3</v>
      </c>
      <c r="S1108" s="585">
        <v>1</v>
      </c>
      <c r="T1108" s="634">
        <v>1</v>
      </c>
      <c r="U1108" s="616">
        <v>1</v>
      </c>
    </row>
    <row r="1109" spans="1:21" ht="14.4" customHeight="1" x14ac:dyDescent="0.3">
      <c r="A1109" s="567">
        <v>7</v>
      </c>
      <c r="B1109" s="568" t="s">
        <v>517</v>
      </c>
      <c r="C1109" s="568">
        <v>89301074</v>
      </c>
      <c r="D1109" s="632" t="s">
        <v>2978</v>
      </c>
      <c r="E1109" s="633" t="s">
        <v>1764</v>
      </c>
      <c r="F1109" s="568" t="s">
        <v>1733</v>
      </c>
      <c r="G1109" s="568" t="s">
        <v>1997</v>
      </c>
      <c r="H1109" s="568" t="s">
        <v>516</v>
      </c>
      <c r="I1109" s="568" t="s">
        <v>2628</v>
      </c>
      <c r="J1109" s="568" t="s">
        <v>2629</v>
      </c>
      <c r="K1109" s="568" t="s">
        <v>2630</v>
      </c>
      <c r="L1109" s="569">
        <v>2837.89</v>
      </c>
      <c r="M1109" s="569">
        <v>8513.67</v>
      </c>
      <c r="N1109" s="568">
        <v>3</v>
      </c>
      <c r="O1109" s="634">
        <v>1</v>
      </c>
      <c r="P1109" s="569">
        <v>8513.67</v>
      </c>
      <c r="Q1109" s="585">
        <v>1</v>
      </c>
      <c r="R1109" s="568">
        <v>3</v>
      </c>
      <c r="S1109" s="585">
        <v>1</v>
      </c>
      <c r="T1109" s="634">
        <v>1</v>
      </c>
      <c r="U1109" s="616">
        <v>1</v>
      </c>
    </row>
    <row r="1110" spans="1:21" ht="14.4" customHeight="1" x14ac:dyDescent="0.3">
      <c r="A1110" s="567">
        <v>7</v>
      </c>
      <c r="B1110" s="568" t="s">
        <v>517</v>
      </c>
      <c r="C1110" s="568">
        <v>89301074</v>
      </c>
      <c r="D1110" s="632" t="s">
        <v>2978</v>
      </c>
      <c r="E1110" s="633" t="s">
        <v>1764</v>
      </c>
      <c r="F1110" s="568" t="s">
        <v>1733</v>
      </c>
      <c r="G1110" s="568" t="s">
        <v>2637</v>
      </c>
      <c r="H1110" s="568" t="s">
        <v>516</v>
      </c>
      <c r="I1110" s="568" t="s">
        <v>2638</v>
      </c>
      <c r="J1110" s="568" t="s">
        <v>2639</v>
      </c>
      <c r="K1110" s="568" t="s">
        <v>2640</v>
      </c>
      <c r="L1110" s="569">
        <v>7132.29</v>
      </c>
      <c r="M1110" s="569">
        <v>35661.449999999997</v>
      </c>
      <c r="N1110" s="568">
        <v>5</v>
      </c>
      <c r="O1110" s="634">
        <v>5</v>
      </c>
      <c r="P1110" s="569">
        <v>35661.449999999997</v>
      </c>
      <c r="Q1110" s="585">
        <v>1</v>
      </c>
      <c r="R1110" s="568">
        <v>5</v>
      </c>
      <c r="S1110" s="585">
        <v>1</v>
      </c>
      <c r="T1110" s="634">
        <v>5</v>
      </c>
      <c r="U1110" s="616">
        <v>1</v>
      </c>
    </row>
    <row r="1111" spans="1:21" ht="14.4" customHeight="1" x14ac:dyDescent="0.3">
      <c r="A1111" s="567">
        <v>7</v>
      </c>
      <c r="B1111" s="568" t="s">
        <v>517</v>
      </c>
      <c r="C1111" s="568">
        <v>89301074</v>
      </c>
      <c r="D1111" s="632" t="s">
        <v>2978</v>
      </c>
      <c r="E1111" s="633" t="s">
        <v>1764</v>
      </c>
      <c r="F1111" s="568" t="s">
        <v>1733</v>
      </c>
      <c r="G1111" s="568" t="s">
        <v>2004</v>
      </c>
      <c r="H1111" s="568" t="s">
        <v>516</v>
      </c>
      <c r="I1111" s="568" t="s">
        <v>2008</v>
      </c>
      <c r="J1111" s="568" t="s">
        <v>2006</v>
      </c>
      <c r="K1111" s="568" t="s">
        <v>2007</v>
      </c>
      <c r="L1111" s="569">
        <v>144.01</v>
      </c>
      <c r="M1111" s="569">
        <v>288.02</v>
      </c>
      <c r="N1111" s="568">
        <v>2</v>
      </c>
      <c r="O1111" s="634">
        <v>1</v>
      </c>
      <c r="P1111" s="569">
        <v>288.02</v>
      </c>
      <c r="Q1111" s="585">
        <v>1</v>
      </c>
      <c r="R1111" s="568">
        <v>2</v>
      </c>
      <c r="S1111" s="585">
        <v>1</v>
      </c>
      <c r="T1111" s="634">
        <v>1</v>
      </c>
      <c r="U1111" s="616">
        <v>1</v>
      </c>
    </row>
    <row r="1112" spans="1:21" ht="14.4" customHeight="1" x14ac:dyDescent="0.3">
      <c r="A1112" s="567">
        <v>7</v>
      </c>
      <c r="B1112" s="568" t="s">
        <v>517</v>
      </c>
      <c r="C1112" s="568">
        <v>89301074</v>
      </c>
      <c r="D1112" s="632" t="s">
        <v>2978</v>
      </c>
      <c r="E1112" s="633" t="s">
        <v>1764</v>
      </c>
      <c r="F1112" s="568" t="s">
        <v>1733</v>
      </c>
      <c r="G1112" s="568" t="s">
        <v>2009</v>
      </c>
      <c r="H1112" s="568" t="s">
        <v>516</v>
      </c>
      <c r="I1112" s="568" t="s">
        <v>2010</v>
      </c>
      <c r="J1112" s="568" t="s">
        <v>2011</v>
      </c>
      <c r="K1112" s="568" t="s">
        <v>2012</v>
      </c>
      <c r="L1112" s="569">
        <v>55.71</v>
      </c>
      <c r="M1112" s="569">
        <v>55.71</v>
      </c>
      <c r="N1112" s="568">
        <v>1</v>
      </c>
      <c r="O1112" s="634">
        <v>1</v>
      </c>
      <c r="P1112" s="569"/>
      <c r="Q1112" s="585">
        <v>0</v>
      </c>
      <c r="R1112" s="568"/>
      <c r="S1112" s="585">
        <v>0</v>
      </c>
      <c r="T1112" s="634"/>
      <c r="U1112" s="616">
        <v>0</v>
      </c>
    </row>
    <row r="1113" spans="1:21" ht="14.4" customHeight="1" x14ac:dyDescent="0.3">
      <c r="A1113" s="567">
        <v>7</v>
      </c>
      <c r="B1113" s="568" t="s">
        <v>517</v>
      </c>
      <c r="C1113" s="568">
        <v>89301074</v>
      </c>
      <c r="D1113" s="632" t="s">
        <v>2978</v>
      </c>
      <c r="E1113" s="633" t="s">
        <v>1764</v>
      </c>
      <c r="F1113" s="568" t="s">
        <v>1733</v>
      </c>
      <c r="G1113" s="568" t="s">
        <v>2009</v>
      </c>
      <c r="H1113" s="568" t="s">
        <v>516</v>
      </c>
      <c r="I1113" s="568" t="s">
        <v>2013</v>
      </c>
      <c r="J1113" s="568" t="s">
        <v>2014</v>
      </c>
      <c r="K1113" s="568" t="s">
        <v>2015</v>
      </c>
      <c r="L1113" s="569">
        <v>59.43</v>
      </c>
      <c r="M1113" s="569">
        <v>297.14999999999998</v>
      </c>
      <c r="N1113" s="568">
        <v>5</v>
      </c>
      <c r="O1113" s="634">
        <v>2</v>
      </c>
      <c r="P1113" s="569"/>
      <c r="Q1113" s="585">
        <v>0</v>
      </c>
      <c r="R1113" s="568"/>
      <c r="S1113" s="585">
        <v>0</v>
      </c>
      <c r="T1113" s="634"/>
      <c r="U1113" s="616">
        <v>0</v>
      </c>
    </row>
    <row r="1114" spans="1:21" ht="14.4" customHeight="1" x14ac:dyDescent="0.3">
      <c r="A1114" s="567">
        <v>7</v>
      </c>
      <c r="B1114" s="568" t="s">
        <v>517</v>
      </c>
      <c r="C1114" s="568">
        <v>89301074</v>
      </c>
      <c r="D1114" s="632" t="s">
        <v>2978</v>
      </c>
      <c r="E1114" s="633" t="s">
        <v>1764</v>
      </c>
      <c r="F1114" s="568" t="s">
        <v>1733</v>
      </c>
      <c r="G1114" s="568" t="s">
        <v>2322</v>
      </c>
      <c r="H1114" s="568" t="s">
        <v>516</v>
      </c>
      <c r="I1114" s="568" t="s">
        <v>2501</v>
      </c>
      <c r="J1114" s="568" t="s">
        <v>2324</v>
      </c>
      <c r="K1114" s="568" t="s">
        <v>2502</v>
      </c>
      <c r="L1114" s="569">
        <v>0</v>
      </c>
      <c r="M1114" s="569">
        <v>0</v>
      </c>
      <c r="N1114" s="568">
        <v>2</v>
      </c>
      <c r="O1114" s="634">
        <v>1</v>
      </c>
      <c r="P1114" s="569"/>
      <c r="Q1114" s="585"/>
      <c r="R1114" s="568"/>
      <c r="S1114" s="585">
        <v>0</v>
      </c>
      <c r="T1114" s="634"/>
      <c r="U1114" s="616">
        <v>0</v>
      </c>
    </row>
    <row r="1115" spans="1:21" ht="14.4" customHeight="1" x14ac:dyDescent="0.3">
      <c r="A1115" s="567">
        <v>7</v>
      </c>
      <c r="B1115" s="568" t="s">
        <v>517</v>
      </c>
      <c r="C1115" s="568">
        <v>89301074</v>
      </c>
      <c r="D1115" s="632" t="s">
        <v>2978</v>
      </c>
      <c r="E1115" s="633" t="s">
        <v>1764</v>
      </c>
      <c r="F1115" s="568" t="s">
        <v>1733</v>
      </c>
      <c r="G1115" s="568" t="s">
        <v>2322</v>
      </c>
      <c r="H1115" s="568" t="s">
        <v>516</v>
      </c>
      <c r="I1115" s="568" t="s">
        <v>2323</v>
      </c>
      <c r="J1115" s="568" t="s">
        <v>2324</v>
      </c>
      <c r="K1115" s="568" t="s">
        <v>1164</v>
      </c>
      <c r="L1115" s="569">
        <v>0</v>
      </c>
      <c r="M1115" s="569">
        <v>0</v>
      </c>
      <c r="N1115" s="568">
        <v>2</v>
      </c>
      <c r="O1115" s="634">
        <v>2</v>
      </c>
      <c r="P1115" s="569"/>
      <c r="Q1115" s="585"/>
      <c r="R1115" s="568"/>
      <c r="S1115" s="585">
        <v>0</v>
      </c>
      <c r="T1115" s="634"/>
      <c r="U1115" s="616">
        <v>0</v>
      </c>
    </row>
    <row r="1116" spans="1:21" ht="14.4" customHeight="1" x14ac:dyDescent="0.3">
      <c r="A1116" s="567">
        <v>7</v>
      </c>
      <c r="B1116" s="568" t="s">
        <v>517</v>
      </c>
      <c r="C1116" s="568">
        <v>89301074</v>
      </c>
      <c r="D1116" s="632" t="s">
        <v>2978</v>
      </c>
      <c r="E1116" s="633" t="s">
        <v>1764</v>
      </c>
      <c r="F1116" s="568" t="s">
        <v>1733</v>
      </c>
      <c r="G1116" s="568" t="s">
        <v>2019</v>
      </c>
      <c r="H1116" s="568" t="s">
        <v>516</v>
      </c>
      <c r="I1116" s="568" t="s">
        <v>2647</v>
      </c>
      <c r="J1116" s="568" t="s">
        <v>2021</v>
      </c>
      <c r="K1116" s="568" t="s">
        <v>2022</v>
      </c>
      <c r="L1116" s="569">
        <v>1638.59</v>
      </c>
      <c r="M1116" s="569">
        <v>3277.18</v>
      </c>
      <c r="N1116" s="568">
        <v>2</v>
      </c>
      <c r="O1116" s="634">
        <v>1.5</v>
      </c>
      <c r="P1116" s="569">
        <v>1638.59</v>
      </c>
      <c r="Q1116" s="585">
        <v>0.5</v>
      </c>
      <c r="R1116" s="568">
        <v>1</v>
      </c>
      <c r="S1116" s="585">
        <v>0.5</v>
      </c>
      <c r="T1116" s="634">
        <v>0.5</v>
      </c>
      <c r="U1116" s="616">
        <v>0.33333333333333331</v>
      </c>
    </row>
    <row r="1117" spans="1:21" ht="14.4" customHeight="1" x14ac:dyDescent="0.3">
      <c r="A1117" s="567">
        <v>7</v>
      </c>
      <c r="B1117" s="568" t="s">
        <v>517</v>
      </c>
      <c r="C1117" s="568">
        <v>89301074</v>
      </c>
      <c r="D1117" s="632" t="s">
        <v>2978</v>
      </c>
      <c r="E1117" s="633" t="s">
        <v>1764</v>
      </c>
      <c r="F1117" s="568" t="s">
        <v>1733</v>
      </c>
      <c r="G1117" s="568" t="s">
        <v>2829</v>
      </c>
      <c r="H1117" s="568" t="s">
        <v>586</v>
      </c>
      <c r="I1117" s="568" t="s">
        <v>2961</v>
      </c>
      <c r="J1117" s="568" t="s">
        <v>2962</v>
      </c>
      <c r="K1117" s="568" t="s">
        <v>610</v>
      </c>
      <c r="L1117" s="569">
        <v>137.74</v>
      </c>
      <c r="M1117" s="569">
        <v>137.74</v>
      </c>
      <c r="N1117" s="568">
        <v>1</v>
      </c>
      <c r="O1117" s="634">
        <v>0.5</v>
      </c>
      <c r="P1117" s="569"/>
      <c r="Q1117" s="585">
        <v>0</v>
      </c>
      <c r="R1117" s="568"/>
      <c r="S1117" s="585">
        <v>0</v>
      </c>
      <c r="T1117" s="634"/>
      <c r="U1117" s="616">
        <v>0</v>
      </c>
    </row>
    <row r="1118" spans="1:21" ht="14.4" customHeight="1" x14ac:dyDescent="0.3">
      <c r="A1118" s="567">
        <v>7</v>
      </c>
      <c r="B1118" s="568" t="s">
        <v>517</v>
      </c>
      <c r="C1118" s="568">
        <v>89301074</v>
      </c>
      <c r="D1118" s="632" t="s">
        <v>2978</v>
      </c>
      <c r="E1118" s="633" t="s">
        <v>1764</v>
      </c>
      <c r="F1118" s="568" t="s">
        <v>1733</v>
      </c>
      <c r="G1118" s="568" t="s">
        <v>2190</v>
      </c>
      <c r="H1118" s="568" t="s">
        <v>516</v>
      </c>
      <c r="I1118" s="568" t="s">
        <v>2191</v>
      </c>
      <c r="J1118" s="568" t="s">
        <v>2192</v>
      </c>
      <c r="K1118" s="568" t="s">
        <v>2193</v>
      </c>
      <c r="L1118" s="569">
        <v>0</v>
      </c>
      <c r="M1118" s="569">
        <v>0</v>
      </c>
      <c r="N1118" s="568">
        <v>1</v>
      </c>
      <c r="O1118" s="634">
        <v>0.5</v>
      </c>
      <c r="P1118" s="569">
        <v>0</v>
      </c>
      <c r="Q1118" s="585"/>
      <c r="R1118" s="568">
        <v>1</v>
      </c>
      <c r="S1118" s="585">
        <v>1</v>
      </c>
      <c r="T1118" s="634">
        <v>0.5</v>
      </c>
      <c r="U1118" s="616">
        <v>1</v>
      </c>
    </row>
    <row r="1119" spans="1:21" ht="14.4" customHeight="1" x14ac:dyDescent="0.3">
      <c r="A1119" s="567">
        <v>7</v>
      </c>
      <c r="B1119" s="568" t="s">
        <v>517</v>
      </c>
      <c r="C1119" s="568">
        <v>89301074</v>
      </c>
      <c r="D1119" s="632" t="s">
        <v>2978</v>
      </c>
      <c r="E1119" s="633" t="s">
        <v>1764</v>
      </c>
      <c r="F1119" s="568" t="s">
        <v>1733</v>
      </c>
      <c r="G1119" s="568" t="s">
        <v>2599</v>
      </c>
      <c r="H1119" s="568" t="s">
        <v>586</v>
      </c>
      <c r="I1119" s="568" t="s">
        <v>2717</v>
      </c>
      <c r="J1119" s="568" t="s">
        <v>1098</v>
      </c>
      <c r="K1119" s="568" t="s">
        <v>2602</v>
      </c>
      <c r="L1119" s="569">
        <v>193.26</v>
      </c>
      <c r="M1119" s="569">
        <v>1932.6</v>
      </c>
      <c r="N1119" s="568">
        <v>10</v>
      </c>
      <c r="O1119" s="634">
        <v>4.5</v>
      </c>
      <c r="P1119" s="569">
        <v>773.04</v>
      </c>
      <c r="Q1119" s="585">
        <v>0.4</v>
      </c>
      <c r="R1119" s="568">
        <v>4</v>
      </c>
      <c r="S1119" s="585">
        <v>0.4</v>
      </c>
      <c r="T1119" s="634">
        <v>2.5</v>
      </c>
      <c r="U1119" s="616">
        <v>0.55555555555555558</v>
      </c>
    </row>
    <row r="1120" spans="1:21" ht="14.4" customHeight="1" x14ac:dyDescent="0.3">
      <c r="A1120" s="567">
        <v>7</v>
      </c>
      <c r="B1120" s="568" t="s">
        <v>517</v>
      </c>
      <c r="C1120" s="568">
        <v>89301074</v>
      </c>
      <c r="D1120" s="632" t="s">
        <v>2978</v>
      </c>
      <c r="E1120" s="633" t="s">
        <v>1764</v>
      </c>
      <c r="F1120" s="568" t="s">
        <v>1733</v>
      </c>
      <c r="G1120" s="568" t="s">
        <v>2023</v>
      </c>
      <c r="H1120" s="568" t="s">
        <v>516</v>
      </c>
      <c r="I1120" s="568" t="s">
        <v>2024</v>
      </c>
      <c r="J1120" s="568" t="s">
        <v>1346</v>
      </c>
      <c r="K1120" s="568" t="s">
        <v>2025</v>
      </c>
      <c r="L1120" s="569">
        <v>70.02</v>
      </c>
      <c r="M1120" s="569">
        <v>70.02</v>
      </c>
      <c r="N1120" s="568">
        <v>1</v>
      </c>
      <c r="O1120" s="634">
        <v>1</v>
      </c>
      <c r="P1120" s="569">
        <v>70.02</v>
      </c>
      <c r="Q1120" s="585">
        <v>1</v>
      </c>
      <c r="R1120" s="568">
        <v>1</v>
      </c>
      <c r="S1120" s="585">
        <v>1</v>
      </c>
      <c r="T1120" s="634">
        <v>1</v>
      </c>
      <c r="U1120" s="616">
        <v>1</v>
      </c>
    </row>
    <row r="1121" spans="1:21" ht="14.4" customHeight="1" x14ac:dyDescent="0.3">
      <c r="A1121" s="567">
        <v>7</v>
      </c>
      <c r="B1121" s="568" t="s">
        <v>517</v>
      </c>
      <c r="C1121" s="568">
        <v>89301074</v>
      </c>
      <c r="D1121" s="632" t="s">
        <v>2978</v>
      </c>
      <c r="E1121" s="633" t="s">
        <v>1764</v>
      </c>
      <c r="F1121" s="568" t="s">
        <v>1733</v>
      </c>
      <c r="G1121" s="568" t="s">
        <v>2026</v>
      </c>
      <c r="H1121" s="568" t="s">
        <v>516</v>
      </c>
      <c r="I1121" s="568" t="s">
        <v>2027</v>
      </c>
      <c r="J1121" s="568" t="s">
        <v>2028</v>
      </c>
      <c r="K1121" s="568" t="s">
        <v>2029</v>
      </c>
      <c r="L1121" s="569">
        <v>238.97</v>
      </c>
      <c r="M1121" s="569">
        <v>238.97</v>
      </c>
      <c r="N1121" s="568">
        <v>1</v>
      </c>
      <c r="O1121" s="634">
        <v>1</v>
      </c>
      <c r="P1121" s="569">
        <v>238.97</v>
      </c>
      <c r="Q1121" s="585">
        <v>1</v>
      </c>
      <c r="R1121" s="568">
        <v>1</v>
      </c>
      <c r="S1121" s="585">
        <v>1</v>
      </c>
      <c r="T1121" s="634">
        <v>1</v>
      </c>
      <c r="U1121" s="616">
        <v>1</v>
      </c>
    </row>
    <row r="1122" spans="1:21" ht="14.4" customHeight="1" x14ac:dyDescent="0.3">
      <c r="A1122" s="567">
        <v>7</v>
      </c>
      <c r="B1122" s="568" t="s">
        <v>517</v>
      </c>
      <c r="C1122" s="568">
        <v>89301074</v>
      </c>
      <c r="D1122" s="632" t="s">
        <v>2978</v>
      </c>
      <c r="E1122" s="633" t="s">
        <v>1764</v>
      </c>
      <c r="F1122" s="568" t="s">
        <v>1733</v>
      </c>
      <c r="G1122" s="568" t="s">
        <v>2026</v>
      </c>
      <c r="H1122" s="568" t="s">
        <v>516</v>
      </c>
      <c r="I1122" s="568" t="s">
        <v>2030</v>
      </c>
      <c r="J1122" s="568" t="s">
        <v>2031</v>
      </c>
      <c r="K1122" s="568" t="s">
        <v>2032</v>
      </c>
      <c r="L1122" s="569">
        <v>503.26</v>
      </c>
      <c r="M1122" s="569">
        <v>1006.52</v>
      </c>
      <c r="N1122" s="568">
        <v>2</v>
      </c>
      <c r="O1122" s="634">
        <v>2</v>
      </c>
      <c r="P1122" s="569">
        <v>1006.52</v>
      </c>
      <c r="Q1122" s="585">
        <v>1</v>
      </c>
      <c r="R1122" s="568">
        <v>2</v>
      </c>
      <c r="S1122" s="585">
        <v>1</v>
      </c>
      <c r="T1122" s="634">
        <v>2</v>
      </c>
      <c r="U1122" s="616">
        <v>1</v>
      </c>
    </row>
    <row r="1123" spans="1:21" ht="14.4" customHeight="1" x14ac:dyDescent="0.3">
      <c r="A1123" s="567">
        <v>7</v>
      </c>
      <c r="B1123" s="568" t="s">
        <v>517</v>
      </c>
      <c r="C1123" s="568">
        <v>89301074</v>
      </c>
      <c r="D1123" s="632" t="s">
        <v>2978</v>
      </c>
      <c r="E1123" s="633" t="s">
        <v>1764</v>
      </c>
      <c r="F1123" s="568" t="s">
        <v>1733</v>
      </c>
      <c r="G1123" s="568" t="s">
        <v>2026</v>
      </c>
      <c r="H1123" s="568" t="s">
        <v>516</v>
      </c>
      <c r="I1123" s="568" t="s">
        <v>2033</v>
      </c>
      <c r="J1123" s="568" t="s">
        <v>2034</v>
      </c>
      <c r="K1123" s="568" t="s">
        <v>1169</v>
      </c>
      <c r="L1123" s="569">
        <v>57.48</v>
      </c>
      <c r="M1123" s="569">
        <v>229.92</v>
      </c>
      <c r="N1123" s="568">
        <v>4</v>
      </c>
      <c r="O1123" s="634">
        <v>4</v>
      </c>
      <c r="P1123" s="569">
        <v>114.96</v>
      </c>
      <c r="Q1123" s="585">
        <v>0.5</v>
      </c>
      <c r="R1123" s="568">
        <v>2</v>
      </c>
      <c r="S1123" s="585">
        <v>0.5</v>
      </c>
      <c r="T1123" s="634">
        <v>2</v>
      </c>
      <c r="U1123" s="616">
        <v>0.5</v>
      </c>
    </row>
    <row r="1124" spans="1:21" ht="14.4" customHeight="1" x14ac:dyDescent="0.3">
      <c r="A1124" s="567">
        <v>7</v>
      </c>
      <c r="B1124" s="568" t="s">
        <v>517</v>
      </c>
      <c r="C1124" s="568">
        <v>89301074</v>
      </c>
      <c r="D1124" s="632" t="s">
        <v>2978</v>
      </c>
      <c r="E1124" s="633" t="s">
        <v>1764</v>
      </c>
      <c r="F1124" s="568" t="s">
        <v>1733</v>
      </c>
      <c r="G1124" s="568" t="s">
        <v>2026</v>
      </c>
      <c r="H1124" s="568" t="s">
        <v>516</v>
      </c>
      <c r="I1124" s="568" t="s">
        <v>2035</v>
      </c>
      <c r="J1124" s="568" t="s">
        <v>2036</v>
      </c>
      <c r="K1124" s="568" t="s">
        <v>1030</v>
      </c>
      <c r="L1124" s="569">
        <v>105.85</v>
      </c>
      <c r="M1124" s="569">
        <v>211.7</v>
      </c>
      <c r="N1124" s="568">
        <v>2</v>
      </c>
      <c r="O1124" s="634">
        <v>2</v>
      </c>
      <c r="P1124" s="569">
        <v>105.85</v>
      </c>
      <c r="Q1124" s="585">
        <v>0.5</v>
      </c>
      <c r="R1124" s="568">
        <v>1</v>
      </c>
      <c r="S1124" s="585">
        <v>0.5</v>
      </c>
      <c r="T1124" s="634">
        <v>1</v>
      </c>
      <c r="U1124" s="616">
        <v>0.5</v>
      </c>
    </row>
    <row r="1125" spans="1:21" ht="14.4" customHeight="1" x14ac:dyDescent="0.3">
      <c r="A1125" s="567">
        <v>7</v>
      </c>
      <c r="B1125" s="568" t="s">
        <v>517</v>
      </c>
      <c r="C1125" s="568">
        <v>89301074</v>
      </c>
      <c r="D1125" s="632" t="s">
        <v>2978</v>
      </c>
      <c r="E1125" s="633" t="s">
        <v>1764</v>
      </c>
      <c r="F1125" s="568" t="s">
        <v>1733</v>
      </c>
      <c r="G1125" s="568" t="s">
        <v>2026</v>
      </c>
      <c r="H1125" s="568" t="s">
        <v>516</v>
      </c>
      <c r="I1125" s="568" t="s">
        <v>2037</v>
      </c>
      <c r="J1125" s="568" t="s">
        <v>2038</v>
      </c>
      <c r="K1125" s="568" t="s">
        <v>2039</v>
      </c>
      <c r="L1125" s="569">
        <v>237.72</v>
      </c>
      <c r="M1125" s="569">
        <v>2139.48</v>
      </c>
      <c r="N1125" s="568">
        <v>9</v>
      </c>
      <c r="O1125" s="634">
        <v>3</v>
      </c>
      <c r="P1125" s="569">
        <v>2139.48</v>
      </c>
      <c r="Q1125" s="585">
        <v>1</v>
      </c>
      <c r="R1125" s="568">
        <v>9</v>
      </c>
      <c r="S1125" s="585">
        <v>1</v>
      </c>
      <c r="T1125" s="634">
        <v>3</v>
      </c>
      <c r="U1125" s="616">
        <v>1</v>
      </c>
    </row>
    <row r="1126" spans="1:21" ht="14.4" customHeight="1" x14ac:dyDescent="0.3">
      <c r="A1126" s="567">
        <v>7</v>
      </c>
      <c r="B1126" s="568" t="s">
        <v>517</v>
      </c>
      <c r="C1126" s="568">
        <v>89301074</v>
      </c>
      <c r="D1126" s="632" t="s">
        <v>2978</v>
      </c>
      <c r="E1126" s="633" t="s">
        <v>1764</v>
      </c>
      <c r="F1126" s="568" t="s">
        <v>1733</v>
      </c>
      <c r="G1126" s="568" t="s">
        <v>1876</v>
      </c>
      <c r="H1126" s="568" t="s">
        <v>586</v>
      </c>
      <c r="I1126" s="568" t="s">
        <v>2963</v>
      </c>
      <c r="J1126" s="568" t="s">
        <v>1878</v>
      </c>
      <c r="K1126" s="568" t="s">
        <v>2964</v>
      </c>
      <c r="L1126" s="569">
        <v>48.31</v>
      </c>
      <c r="M1126" s="569">
        <v>48.31</v>
      </c>
      <c r="N1126" s="568">
        <v>1</v>
      </c>
      <c r="O1126" s="634">
        <v>0.5</v>
      </c>
      <c r="P1126" s="569">
        <v>48.31</v>
      </c>
      <c r="Q1126" s="585">
        <v>1</v>
      </c>
      <c r="R1126" s="568">
        <v>1</v>
      </c>
      <c r="S1126" s="585">
        <v>1</v>
      </c>
      <c r="T1126" s="634">
        <v>0.5</v>
      </c>
      <c r="U1126" s="616">
        <v>1</v>
      </c>
    </row>
    <row r="1127" spans="1:21" ht="14.4" customHeight="1" x14ac:dyDescent="0.3">
      <c r="A1127" s="567">
        <v>7</v>
      </c>
      <c r="B1127" s="568" t="s">
        <v>517</v>
      </c>
      <c r="C1127" s="568">
        <v>89301074</v>
      </c>
      <c r="D1127" s="632" t="s">
        <v>2978</v>
      </c>
      <c r="E1127" s="633" t="s">
        <v>1764</v>
      </c>
      <c r="F1127" s="568" t="s">
        <v>1733</v>
      </c>
      <c r="G1127" s="568" t="s">
        <v>1876</v>
      </c>
      <c r="H1127" s="568" t="s">
        <v>516</v>
      </c>
      <c r="I1127" s="568" t="s">
        <v>2603</v>
      </c>
      <c r="J1127" s="568" t="s">
        <v>1878</v>
      </c>
      <c r="K1127" s="568" t="s">
        <v>2965</v>
      </c>
      <c r="L1127" s="569">
        <v>96.63</v>
      </c>
      <c r="M1127" s="569">
        <v>96.63</v>
      </c>
      <c r="N1127" s="568">
        <v>1</v>
      </c>
      <c r="O1127" s="634">
        <v>1</v>
      </c>
      <c r="P1127" s="569">
        <v>96.63</v>
      </c>
      <c r="Q1127" s="585">
        <v>1</v>
      </c>
      <c r="R1127" s="568">
        <v>1</v>
      </c>
      <c r="S1127" s="585">
        <v>1</v>
      </c>
      <c r="T1127" s="634">
        <v>1</v>
      </c>
      <c r="U1127" s="616">
        <v>1</v>
      </c>
    </row>
    <row r="1128" spans="1:21" ht="14.4" customHeight="1" x14ac:dyDescent="0.3">
      <c r="A1128" s="567">
        <v>7</v>
      </c>
      <c r="B1128" s="568" t="s">
        <v>517</v>
      </c>
      <c r="C1128" s="568">
        <v>89301074</v>
      </c>
      <c r="D1128" s="632" t="s">
        <v>2978</v>
      </c>
      <c r="E1128" s="633" t="s">
        <v>1764</v>
      </c>
      <c r="F1128" s="568" t="s">
        <v>1733</v>
      </c>
      <c r="G1128" s="568" t="s">
        <v>1876</v>
      </c>
      <c r="H1128" s="568" t="s">
        <v>516</v>
      </c>
      <c r="I1128" s="568" t="s">
        <v>2603</v>
      </c>
      <c r="J1128" s="568" t="s">
        <v>1878</v>
      </c>
      <c r="K1128" s="568" t="s">
        <v>2604</v>
      </c>
      <c r="L1128" s="569">
        <v>96.63</v>
      </c>
      <c r="M1128" s="569">
        <v>96.63</v>
      </c>
      <c r="N1128" s="568">
        <v>1</v>
      </c>
      <c r="O1128" s="634">
        <v>1</v>
      </c>
      <c r="P1128" s="569">
        <v>96.63</v>
      </c>
      <c r="Q1128" s="585">
        <v>1</v>
      </c>
      <c r="R1128" s="568">
        <v>1</v>
      </c>
      <c r="S1128" s="585">
        <v>1</v>
      </c>
      <c r="T1128" s="634">
        <v>1</v>
      </c>
      <c r="U1128" s="616">
        <v>1</v>
      </c>
    </row>
    <row r="1129" spans="1:21" ht="14.4" customHeight="1" x14ac:dyDescent="0.3">
      <c r="A1129" s="567">
        <v>7</v>
      </c>
      <c r="B1129" s="568" t="s">
        <v>517</v>
      </c>
      <c r="C1129" s="568">
        <v>89301074</v>
      </c>
      <c r="D1129" s="632" t="s">
        <v>2978</v>
      </c>
      <c r="E1129" s="633" t="s">
        <v>1764</v>
      </c>
      <c r="F1129" s="568" t="s">
        <v>1733</v>
      </c>
      <c r="G1129" s="568" t="s">
        <v>1876</v>
      </c>
      <c r="H1129" s="568" t="s">
        <v>516</v>
      </c>
      <c r="I1129" s="568" t="s">
        <v>1644</v>
      </c>
      <c r="J1129" s="568" t="s">
        <v>601</v>
      </c>
      <c r="K1129" s="568" t="s">
        <v>1645</v>
      </c>
      <c r="L1129" s="569">
        <v>96.63</v>
      </c>
      <c r="M1129" s="569">
        <v>193.26</v>
      </c>
      <c r="N1129" s="568">
        <v>2</v>
      </c>
      <c r="O1129" s="634">
        <v>2</v>
      </c>
      <c r="P1129" s="569">
        <v>96.63</v>
      </c>
      <c r="Q1129" s="585">
        <v>0.5</v>
      </c>
      <c r="R1129" s="568">
        <v>1</v>
      </c>
      <c r="S1129" s="585">
        <v>0.5</v>
      </c>
      <c r="T1129" s="634">
        <v>1</v>
      </c>
      <c r="U1129" s="616">
        <v>0.5</v>
      </c>
    </row>
    <row r="1130" spans="1:21" ht="14.4" customHeight="1" x14ac:dyDescent="0.3">
      <c r="A1130" s="567">
        <v>7</v>
      </c>
      <c r="B1130" s="568" t="s">
        <v>517</v>
      </c>
      <c r="C1130" s="568">
        <v>89301074</v>
      </c>
      <c r="D1130" s="632" t="s">
        <v>2978</v>
      </c>
      <c r="E1130" s="633" t="s">
        <v>1764</v>
      </c>
      <c r="F1130" s="568" t="s">
        <v>1733</v>
      </c>
      <c r="G1130" s="568" t="s">
        <v>1880</v>
      </c>
      <c r="H1130" s="568" t="s">
        <v>516</v>
      </c>
      <c r="I1130" s="568" t="s">
        <v>1476</v>
      </c>
      <c r="J1130" s="568" t="s">
        <v>775</v>
      </c>
      <c r="K1130" s="568" t="s">
        <v>777</v>
      </c>
      <c r="L1130" s="569">
        <v>190.48</v>
      </c>
      <c r="M1130" s="569">
        <v>190.48</v>
      </c>
      <c r="N1130" s="568">
        <v>1</v>
      </c>
      <c r="O1130" s="634">
        <v>0.5</v>
      </c>
      <c r="P1130" s="569"/>
      <c r="Q1130" s="585">
        <v>0</v>
      </c>
      <c r="R1130" s="568"/>
      <c r="S1130" s="585">
        <v>0</v>
      </c>
      <c r="T1130" s="634"/>
      <c r="U1130" s="616">
        <v>0</v>
      </c>
    </row>
    <row r="1131" spans="1:21" ht="14.4" customHeight="1" x14ac:dyDescent="0.3">
      <c r="A1131" s="567">
        <v>7</v>
      </c>
      <c r="B1131" s="568" t="s">
        <v>517</v>
      </c>
      <c r="C1131" s="568">
        <v>89301074</v>
      </c>
      <c r="D1131" s="632" t="s">
        <v>2978</v>
      </c>
      <c r="E1131" s="633" t="s">
        <v>1764</v>
      </c>
      <c r="F1131" s="568" t="s">
        <v>1733</v>
      </c>
      <c r="G1131" s="568" t="s">
        <v>2048</v>
      </c>
      <c r="H1131" s="568" t="s">
        <v>516</v>
      </c>
      <c r="I1131" s="568" t="s">
        <v>2049</v>
      </c>
      <c r="J1131" s="568" t="s">
        <v>2050</v>
      </c>
      <c r="K1131" s="568" t="s">
        <v>2051</v>
      </c>
      <c r="L1131" s="569">
        <v>1520.3</v>
      </c>
      <c r="M1131" s="569">
        <v>1520.3</v>
      </c>
      <c r="N1131" s="568">
        <v>1</v>
      </c>
      <c r="O1131" s="634">
        <v>1</v>
      </c>
      <c r="P1131" s="569">
        <v>1520.3</v>
      </c>
      <c r="Q1131" s="585">
        <v>1</v>
      </c>
      <c r="R1131" s="568">
        <v>1</v>
      </c>
      <c r="S1131" s="585">
        <v>1</v>
      </c>
      <c r="T1131" s="634">
        <v>1</v>
      </c>
      <c r="U1131" s="616">
        <v>1</v>
      </c>
    </row>
    <row r="1132" spans="1:21" ht="14.4" customHeight="1" x14ac:dyDescent="0.3">
      <c r="A1132" s="567">
        <v>7</v>
      </c>
      <c r="B1132" s="568" t="s">
        <v>517</v>
      </c>
      <c r="C1132" s="568">
        <v>89301074</v>
      </c>
      <c r="D1132" s="632" t="s">
        <v>2978</v>
      </c>
      <c r="E1132" s="633" t="s">
        <v>1764</v>
      </c>
      <c r="F1132" s="568" t="s">
        <v>1733</v>
      </c>
      <c r="G1132" s="568" t="s">
        <v>2048</v>
      </c>
      <c r="H1132" s="568" t="s">
        <v>516</v>
      </c>
      <c r="I1132" s="568" t="s">
        <v>2052</v>
      </c>
      <c r="J1132" s="568" t="s">
        <v>2050</v>
      </c>
      <c r="K1132" s="568" t="s">
        <v>2053</v>
      </c>
      <c r="L1132" s="569">
        <v>3040.6</v>
      </c>
      <c r="M1132" s="569">
        <v>39527.800000000003</v>
      </c>
      <c r="N1132" s="568">
        <v>13</v>
      </c>
      <c r="O1132" s="634">
        <v>5</v>
      </c>
      <c r="P1132" s="569">
        <v>24324.799999999999</v>
      </c>
      <c r="Q1132" s="585">
        <v>0.61538461538461531</v>
      </c>
      <c r="R1132" s="568">
        <v>8</v>
      </c>
      <c r="S1132" s="585">
        <v>0.61538461538461542</v>
      </c>
      <c r="T1132" s="634">
        <v>3</v>
      </c>
      <c r="U1132" s="616">
        <v>0.6</v>
      </c>
    </row>
    <row r="1133" spans="1:21" ht="14.4" customHeight="1" x14ac:dyDescent="0.3">
      <c r="A1133" s="567">
        <v>7</v>
      </c>
      <c r="B1133" s="568" t="s">
        <v>517</v>
      </c>
      <c r="C1133" s="568">
        <v>89301074</v>
      </c>
      <c r="D1133" s="632" t="s">
        <v>2978</v>
      </c>
      <c r="E1133" s="633" t="s">
        <v>1764</v>
      </c>
      <c r="F1133" s="568" t="s">
        <v>1733</v>
      </c>
      <c r="G1133" s="568" t="s">
        <v>2048</v>
      </c>
      <c r="H1133" s="568" t="s">
        <v>516</v>
      </c>
      <c r="I1133" s="568" t="s">
        <v>2054</v>
      </c>
      <c r="J1133" s="568" t="s">
        <v>2055</v>
      </c>
      <c r="K1133" s="568" t="s">
        <v>2056</v>
      </c>
      <c r="L1133" s="569">
        <v>569.97</v>
      </c>
      <c r="M1133" s="569">
        <v>3419.8200000000006</v>
      </c>
      <c r="N1133" s="568">
        <v>6</v>
      </c>
      <c r="O1133" s="634">
        <v>3</v>
      </c>
      <c r="P1133" s="569">
        <v>2849.8500000000004</v>
      </c>
      <c r="Q1133" s="585">
        <v>0.83333333333333326</v>
      </c>
      <c r="R1133" s="568">
        <v>5</v>
      </c>
      <c r="S1133" s="585">
        <v>0.83333333333333337</v>
      </c>
      <c r="T1133" s="634">
        <v>2</v>
      </c>
      <c r="U1133" s="616">
        <v>0.66666666666666663</v>
      </c>
    </row>
    <row r="1134" spans="1:21" ht="14.4" customHeight="1" x14ac:dyDescent="0.3">
      <c r="A1134" s="567">
        <v>7</v>
      </c>
      <c r="B1134" s="568" t="s">
        <v>517</v>
      </c>
      <c r="C1134" s="568">
        <v>89301074</v>
      </c>
      <c r="D1134" s="632" t="s">
        <v>2978</v>
      </c>
      <c r="E1134" s="633" t="s">
        <v>1764</v>
      </c>
      <c r="F1134" s="568" t="s">
        <v>1733</v>
      </c>
      <c r="G1134" s="568" t="s">
        <v>2048</v>
      </c>
      <c r="H1134" s="568" t="s">
        <v>516</v>
      </c>
      <c r="I1134" s="568" t="s">
        <v>2212</v>
      </c>
      <c r="J1134" s="568" t="s">
        <v>2055</v>
      </c>
      <c r="K1134" s="568" t="s">
        <v>2213</v>
      </c>
      <c r="L1134" s="569">
        <v>1139.93</v>
      </c>
      <c r="M1134" s="569">
        <v>6839.58</v>
      </c>
      <c r="N1134" s="568">
        <v>6</v>
      </c>
      <c r="O1134" s="634">
        <v>2</v>
      </c>
      <c r="P1134" s="569">
        <v>6839.58</v>
      </c>
      <c r="Q1134" s="585">
        <v>1</v>
      </c>
      <c r="R1134" s="568">
        <v>6</v>
      </c>
      <c r="S1134" s="585">
        <v>1</v>
      </c>
      <c r="T1134" s="634">
        <v>2</v>
      </c>
      <c r="U1134" s="616">
        <v>1</v>
      </c>
    </row>
    <row r="1135" spans="1:21" ht="14.4" customHeight="1" x14ac:dyDescent="0.3">
      <c r="A1135" s="567">
        <v>7</v>
      </c>
      <c r="B1135" s="568" t="s">
        <v>517</v>
      </c>
      <c r="C1135" s="568">
        <v>89301074</v>
      </c>
      <c r="D1135" s="632" t="s">
        <v>2978</v>
      </c>
      <c r="E1135" s="633" t="s">
        <v>1764</v>
      </c>
      <c r="F1135" s="568" t="s">
        <v>1733</v>
      </c>
      <c r="G1135" s="568" t="s">
        <v>2048</v>
      </c>
      <c r="H1135" s="568" t="s">
        <v>516</v>
      </c>
      <c r="I1135" s="568" t="s">
        <v>2337</v>
      </c>
      <c r="J1135" s="568" t="s">
        <v>2338</v>
      </c>
      <c r="K1135" s="568" t="s">
        <v>2067</v>
      </c>
      <c r="L1135" s="569">
        <v>427.79</v>
      </c>
      <c r="M1135" s="569">
        <v>427.79</v>
      </c>
      <c r="N1135" s="568">
        <v>1</v>
      </c>
      <c r="O1135" s="634">
        <v>1</v>
      </c>
      <c r="P1135" s="569">
        <v>427.79</v>
      </c>
      <c r="Q1135" s="585">
        <v>1</v>
      </c>
      <c r="R1135" s="568">
        <v>1</v>
      </c>
      <c r="S1135" s="585">
        <v>1</v>
      </c>
      <c r="T1135" s="634">
        <v>1</v>
      </c>
      <c r="U1135" s="616">
        <v>1</v>
      </c>
    </row>
    <row r="1136" spans="1:21" ht="14.4" customHeight="1" x14ac:dyDescent="0.3">
      <c r="A1136" s="567">
        <v>7</v>
      </c>
      <c r="B1136" s="568" t="s">
        <v>517</v>
      </c>
      <c r="C1136" s="568">
        <v>89301074</v>
      </c>
      <c r="D1136" s="632" t="s">
        <v>2978</v>
      </c>
      <c r="E1136" s="633" t="s">
        <v>1764</v>
      </c>
      <c r="F1136" s="568" t="s">
        <v>1733</v>
      </c>
      <c r="G1136" s="568" t="s">
        <v>2048</v>
      </c>
      <c r="H1136" s="568" t="s">
        <v>516</v>
      </c>
      <c r="I1136" s="568" t="s">
        <v>2057</v>
      </c>
      <c r="J1136" s="568" t="s">
        <v>2058</v>
      </c>
      <c r="K1136" s="568" t="s">
        <v>2059</v>
      </c>
      <c r="L1136" s="569">
        <v>760.15</v>
      </c>
      <c r="M1136" s="569">
        <v>3040.6</v>
      </c>
      <c r="N1136" s="568">
        <v>4</v>
      </c>
      <c r="O1136" s="634">
        <v>2</v>
      </c>
      <c r="P1136" s="569">
        <v>3040.6</v>
      </c>
      <c r="Q1136" s="585">
        <v>1</v>
      </c>
      <c r="R1136" s="568">
        <v>4</v>
      </c>
      <c r="S1136" s="585">
        <v>1</v>
      </c>
      <c r="T1136" s="634">
        <v>2</v>
      </c>
      <c r="U1136" s="616">
        <v>1</v>
      </c>
    </row>
    <row r="1137" spans="1:21" ht="14.4" customHeight="1" x14ac:dyDescent="0.3">
      <c r="A1137" s="567">
        <v>7</v>
      </c>
      <c r="B1137" s="568" t="s">
        <v>517</v>
      </c>
      <c r="C1137" s="568">
        <v>89301074</v>
      </c>
      <c r="D1137" s="632" t="s">
        <v>2978</v>
      </c>
      <c r="E1137" s="633" t="s">
        <v>1764</v>
      </c>
      <c r="F1137" s="568" t="s">
        <v>1733</v>
      </c>
      <c r="G1137" s="568" t="s">
        <v>2048</v>
      </c>
      <c r="H1137" s="568" t="s">
        <v>516</v>
      </c>
      <c r="I1137" s="568" t="s">
        <v>2214</v>
      </c>
      <c r="J1137" s="568" t="s">
        <v>2058</v>
      </c>
      <c r="K1137" s="568" t="s">
        <v>2062</v>
      </c>
      <c r="L1137" s="569">
        <v>1520.3</v>
      </c>
      <c r="M1137" s="569">
        <v>18243.599999999999</v>
      </c>
      <c r="N1137" s="568">
        <v>12</v>
      </c>
      <c r="O1137" s="634">
        <v>6</v>
      </c>
      <c r="P1137" s="569">
        <v>16723.3</v>
      </c>
      <c r="Q1137" s="585">
        <v>0.91666666666666674</v>
      </c>
      <c r="R1137" s="568">
        <v>11</v>
      </c>
      <c r="S1137" s="585">
        <v>0.91666666666666663</v>
      </c>
      <c r="T1137" s="634">
        <v>5</v>
      </c>
      <c r="U1137" s="616">
        <v>0.83333333333333337</v>
      </c>
    </row>
    <row r="1138" spans="1:21" ht="14.4" customHeight="1" x14ac:dyDescent="0.3">
      <c r="A1138" s="567">
        <v>7</v>
      </c>
      <c r="B1138" s="568" t="s">
        <v>517</v>
      </c>
      <c r="C1138" s="568">
        <v>89301074</v>
      </c>
      <c r="D1138" s="632" t="s">
        <v>2978</v>
      </c>
      <c r="E1138" s="633" t="s">
        <v>1764</v>
      </c>
      <c r="F1138" s="568" t="s">
        <v>1733</v>
      </c>
      <c r="G1138" s="568" t="s">
        <v>2048</v>
      </c>
      <c r="H1138" s="568" t="s">
        <v>516</v>
      </c>
      <c r="I1138" s="568" t="s">
        <v>2218</v>
      </c>
      <c r="J1138" s="568" t="s">
        <v>2066</v>
      </c>
      <c r="K1138" s="568" t="s">
        <v>2219</v>
      </c>
      <c r="L1138" s="569">
        <v>0</v>
      </c>
      <c r="M1138" s="569">
        <v>0</v>
      </c>
      <c r="N1138" s="568">
        <v>1</v>
      </c>
      <c r="O1138" s="634">
        <v>1</v>
      </c>
      <c r="P1138" s="569">
        <v>0</v>
      </c>
      <c r="Q1138" s="585"/>
      <c r="R1138" s="568">
        <v>1</v>
      </c>
      <c r="S1138" s="585">
        <v>1</v>
      </c>
      <c r="T1138" s="634">
        <v>1</v>
      </c>
      <c r="U1138" s="616">
        <v>1</v>
      </c>
    </row>
    <row r="1139" spans="1:21" ht="14.4" customHeight="1" x14ac:dyDescent="0.3">
      <c r="A1139" s="567">
        <v>7</v>
      </c>
      <c r="B1139" s="568" t="s">
        <v>517</v>
      </c>
      <c r="C1139" s="568">
        <v>89301074</v>
      </c>
      <c r="D1139" s="632" t="s">
        <v>2978</v>
      </c>
      <c r="E1139" s="633" t="s">
        <v>1764</v>
      </c>
      <c r="F1139" s="568" t="s">
        <v>1733</v>
      </c>
      <c r="G1139" s="568" t="s">
        <v>2048</v>
      </c>
      <c r="H1139" s="568" t="s">
        <v>516</v>
      </c>
      <c r="I1139" s="568" t="s">
        <v>2068</v>
      </c>
      <c r="J1139" s="568" t="s">
        <v>2069</v>
      </c>
      <c r="K1139" s="568" t="s">
        <v>2056</v>
      </c>
      <c r="L1139" s="569">
        <v>569.97</v>
      </c>
      <c r="M1139" s="569">
        <v>3419.8200000000006</v>
      </c>
      <c r="N1139" s="568">
        <v>6</v>
      </c>
      <c r="O1139" s="634">
        <v>2</v>
      </c>
      <c r="P1139" s="569">
        <v>569.97</v>
      </c>
      <c r="Q1139" s="585">
        <v>0.16666666666666666</v>
      </c>
      <c r="R1139" s="568">
        <v>1</v>
      </c>
      <c r="S1139" s="585">
        <v>0.16666666666666666</v>
      </c>
      <c r="T1139" s="634">
        <v>1</v>
      </c>
      <c r="U1139" s="616">
        <v>0.5</v>
      </c>
    </row>
    <row r="1140" spans="1:21" ht="14.4" customHeight="1" x14ac:dyDescent="0.3">
      <c r="A1140" s="567">
        <v>7</v>
      </c>
      <c r="B1140" s="568" t="s">
        <v>517</v>
      </c>
      <c r="C1140" s="568">
        <v>89301074</v>
      </c>
      <c r="D1140" s="632" t="s">
        <v>2978</v>
      </c>
      <c r="E1140" s="633" t="s">
        <v>1764</v>
      </c>
      <c r="F1140" s="568" t="s">
        <v>1733</v>
      </c>
      <c r="G1140" s="568" t="s">
        <v>2048</v>
      </c>
      <c r="H1140" s="568" t="s">
        <v>516</v>
      </c>
      <c r="I1140" s="568" t="s">
        <v>2339</v>
      </c>
      <c r="J1140" s="568" t="s">
        <v>2069</v>
      </c>
      <c r="K1140" s="568" t="s">
        <v>2056</v>
      </c>
      <c r="L1140" s="569">
        <v>569.97</v>
      </c>
      <c r="M1140" s="569">
        <v>2849.8500000000004</v>
      </c>
      <c r="N1140" s="568">
        <v>5</v>
      </c>
      <c r="O1140" s="634">
        <v>3</v>
      </c>
      <c r="P1140" s="569">
        <v>2279.88</v>
      </c>
      <c r="Q1140" s="585">
        <v>0.79999999999999993</v>
      </c>
      <c r="R1140" s="568">
        <v>4</v>
      </c>
      <c r="S1140" s="585">
        <v>0.8</v>
      </c>
      <c r="T1140" s="634">
        <v>2</v>
      </c>
      <c r="U1140" s="616">
        <v>0.66666666666666663</v>
      </c>
    </row>
    <row r="1141" spans="1:21" ht="14.4" customHeight="1" x14ac:dyDescent="0.3">
      <c r="A1141" s="567">
        <v>7</v>
      </c>
      <c r="B1141" s="568" t="s">
        <v>517</v>
      </c>
      <c r="C1141" s="568">
        <v>89301074</v>
      </c>
      <c r="D1141" s="632" t="s">
        <v>2978</v>
      </c>
      <c r="E1141" s="633" t="s">
        <v>1764</v>
      </c>
      <c r="F1141" s="568" t="s">
        <v>1733</v>
      </c>
      <c r="G1141" s="568" t="s">
        <v>2048</v>
      </c>
      <c r="H1141" s="568" t="s">
        <v>516</v>
      </c>
      <c r="I1141" s="568" t="s">
        <v>2070</v>
      </c>
      <c r="J1141" s="568" t="s">
        <v>2071</v>
      </c>
      <c r="K1141" s="568" t="s">
        <v>2059</v>
      </c>
      <c r="L1141" s="569">
        <v>760.15</v>
      </c>
      <c r="M1141" s="569">
        <v>3800.75</v>
      </c>
      <c r="N1141" s="568">
        <v>5</v>
      </c>
      <c r="O1141" s="634">
        <v>3</v>
      </c>
      <c r="P1141" s="569">
        <v>3800.75</v>
      </c>
      <c r="Q1141" s="585">
        <v>1</v>
      </c>
      <c r="R1141" s="568">
        <v>5</v>
      </c>
      <c r="S1141" s="585">
        <v>1</v>
      </c>
      <c r="T1141" s="634">
        <v>3</v>
      </c>
      <c r="U1141" s="616">
        <v>1</v>
      </c>
    </row>
    <row r="1142" spans="1:21" ht="14.4" customHeight="1" x14ac:dyDescent="0.3">
      <c r="A1142" s="567">
        <v>7</v>
      </c>
      <c r="B1142" s="568" t="s">
        <v>517</v>
      </c>
      <c r="C1142" s="568">
        <v>89301074</v>
      </c>
      <c r="D1142" s="632" t="s">
        <v>2978</v>
      </c>
      <c r="E1142" s="633" t="s">
        <v>1764</v>
      </c>
      <c r="F1142" s="568" t="s">
        <v>1733</v>
      </c>
      <c r="G1142" s="568" t="s">
        <v>2048</v>
      </c>
      <c r="H1142" s="568" t="s">
        <v>516</v>
      </c>
      <c r="I1142" s="568" t="s">
        <v>2451</v>
      </c>
      <c r="J1142" s="568" t="s">
        <v>2071</v>
      </c>
      <c r="K1142" s="568" t="s">
        <v>2062</v>
      </c>
      <c r="L1142" s="569">
        <v>1520.3</v>
      </c>
      <c r="M1142" s="569">
        <v>6081.2</v>
      </c>
      <c r="N1142" s="568">
        <v>4</v>
      </c>
      <c r="O1142" s="634">
        <v>1</v>
      </c>
      <c r="P1142" s="569">
        <v>6081.2</v>
      </c>
      <c r="Q1142" s="585">
        <v>1</v>
      </c>
      <c r="R1142" s="568">
        <v>4</v>
      </c>
      <c r="S1142" s="585">
        <v>1</v>
      </c>
      <c r="T1142" s="634">
        <v>1</v>
      </c>
      <c r="U1142" s="616">
        <v>1</v>
      </c>
    </row>
    <row r="1143" spans="1:21" ht="14.4" customHeight="1" x14ac:dyDescent="0.3">
      <c r="A1143" s="567">
        <v>7</v>
      </c>
      <c r="B1143" s="568" t="s">
        <v>517</v>
      </c>
      <c r="C1143" s="568">
        <v>89301074</v>
      </c>
      <c r="D1143" s="632" t="s">
        <v>2978</v>
      </c>
      <c r="E1143" s="633" t="s">
        <v>1764</v>
      </c>
      <c r="F1143" s="568" t="s">
        <v>1733</v>
      </c>
      <c r="G1143" s="568" t="s">
        <v>2048</v>
      </c>
      <c r="H1143" s="568" t="s">
        <v>516</v>
      </c>
      <c r="I1143" s="568" t="s">
        <v>2340</v>
      </c>
      <c r="J1143" s="568" t="s">
        <v>2071</v>
      </c>
      <c r="K1143" s="568" t="s">
        <v>2059</v>
      </c>
      <c r="L1143" s="569">
        <v>760.15</v>
      </c>
      <c r="M1143" s="569">
        <v>6081.2</v>
      </c>
      <c r="N1143" s="568">
        <v>8</v>
      </c>
      <c r="O1143" s="634">
        <v>4</v>
      </c>
      <c r="P1143" s="569">
        <v>2280.4499999999998</v>
      </c>
      <c r="Q1143" s="585">
        <v>0.375</v>
      </c>
      <c r="R1143" s="568">
        <v>3</v>
      </c>
      <c r="S1143" s="585">
        <v>0.375</v>
      </c>
      <c r="T1143" s="634">
        <v>2</v>
      </c>
      <c r="U1143" s="616">
        <v>0.5</v>
      </c>
    </row>
    <row r="1144" spans="1:21" ht="14.4" customHeight="1" x14ac:dyDescent="0.3">
      <c r="A1144" s="567">
        <v>7</v>
      </c>
      <c r="B1144" s="568" t="s">
        <v>517</v>
      </c>
      <c r="C1144" s="568">
        <v>89301074</v>
      </c>
      <c r="D1144" s="632" t="s">
        <v>2978</v>
      </c>
      <c r="E1144" s="633" t="s">
        <v>1764</v>
      </c>
      <c r="F1144" s="568" t="s">
        <v>1733</v>
      </c>
      <c r="G1144" s="568" t="s">
        <v>2048</v>
      </c>
      <c r="H1144" s="568" t="s">
        <v>516</v>
      </c>
      <c r="I1144" s="568" t="s">
        <v>2966</v>
      </c>
      <c r="J1144" s="568" t="s">
        <v>2066</v>
      </c>
      <c r="K1144" s="568" t="s">
        <v>2517</v>
      </c>
      <c r="L1144" s="569">
        <v>855.56</v>
      </c>
      <c r="M1144" s="569">
        <v>855.56</v>
      </c>
      <c r="N1144" s="568">
        <v>1</v>
      </c>
      <c r="O1144" s="634">
        <v>1</v>
      </c>
      <c r="P1144" s="569"/>
      <c r="Q1144" s="585">
        <v>0</v>
      </c>
      <c r="R1144" s="568"/>
      <c r="S1144" s="585">
        <v>0</v>
      </c>
      <c r="T1144" s="634"/>
      <c r="U1144" s="616">
        <v>0</v>
      </c>
    </row>
    <row r="1145" spans="1:21" ht="14.4" customHeight="1" x14ac:dyDescent="0.3">
      <c r="A1145" s="567">
        <v>7</v>
      </c>
      <c r="B1145" s="568" t="s">
        <v>517</v>
      </c>
      <c r="C1145" s="568">
        <v>89301074</v>
      </c>
      <c r="D1145" s="632" t="s">
        <v>2978</v>
      </c>
      <c r="E1145" s="633" t="s">
        <v>1764</v>
      </c>
      <c r="F1145" s="568" t="s">
        <v>1733</v>
      </c>
      <c r="G1145" s="568" t="s">
        <v>2072</v>
      </c>
      <c r="H1145" s="568" t="s">
        <v>516</v>
      </c>
      <c r="I1145" s="568" t="s">
        <v>2341</v>
      </c>
      <c r="J1145" s="568" t="s">
        <v>2342</v>
      </c>
      <c r="K1145" s="568" t="s">
        <v>2343</v>
      </c>
      <c r="L1145" s="569">
        <v>1163.02</v>
      </c>
      <c r="M1145" s="569">
        <v>1163.02</v>
      </c>
      <c r="N1145" s="568">
        <v>1</v>
      </c>
      <c r="O1145" s="634">
        <v>1</v>
      </c>
      <c r="P1145" s="569">
        <v>1163.02</v>
      </c>
      <c r="Q1145" s="585">
        <v>1</v>
      </c>
      <c r="R1145" s="568">
        <v>1</v>
      </c>
      <c r="S1145" s="585">
        <v>1</v>
      </c>
      <c r="T1145" s="634">
        <v>1</v>
      </c>
      <c r="U1145" s="616">
        <v>1</v>
      </c>
    </row>
    <row r="1146" spans="1:21" ht="14.4" customHeight="1" x14ac:dyDescent="0.3">
      <c r="A1146" s="567">
        <v>7</v>
      </c>
      <c r="B1146" s="568" t="s">
        <v>517</v>
      </c>
      <c r="C1146" s="568">
        <v>89301074</v>
      </c>
      <c r="D1146" s="632" t="s">
        <v>2978</v>
      </c>
      <c r="E1146" s="633" t="s">
        <v>1764</v>
      </c>
      <c r="F1146" s="568" t="s">
        <v>1733</v>
      </c>
      <c r="G1146" s="568" t="s">
        <v>2072</v>
      </c>
      <c r="H1146" s="568" t="s">
        <v>516</v>
      </c>
      <c r="I1146" s="568" t="s">
        <v>2341</v>
      </c>
      <c r="J1146" s="568" t="s">
        <v>2836</v>
      </c>
      <c r="K1146" s="568" t="s">
        <v>2343</v>
      </c>
      <c r="L1146" s="569">
        <v>1163.02</v>
      </c>
      <c r="M1146" s="569">
        <v>3489.06</v>
      </c>
      <c r="N1146" s="568">
        <v>3</v>
      </c>
      <c r="O1146" s="634">
        <v>3</v>
      </c>
      <c r="P1146" s="569">
        <v>2326.04</v>
      </c>
      <c r="Q1146" s="585">
        <v>0.66666666666666663</v>
      </c>
      <c r="R1146" s="568">
        <v>2</v>
      </c>
      <c r="S1146" s="585">
        <v>0.66666666666666663</v>
      </c>
      <c r="T1146" s="634">
        <v>2</v>
      </c>
      <c r="U1146" s="616">
        <v>0.66666666666666663</v>
      </c>
    </row>
    <row r="1147" spans="1:21" ht="14.4" customHeight="1" x14ac:dyDescent="0.3">
      <c r="A1147" s="567">
        <v>7</v>
      </c>
      <c r="B1147" s="568" t="s">
        <v>517</v>
      </c>
      <c r="C1147" s="568">
        <v>89301074</v>
      </c>
      <c r="D1147" s="632" t="s">
        <v>2978</v>
      </c>
      <c r="E1147" s="633" t="s">
        <v>1764</v>
      </c>
      <c r="F1147" s="568" t="s">
        <v>1733</v>
      </c>
      <c r="G1147" s="568" t="s">
        <v>2072</v>
      </c>
      <c r="H1147" s="568" t="s">
        <v>516</v>
      </c>
      <c r="I1147" s="568" t="s">
        <v>2925</v>
      </c>
      <c r="J1147" s="568" t="s">
        <v>2926</v>
      </c>
      <c r="K1147" s="568" t="s">
        <v>2927</v>
      </c>
      <c r="L1147" s="569">
        <v>2243.6799999999998</v>
      </c>
      <c r="M1147" s="569">
        <v>4487.3599999999997</v>
      </c>
      <c r="N1147" s="568">
        <v>2</v>
      </c>
      <c r="O1147" s="634">
        <v>2</v>
      </c>
      <c r="P1147" s="569">
        <v>2243.6799999999998</v>
      </c>
      <c r="Q1147" s="585">
        <v>0.5</v>
      </c>
      <c r="R1147" s="568">
        <v>1</v>
      </c>
      <c r="S1147" s="585">
        <v>0.5</v>
      </c>
      <c r="T1147" s="634">
        <v>1</v>
      </c>
      <c r="U1147" s="616">
        <v>0.5</v>
      </c>
    </row>
    <row r="1148" spans="1:21" ht="14.4" customHeight="1" x14ac:dyDescent="0.3">
      <c r="A1148" s="567">
        <v>7</v>
      </c>
      <c r="B1148" s="568" t="s">
        <v>517</v>
      </c>
      <c r="C1148" s="568">
        <v>89301074</v>
      </c>
      <c r="D1148" s="632" t="s">
        <v>2978</v>
      </c>
      <c r="E1148" s="633" t="s">
        <v>1764</v>
      </c>
      <c r="F1148" s="568" t="s">
        <v>1733</v>
      </c>
      <c r="G1148" s="568" t="s">
        <v>2072</v>
      </c>
      <c r="H1148" s="568" t="s">
        <v>516</v>
      </c>
      <c r="I1148" s="568" t="s">
        <v>2073</v>
      </c>
      <c r="J1148" s="568" t="s">
        <v>2967</v>
      </c>
      <c r="K1148" s="568" t="s">
        <v>2075</v>
      </c>
      <c r="L1148" s="569">
        <v>3858.27</v>
      </c>
      <c r="M1148" s="569">
        <v>3858.27</v>
      </c>
      <c r="N1148" s="568">
        <v>1</v>
      </c>
      <c r="O1148" s="634">
        <v>1</v>
      </c>
      <c r="P1148" s="569">
        <v>3858.27</v>
      </c>
      <c r="Q1148" s="585">
        <v>1</v>
      </c>
      <c r="R1148" s="568">
        <v>1</v>
      </c>
      <c r="S1148" s="585">
        <v>1</v>
      </c>
      <c r="T1148" s="634">
        <v>1</v>
      </c>
      <c r="U1148" s="616">
        <v>1</v>
      </c>
    </row>
    <row r="1149" spans="1:21" ht="14.4" customHeight="1" x14ac:dyDescent="0.3">
      <c r="A1149" s="567">
        <v>7</v>
      </c>
      <c r="B1149" s="568" t="s">
        <v>517</v>
      </c>
      <c r="C1149" s="568">
        <v>89301074</v>
      </c>
      <c r="D1149" s="632" t="s">
        <v>2978</v>
      </c>
      <c r="E1149" s="633" t="s">
        <v>1764</v>
      </c>
      <c r="F1149" s="568" t="s">
        <v>1733</v>
      </c>
      <c r="G1149" s="568" t="s">
        <v>2076</v>
      </c>
      <c r="H1149" s="568" t="s">
        <v>516</v>
      </c>
      <c r="I1149" s="568" t="s">
        <v>2968</v>
      </c>
      <c r="J1149" s="568" t="s">
        <v>2969</v>
      </c>
      <c r="K1149" s="568" t="s">
        <v>1858</v>
      </c>
      <c r="L1149" s="569">
        <v>0</v>
      </c>
      <c r="M1149" s="569">
        <v>0</v>
      </c>
      <c r="N1149" s="568">
        <v>1</v>
      </c>
      <c r="O1149" s="634">
        <v>0.5</v>
      </c>
      <c r="P1149" s="569">
        <v>0</v>
      </c>
      <c r="Q1149" s="585"/>
      <c r="R1149" s="568">
        <v>1</v>
      </c>
      <c r="S1149" s="585">
        <v>1</v>
      </c>
      <c r="T1149" s="634">
        <v>0.5</v>
      </c>
      <c r="U1149" s="616">
        <v>1</v>
      </c>
    </row>
    <row r="1150" spans="1:21" ht="14.4" customHeight="1" x14ac:dyDescent="0.3">
      <c r="A1150" s="567">
        <v>7</v>
      </c>
      <c r="B1150" s="568" t="s">
        <v>517</v>
      </c>
      <c r="C1150" s="568">
        <v>89301074</v>
      </c>
      <c r="D1150" s="632" t="s">
        <v>2978</v>
      </c>
      <c r="E1150" s="633" t="s">
        <v>1764</v>
      </c>
      <c r="F1150" s="568" t="s">
        <v>1733</v>
      </c>
      <c r="G1150" s="568" t="s">
        <v>1883</v>
      </c>
      <c r="H1150" s="568" t="s">
        <v>516</v>
      </c>
      <c r="I1150" s="568" t="s">
        <v>1884</v>
      </c>
      <c r="J1150" s="568" t="s">
        <v>815</v>
      </c>
      <c r="K1150" s="568" t="s">
        <v>816</v>
      </c>
      <c r="L1150" s="569">
        <v>56.69</v>
      </c>
      <c r="M1150" s="569">
        <v>56.69</v>
      </c>
      <c r="N1150" s="568">
        <v>1</v>
      </c>
      <c r="O1150" s="634">
        <v>1</v>
      </c>
      <c r="P1150" s="569"/>
      <c r="Q1150" s="585">
        <v>0</v>
      </c>
      <c r="R1150" s="568"/>
      <c r="S1150" s="585">
        <v>0</v>
      </c>
      <c r="T1150" s="634"/>
      <c r="U1150" s="616">
        <v>0</v>
      </c>
    </row>
    <row r="1151" spans="1:21" ht="14.4" customHeight="1" x14ac:dyDescent="0.3">
      <c r="A1151" s="567">
        <v>7</v>
      </c>
      <c r="B1151" s="568" t="s">
        <v>517</v>
      </c>
      <c r="C1151" s="568">
        <v>89301074</v>
      </c>
      <c r="D1151" s="632" t="s">
        <v>2978</v>
      </c>
      <c r="E1151" s="633" t="s">
        <v>1764</v>
      </c>
      <c r="F1151" s="568" t="s">
        <v>1733</v>
      </c>
      <c r="G1151" s="568" t="s">
        <v>1883</v>
      </c>
      <c r="H1151" s="568" t="s">
        <v>516</v>
      </c>
      <c r="I1151" s="568" t="s">
        <v>2928</v>
      </c>
      <c r="J1151" s="568" t="s">
        <v>2929</v>
      </c>
      <c r="K1151" s="568" t="s">
        <v>2930</v>
      </c>
      <c r="L1151" s="569">
        <v>45.34</v>
      </c>
      <c r="M1151" s="569">
        <v>90.68</v>
      </c>
      <c r="N1151" s="568">
        <v>2</v>
      </c>
      <c r="O1151" s="634">
        <v>1</v>
      </c>
      <c r="P1151" s="569"/>
      <c r="Q1151" s="585">
        <v>0</v>
      </c>
      <c r="R1151" s="568"/>
      <c r="S1151" s="585">
        <v>0</v>
      </c>
      <c r="T1151" s="634"/>
      <c r="U1151" s="616">
        <v>0</v>
      </c>
    </row>
    <row r="1152" spans="1:21" ht="14.4" customHeight="1" x14ac:dyDescent="0.3">
      <c r="A1152" s="567">
        <v>7</v>
      </c>
      <c r="B1152" s="568" t="s">
        <v>517</v>
      </c>
      <c r="C1152" s="568">
        <v>89301074</v>
      </c>
      <c r="D1152" s="632" t="s">
        <v>2978</v>
      </c>
      <c r="E1152" s="633" t="s">
        <v>1764</v>
      </c>
      <c r="F1152" s="568" t="s">
        <v>1733</v>
      </c>
      <c r="G1152" s="568" t="s">
        <v>2080</v>
      </c>
      <c r="H1152" s="568" t="s">
        <v>516</v>
      </c>
      <c r="I1152" s="568" t="s">
        <v>2224</v>
      </c>
      <c r="J1152" s="568" t="s">
        <v>2225</v>
      </c>
      <c r="K1152" s="568" t="s">
        <v>2226</v>
      </c>
      <c r="L1152" s="569">
        <v>91.52</v>
      </c>
      <c r="M1152" s="569">
        <v>91.52</v>
      </c>
      <c r="N1152" s="568">
        <v>1</v>
      </c>
      <c r="O1152" s="634">
        <v>1</v>
      </c>
      <c r="P1152" s="569">
        <v>91.52</v>
      </c>
      <c r="Q1152" s="585">
        <v>1</v>
      </c>
      <c r="R1152" s="568">
        <v>1</v>
      </c>
      <c r="S1152" s="585">
        <v>1</v>
      </c>
      <c r="T1152" s="634">
        <v>1</v>
      </c>
      <c r="U1152" s="616">
        <v>1</v>
      </c>
    </row>
    <row r="1153" spans="1:21" ht="14.4" customHeight="1" x14ac:dyDescent="0.3">
      <c r="A1153" s="567">
        <v>7</v>
      </c>
      <c r="B1153" s="568" t="s">
        <v>517</v>
      </c>
      <c r="C1153" s="568">
        <v>89301074</v>
      </c>
      <c r="D1153" s="632" t="s">
        <v>2978</v>
      </c>
      <c r="E1153" s="633" t="s">
        <v>1764</v>
      </c>
      <c r="F1153" s="568" t="s">
        <v>1733</v>
      </c>
      <c r="G1153" s="568" t="s">
        <v>2084</v>
      </c>
      <c r="H1153" s="568" t="s">
        <v>586</v>
      </c>
      <c r="I1153" s="568" t="s">
        <v>2352</v>
      </c>
      <c r="J1153" s="568" t="s">
        <v>2353</v>
      </c>
      <c r="K1153" s="568" t="s">
        <v>2354</v>
      </c>
      <c r="L1153" s="569">
        <v>1344.66</v>
      </c>
      <c r="M1153" s="569">
        <v>1344.66</v>
      </c>
      <c r="N1153" s="568">
        <v>1</v>
      </c>
      <c r="O1153" s="634">
        <v>1</v>
      </c>
      <c r="P1153" s="569">
        <v>1344.66</v>
      </c>
      <c r="Q1153" s="585">
        <v>1</v>
      </c>
      <c r="R1153" s="568">
        <v>1</v>
      </c>
      <c r="S1153" s="585">
        <v>1</v>
      </c>
      <c r="T1153" s="634">
        <v>1</v>
      </c>
      <c r="U1153" s="616">
        <v>1</v>
      </c>
    </row>
    <row r="1154" spans="1:21" ht="14.4" customHeight="1" x14ac:dyDescent="0.3">
      <c r="A1154" s="567">
        <v>7</v>
      </c>
      <c r="B1154" s="568" t="s">
        <v>517</v>
      </c>
      <c r="C1154" s="568">
        <v>89301074</v>
      </c>
      <c r="D1154" s="632" t="s">
        <v>2978</v>
      </c>
      <c r="E1154" s="633" t="s">
        <v>1764</v>
      </c>
      <c r="F1154" s="568" t="s">
        <v>1733</v>
      </c>
      <c r="G1154" s="568" t="s">
        <v>2084</v>
      </c>
      <c r="H1154" s="568" t="s">
        <v>586</v>
      </c>
      <c r="I1154" s="568" t="s">
        <v>2085</v>
      </c>
      <c r="J1154" s="568" t="s">
        <v>2086</v>
      </c>
      <c r="K1154" s="568" t="s">
        <v>2087</v>
      </c>
      <c r="L1154" s="569">
        <v>1793.46</v>
      </c>
      <c r="M1154" s="569">
        <v>8967.2999999999993</v>
      </c>
      <c r="N1154" s="568">
        <v>5</v>
      </c>
      <c r="O1154" s="634">
        <v>2</v>
      </c>
      <c r="P1154" s="569">
        <v>3586.92</v>
      </c>
      <c r="Q1154" s="585">
        <v>0.4</v>
      </c>
      <c r="R1154" s="568">
        <v>2</v>
      </c>
      <c r="S1154" s="585">
        <v>0.4</v>
      </c>
      <c r="T1154" s="634">
        <v>1</v>
      </c>
      <c r="U1154" s="616">
        <v>0.5</v>
      </c>
    </row>
    <row r="1155" spans="1:21" ht="14.4" customHeight="1" x14ac:dyDescent="0.3">
      <c r="A1155" s="567">
        <v>7</v>
      </c>
      <c r="B1155" s="568" t="s">
        <v>517</v>
      </c>
      <c r="C1155" s="568">
        <v>89301074</v>
      </c>
      <c r="D1155" s="632" t="s">
        <v>2978</v>
      </c>
      <c r="E1155" s="633" t="s">
        <v>1764</v>
      </c>
      <c r="F1155" s="568" t="s">
        <v>1733</v>
      </c>
      <c r="G1155" s="568" t="s">
        <v>2857</v>
      </c>
      <c r="H1155" s="568" t="s">
        <v>516</v>
      </c>
      <c r="I1155" s="568" t="s">
        <v>2093</v>
      </c>
      <c r="J1155" s="568" t="s">
        <v>2094</v>
      </c>
      <c r="K1155" s="568" t="s">
        <v>2095</v>
      </c>
      <c r="L1155" s="569">
        <v>0</v>
      </c>
      <c r="M1155" s="569">
        <v>0</v>
      </c>
      <c r="N1155" s="568">
        <v>1</v>
      </c>
      <c r="O1155" s="634">
        <v>0.5</v>
      </c>
      <c r="P1155" s="569">
        <v>0</v>
      </c>
      <c r="Q1155" s="585"/>
      <c r="R1155" s="568">
        <v>1</v>
      </c>
      <c r="S1155" s="585">
        <v>1</v>
      </c>
      <c r="T1155" s="634">
        <v>0.5</v>
      </c>
      <c r="U1155" s="616">
        <v>1</v>
      </c>
    </row>
    <row r="1156" spans="1:21" ht="14.4" customHeight="1" x14ac:dyDescent="0.3">
      <c r="A1156" s="567">
        <v>7</v>
      </c>
      <c r="B1156" s="568" t="s">
        <v>517</v>
      </c>
      <c r="C1156" s="568">
        <v>89301074</v>
      </c>
      <c r="D1156" s="632" t="s">
        <v>2978</v>
      </c>
      <c r="E1156" s="633" t="s">
        <v>1764</v>
      </c>
      <c r="F1156" s="568" t="s">
        <v>1733</v>
      </c>
      <c r="G1156" s="568" t="s">
        <v>1793</v>
      </c>
      <c r="H1156" s="568" t="s">
        <v>516</v>
      </c>
      <c r="I1156" s="568" t="s">
        <v>2970</v>
      </c>
      <c r="J1156" s="568" t="s">
        <v>2364</v>
      </c>
      <c r="K1156" s="568" t="s">
        <v>2365</v>
      </c>
      <c r="L1156" s="569">
        <v>0</v>
      </c>
      <c r="M1156" s="569">
        <v>0</v>
      </c>
      <c r="N1156" s="568">
        <v>3</v>
      </c>
      <c r="O1156" s="634">
        <v>0.5</v>
      </c>
      <c r="P1156" s="569">
        <v>0</v>
      </c>
      <c r="Q1156" s="585"/>
      <c r="R1156" s="568">
        <v>3</v>
      </c>
      <c r="S1156" s="585">
        <v>1</v>
      </c>
      <c r="T1156" s="634">
        <v>0.5</v>
      </c>
      <c r="U1156" s="616">
        <v>1</v>
      </c>
    </row>
    <row r="1157" spans="1:21" ht="14.4" customHeight="1" x14ac:dyDescent="0.3">
      <c r="A1157" s="567">
        <v>7</v>
      </c>
      <c r="B1157" s="568" t="s">
        <v>517</v>
      </c>
      <c r="C1157" s="568">
        <v>89301074</v>
      </c>
      <c r="D1157" s="632" t="s">
        <v>2978</v>
      </c>
      <c r="E1157" s="633" t="s">
        <v>1764</v>
      </c>
      <c r="F1157" s="568" t="s">
        <v>1733</v>
      </c>
      <c r="G1157" s="568" t="s">
        <v>1793</v>
      </c>
      <c r="H1157" s="568" t="s">
        <v>586</v>
      </c>
      <c r="I1157" s="568" t="s">
        <v>2931</v>
      </c>
      <c r="J1157" s="568" t="s">
        <v>2932</v>
      </c>
      <c r="K1157" s="568" t="s">
        <v>2933</v>
      </c>
      <c r="L1157" s="569">
        <v>46.3</v>
      </c>
      <c r="M1157" s="569">
        <v>277.79999999999995</v>
      </c>
      <c r="N1157" s="568">
        <v>6</v>
      </c>
      <c r="O1157" s="634">
        <v>1</v>
      </c>
      <c r="P1157" s="569">
        <v>277.79999999999995</v>
      </c>
      <c r="Q1157" s="585">
        <v>1</v>
      </c>
      <c r="R1157" s="568">
        <v>6</v>
      </c>
      <c r="S1157" s="585">
        <v>1</v>
      </c>
      <c r="T1157" s="634">
        <v>1</v>
      </c>
      <c r="U1157" s="616">
        <v>1</v>
      </c>
    </row>
    <row r="1158" spans="1:21" ht="14.4" customHeight="1" x14ac:dyDescent="0.3">
      <c r="A1158" s="567">
        <v>7</v>
      </c>
      <c r="B1158" s="568" t="s">
        <v>517</v>
      </c>
      <c r="C1158" s="568">
        <v>89301074</v>
      </c>
      <c r="D1158" s="632" t="s">
        <v>2978</v>
      </c>
      <c r="E1158" s="633" t="s">
        <v>1764</v>
      </c>
      <c r="F1158" s="568" t="s">
        <v>1733</v>
      </c>
      <c r="G1158" s="568" t="s">
        <v>2096</v>
      </c>
      <c r="H1158" s="568" t="s">
        <v>516</v>
      </c>
      <c r="I1158" s="568" t="s">
        <v>2097</v>
      </c>
      <c r="J1158" s="568" t="s">
        <v>2971</v>
      </c>
      <c r="K1158" s="568" t="s">
        <v>2099</v>
      </c>
      <c r="L1158" s="569">
        <v>975.16</v>
      </c>
      <c r="M1158" s="569">
        <v>3900.64</v>
      </c>
      <c r="N1158" s="568">
        <v>4</v>
      </c>
      <c r="O1158" s="634">
        <v>3</v>
      </c>
      <c r="P1158" s="569">
        <v>975.16</v>
      </c>
      <c r="Q1158" s="585">
        <v>0.25</v>
      </c>
      <c r="R1158" s="568">
        <v>1</v>
      </c>
      <c r="S1158" s="585">
        <v>0.25</v>
      </c>
      <c r="T1158" s="634">
        <v>1</v>
      </c>
      <c r="U1158" s="616">
        <v>0.33333333333333331</v>
      </c>
    </row>
    <row r="1159" spans="1:21" ht="14.4" customHeight="1" x14ac:dyDescent="0.3">
      <c r="A1159" s="567">
        <v>7</v>
      </c>
      <c r="B1159" s="568" t="s">
        <v>517</v>
      </c>
      <c r="C1159" s="568">
        <v>89301074</v>
      </c>
      <c r="D1159" s="632" t="s">
        <v>2978</v>
      </c>
      <c r="E1159" s="633" t="s">
        <v>1764</v>
      </c>
      <c r="F1159" s="568" t="s">
        <v>1733</v>
      </c>
      <c r="G1159" s="568" t="s">
        <v>2096</v>
      </c>
      <c r="H1159" s="568" t="s">
        <v>516</v>
      </c>
      <c r="I1159" s="568" t="s">
        <v>2097</v>
      </c>
      <c r="J1159" s="568" t="s">
        <v>2098</v>
      </c>
      <c r="K1159" s="568" t="s">
        <v>2099</v>
      </c>
      <c r="L1159" s="569">
        <v>975.16</v>
      </c>
      <c r="M1159" s="569">
        <v>1950.32</v>
      </c>
      <c r="N1159" s="568">
        <v>2</v>
      </c>
      <c r="O1159" s="634">
        <v>2</v>
      </c>
      <c r="P1159" s="569">
        <v>1950.32</v>
      </c>
      <c r="Q1159" s="585">
        <v>1</v>
      </c>
      <c r="R1159" s="568">
        <v>2</v>
      </c>
      <c r="S1159" s="585">
        <v>1</v>
      </c>
      <c r="T1159" s="634">
        <v>2</v>
      </c>
      <c r="U1159" s="616">
        <v>1</v>
      </c>
    </row>
    <row r="1160" spans="1:21" ht="14.4" customHeight="1" x14ac:dyDescent="0.3">
      <c r="A1160" s="567">
        <v>7</v>
      </c>
      <c r="B1160" s="568" t="s">
        <v>517</v>
      </c>
      <c r="C1160" s="568">
        <v>89301074</v>
      </c>
      <c r="D1160" s="632" t="s">
        <v>2978</v>
      </c>
      <c r="E1160" s="633" t="s">
        <v>1764</v>
      </c>
      <c r="F1160" s="568" t="s">
        <v>1733</v>
      </c>
      <c r="G1160" s="568" t="s">
        <v>2096</v>
      </c>
      <c r="H1160" s="568" t="s">
        <v>516</v>
      </c>
      <c r="I1160" s="568" t="s">
        <v>2102</v>
      </c>
      <c r="J1160" s="568" t="s">
        <v>2972</v>
      </c>
      <c r="K1160" s="568" t="s">
        <v>2103</v>
      </c>
      <c r="L1160" s="569">
        <v>1301.1500000000001</v>
      </c>
      <c r="M1160" s="569">
        <v>1301.1500000000001</v>
      </c>
      <c r="N1160" s="568">
        <v>1</v>
      </c>
      <c r="O1160" s="634">
        <v>1</v>
      </c>
      <c r="P1160" s="569">
        <v>1301.1500000000001</v>
      </c>
      <c r="Q1160" s="585">
        <v>1</v>
      </c>
      <c r="R1160" s="568">
        <v>1</v>
      </c>
      <c r="S1160" s="585">
        <v>1</v>
      </c>
      <c r="T1160" s="634">
        <v>1</v>
      </c>
      <c r="U1160" s="616">
        <v>1</v>
      </c>
    </row>
    <row r="1161" spans="1:21" ht="14.4" customHeight="1" x14ac:dyDescent="0.3">
      <c r="A1161" s="567">
        <v>7</v>
      </c>
      <c r="B1161" s="568" t="s">
        <v>517</v>
      </c>
      <c r="C1161" s="568">
        <v>89301074</v>
      </c>
      <c r="D1161" s="632" t="s">
        <v>2978</v>
      </c>
      <c r="E1161" s="633" t="s">
        <v>1764</v>
      </c>
      <c r="F1161" s="568" t="s">
        <v>1733</v>
      </c>
      <c r="G1161" s="568" t="s">
        <v>2096</v>
      </c>
      <c r="H1161" s="568" t="s">
        <v>516</v>
      </c>
      <c r="I1161" s="568" t="s">
        <v>2102</v>
      </c>
      <c r="J1161" s="568" t="s">
        <v>2101</v>
      </c>
      <c r="K1161" s="568" t="s">
        <v>2103</v>
      </c>
      <c r="L1161" s="569">
        <v>1301.1500000000001</v>
      </c>
      <c r="M1161" s="569">
        <v>1301.1500000000001</v>
      </c>
      <c r="N1161" s="568">
        <v>1</v>
      </c>
      <c r="O1161" s="634">
        <v>1</v>
      </c>
      <c r="P1161" s="569">
        <v>1301.1500000000001</v>
      </c>
      <c r="Q1161" s="585">
        <v>1</v>
      </c>
      <c r="R1161" s="568">
        <v>1</v>
      </c>
      <c r="S1161" s="585">
        <v>1</v>
      </c>
      <c r="T1161" s="634">
        <v>1</v>
      </c>
      <c r="U1161" s="616">
        <v>1</v>
      </c>
    </row>
    <row r="1162" spans="1:21" ht="14.4" customHeight="1" x14ac:dyDescent="0.3">
      <c r="A1162" s="567">
        <v>7</v>
      </c>
      <c r="B1162" s="568" t="s">
        <v>517</v>
      </c>
      <c r="C1162" s="568">
        <v>89301074</v>
      </c>
      <c r="D1162" s="632" t="s">
        <v>2978</v>
      </c>
      <c r="E1162" s="633" t="s">
        <v>1764</v>
      </c>
      <c r="F1162" s="568" t="s">
        <v>1733</v>
      </c>
      <c r="G1162" s="568" t="s">
        <v>2096</v>
      </c>
      <c r="H1162" s="568" t="s">
        <v>516</v>
      </c>
      <c r="I1162" s="568" t="s">
        <v>2461</v>
      </c>
      <c r="J1162" s="568" t="s">
        <v>2669</v>
      </c>
      <c r="K1162" s="568" t="s">
        <v>2238</v>
      </c>
      <c r="L1162" s="569">
        <v>1540.49</v>
      </c>
      <c r="M1162" s="569">
        <v>3080.98</v>
      </c>
      <c r="N1162" s="568">
        <v>2</v>
      </c>
      <c r="O1162" s="634">
        <v>2</v>
      </c>
      <c r="P1162" s="569">
        <v>1540.49</v>
      </c>
      <c r="Q1162" s="585">
        <v>0.5</v>
      </c>
      <c r="R1162" s="568">
        <v>1</v>
      </c>
      <c r="S1162" s="585">
        <v>0.5</v>
      </c>
      <c r="T1162" s="634">
        <v>1</v>
      </c>
      <c r="U1162" s="616">
        <v>0.5</v>
      </c>
    </row>
    <row r="1163" spans="1:21" ht="14.4" customHeight="1" x14ac:dyDescent="0.3">
      <c r="A1163" s="567">
        <v>7</v>
      </c>
      <c r="B1163" s="568" t="s">
        <v>517</v>
      </c>
      <c r="C1163" s="568">
        <v>89301074</v>
      </c>
      <c r="D1163" s="632" t="s">
        <v>2978</v>
      </c>
      <c r="E1163" s="633" t="s">
        <v>1764</v>
      </c>
      <c r="F1163" s="568" t="s">
        <v>1733</v>
      </c>
      <c r="G1163" s="568" t="s">
        <v>2096</v>
      </c>
      <c r="H1163" s="568" t="s">
        <v>516</v>
      </c>
      <c r="I1163" s="568" t="s">
        <v>2670</v>
      </c>
      <c r="J1163" s="568" t="s">
        <v>2858</v>
      </c>
      <c r="K1163" s="568" t="s">
        <v>2465</v>
      </c>
      <c r="L1163" s="569">
        <v>1736.73</v>
      </c>
      <c r="M1163" s="569">
        <v>3473.46</v>
      </c>
      <c r="N1163" s="568">
        <v>2</v>
      </c>
      <c r="O1163" s="634">
        <v>1</v>
      </c>
      <c r="P1163" s="569"/>
      <c r="Q1163" s="585">
        <v>0</v>
      </c>
      <c r="R1163" s="568"/>
      <c r="S1163" s="585">
        <v>0</v>
      </c>
      <c r="T1163" s="634"/>
      <c r="U1163" s="616">
        <v>0</v>
      </c>
    </row>
    <row r="1164" spans="1:21" ht="14.4" customHeight="1" x14ac:dyDescent="0.3">
      <c r="A1164" s="567">
        <v>7</v>
      </c>
      <c r="B1164" s="568" t="s">
        <v>517</v>
      </c>
      <c r="C1164" s="568">
        <v>89301074</v>
      </c>
      <c r="D1164" s="632" t="s">
        <v>2978</v>
      </c>
      <c r="E1164" s="633" t="s">
        <v>1764</v>
      </c>
      <c r="F1164" s="568" t="s">
        <v>1733</v>
      </c>
      <c r="G1164" s="568" t="s">
        <v>2096</v>
      </c>
      <c r="H1164" s="568" t="s">
        <v>516</v>
      </c>
      <c r="I1164" s="568" t="s">
        <v>2230</v>
      </c>
      <c r="J1164" s="568" t="s">
        <v>2972</v>
      </c>
      <c r="K1164" s="568" t="s">
        <v>2103</v>
      </c>
      <c r="L1164" s="569">
        <v>1301.1500000000001</v>
      </c>
      <c r="M1164" s="569">
        <v>2602.3000000000002</v>
      </c>
      <c r="N1164" s="568">
        <v>2</v>
      </c>
      <c r="O1164" s="634">
        <v>1</v>
      </c>
      <c r="P1164" s="569"/>
      <c r="Q1164" s="585">
        <v>0</v>
      </c>
      <c r="R1164" s="568"/>
      <c r="S1164" s="585">
        <v>0</v>
      </c>
      <c r="T1164" s="634"/>
      <c r="U1164" s="616">
        <v>0</v>
      </c>
    </row>
    <row r="1165" spans="1:21" ht="14.4" customHeight="1" x14ac:dyDescent="0.3">
      <c r="A1165" s="567">
        <v>7</v>
      </c>
      <c r="B1165" s="568" t="s">
        <v>517</v>
      </c>
      <c r="C1165" s="568">
        <v>89301074</v>
      </c>
      <c r="D1165" s="632" t="s">
        <v>2978</v>
      </c>
      <c r="E1165" s="633" t="s">
        <v>1764</v>
      </c>
      <c r="F1165" s="568" t="s">
        <v>1733</v>
      </c>
      <c r="G1165" s="568" t="s">
        <v>2096</v>
      </c>
      <c r="H1165" s="568" t="s">
        <v>516</v>
      </c>
      <c r="I1165" s="568" t="s">
        <v>2671</v>
      </c>
      <c r="J1165" s="568" t="s">
        <v>2462</v>
      </c>
      <c r="K1165" s="568" t="s">
        <v>2238</v>
      </c>
      <c r="L1165" s="569">
        <v>1540.49</v>
      </c>
      <c r="M1165" s="569">
        <v>3080.98</v>
      </c>
      <c r="N1165" s="568">
        <v>2</v>
      </c>
      <c r="O1165" s="634">
        <v>1</v>
      </c>
      <c r="P1165" s="569">
        <v>3080.98</v>
      </c>
      <c r="Q1165" s="585">
        <v>1</v>
      </c>
      <c r="R1165" s="568">
        <v>2</v>
      </c>
      <c r="S1165" s="585">
        <v>1</v>
      </c>
      <c r="T1165" s="634">
        <v>1</v>
      </c>
      <c r="U1165" s="616">
        <v>1</v>
      </c>
    </row>
    <row r="1166" spans="1:21" ht="14.4" customHeight="1" x14ac:dyDescent="0.3">
      <c r="A1166" s="567">
        <v>7</v>
      </c>
      <c r="B1166" s="568" t="s">
        <v>517</v>
      </c>
      <c r="C1166" s="568">
        <v>89301074</v>
      </c>
      <c r="D1166" s="632" t="s">
        <v>2978</v>
      </c>
      <c r="E1166" s="633" t="s">
        <v>1764</v>
      </c>
      <c r="F1166" s="568" t="s">
        <v>1733</v>
      </c>
      <c r="G1166" s="568" t="s">
        <v>2096</v>
      </c>
      <c r="H1166" s="568" t="s">
        <v>516</v>
      </c>
      <c r="I1166" s="568" t="s">
        <v>2463</v>
      </c>
      <c r="J1166" s="568" t="s">
        <v>2858</v>
      </c>
      <c r="K1166" s="568" t="s">
        <v>2465</v>
      </c>
      <c r="L1166" s="569">
        <v>1736.73</v>
      </c>
      <c r="M1166" s="569">
        <v>1736.73</v>
      </c>
      <c r="N1166" s="568">
        <v>1</v>
      </c>
      <c r="O1166" s="634">
        <v>1</v>
      </c>
      <c r="P1166" s="569">
        <v>1736.73</v>
      </c>
      <c r="Q1166" s="585">
        <v>1</v>
      </c>
      <c r="R1166" s="568">
        <v>1</v>
      </c>
      <c r="S1166" s="585">
        <v>1</v>
      </c>
      <c r="T1166" s="634">
        <v>1</v>
      </c>
      <c r="U1166" s="616">
        <v>1</v>
      </c>
    </row>
    <row r="1167" spans="1:21" ht="14.4" customHeight="1" x14ac:dyDescent="0.3">
      <c r="A1167" s="567">
        <v>7</v>
      </c>
      <c r="B1167" s="568" t="s">
        <v>517</v>
      </c>
      <c r="C1167" s="568">
        <v>89301074</v>
      </c>
      <c r="D1167" s="632" t="s">
        <v>2978</v>
      </c>
      <c r="E1167" s="633" t="s">
        <v>1764</v>
      </c>
      <c r="F1167" s="568" t="s">
        <v>1733</v>
      </c>
      <c r="G1167" s="568" t="s">
        <v>2111</v>
      </c>
      <c r="H1167" s="568" t="s">
        <v>516</v>
      </c>
      <c r="I1167" s="568" t="s">
        <v>2973</v>
      </c>
      <c r="J1167" s="568" t="s">
        <v>2118</v>
      </c>
      <c r="K1167" s="568" t="s">
        <v>2119</v>
      </c>
      <c r="L1167" s="569">
        <v>73.67</v>
      </c>
      <c r="M1167" s="569">
        <v>73.67</v>
      </c>
      <c r="N1167" s="568">
        <v>1</v>
      </c>
      <c r="O1167" s="634">
        <v>1</v>
      </c>
      <c r="P1167" s="569">
        <v>73.67</v>
      </c>
      <c r="Q1167" s="585">
        <v>1</v>
      </c>
      <c r="R1167" s="568">
        <v>1</v>
      </c>
      <c r="S1167" s="585">
        <v>1</v>
      </c>
      <c r="T1167" s="634">
        <v>1</v>
      </c>
      <c r="U1167" s="616">
        <v>1</v>
      </c>
    </row>
    <row r="1168" spans="1:21" ht="14.4" customHeight="1" x14ac:dyDescent="0.3">
      <c r="A1168" s="567">
        <v>7</v>
      </c>
      <c r="B1168" s="568" t="s">
        <v>517</v>
      </c>
      <c r="C1168" s="568">
        <v>89301074</v>
      </c>
      <c r="D1168" s="632" t="s">
        <v>2978</v>
      </c>
      <c r="E1168" s="633" t="s">
        <v>1764</v>
      </c>
      <c r="F1168" s="568" t="s">
        <v>1733</v>
      </c>
      <c r="G1168" s="568" t="s">
        <v>2111</v>
      </c>
      <c r="H1168" s="568" t="s">
        <v>516</v>
      </c>
      <c r="I1168" s="568" t="s">
        <v>2522</v>
      </c>
      <c r="J1168" s="568" t="s">
        <v>2126</v>
      </c>
      <c r="K1168" s="568" t="s">
        <v>2032</v>
      </c>
      <c r="L1168" s="569">
        <v>0</v>
      </c>
      <c r="M1168" s="569">
        <v>0</v>
      </c>
      <c r="N1168" s="568">
        <v>3</v>
      </c>
      <c r="O1168" s="634">
        <v>1</v>
      </c>
      <c r="P1168" s="569"/>
      <c r="Q1168" s="585"/>
      <c r="R1168" s="568"/>
      <c r="S1168" s="585">
        <v>0</v>
      </c>
      <c r="T1168" s="634"/>
      <c r="U1168" s="616">
        <v>0</v>
      </c>
    </row>
    <row r="1169" spans="1:21" ht="14.4" customHeight="1" x14ac:dyDescent="0.3">
      <c r="A1169" s="567">
        <v>7</v>
      </c>
      <c r="B1169" s="568" t="s">
        <v>517</v>
      </c>
      <c r="C1169" s="568">
        <v>89301074</v>
      </c>
      <c r="D1169" s="632" t="s">
        <v>2978</v>
      </c>
      <c r="E1169" s="633" t="s">
        <v>1764</v>
      </c>
      <c r="F1169" s="568" t="s">
        <v>1733</v>
      </c>
      <c r="G1169" s="568" t="s">
        <v>2111</v>
      </c>
      <c r="H1169" s="568" t="s">
        <v>516</v>
      </c>
      <c r="I1169" s="568" t="s">
        <v>2125</v>
      </c>
      <c r="J1169" s="568" t="s">
        <v>2126</v>
      </c>
      <c r="K1169" s="568" t="s">
        <v>2127</v>
      </c>
      <c r="L1169" s="569">
        <v>207.53</v>
      </c>
      <c r="M1169" s="569">
        <v>1037.6500000000001</v>
      </c>
      <c r="N1169" s="568">
        <v>5</v>
      </c>
      <c r="O1169" s="634">
        <v>2</v>
      </c>
      <c r="P1169" s="569">
        <v>415.06</v>
      </c>
      <c r="Q1169" s="585">
        <v>0.39999999999999997</v>
      </c>
      <c r="R1169" s="568">
        <v>2</v>
      </c>
      <c r="S1169" s="585">
        <v>0.4</v>
      </c>
      <c r="T1169" s="634">
        <v>0.5</v>
      </c>
      <c r="U1169" s="616">
        <v>0.25</v>
      </c>
    </row>
    <row r="1170" spans="1:21" ht="14.4" customHeight="1" x14ac:dyDescent="0.3">
      <c r="A1170" s="567">
        <v>7</v>
      </c>
      <c r="B1170" s="568" t="s">
        <v>517</v>
      </c>
      <c r="C1170" s="568">
        <v>89301074</v>
      </c>
      <c r="D1170" s="632" t="s">
        <v>2978</v>
      </c>
      <c r="E1170" s="633" t="s">
        <v>1764</v>
      </c>
      <c r="F1170" s="568" t="s">
        <v>1733</v>
      </c>
      <c r="G1170" s="568" t="s">
        <v>2111</v>
      </c>
      <c r="H1170" s="568" t="s">
        <v>516</v>
      </c>
      <c r="I1170" s="568" t="s">
        <v>2241</v>
      </c>
      <c r="J1170" s="568" t="s">
        <v>2242</v>
      </c>
      <c r="K1170" s="568" t="s">
        <v>2122</v>
      </c>
      <c r="L1170" s="569">
        <v>147.36000000000001</v>
      </c>
      <c r="M1170" s="569">
        <v>294.72000000000003</v>
      </c>
      <c r="N1170" s="568">
        <v>2</v>
      </c>
      <c r="O1170" s="634">
        <v>1</v>
      </c>
      <c r="P1170" s="569"/>
      <c r="Q1170" s="585">
        <v>0</v>
      </c>
      <c r="R1170" s="568"/>
      <c r="S1170" s="585">
        <v>0</v>
      </c>
      <c r="T1170" s="634"/>
      <c r="U1170" s="616">
        <v>0</v>
      </c>
    </row>
    <row r="1171" spans="1:21" ht="14.4" customHeight="1" x14ac:dyDescent="0.3">
      <c r="A1171" s="567">
        <v>7</v>
      </c>
      <c r="B1171" s="568" t="s">
        <v>517</v>
      </c>
      <c r="C1171" s="568">
        <v>89301074</v>
      </c>
      <c r="D1171" s="632" t="s">
        <v>2978</v>
      </c>
      <c r="E1171" s="633" t="s">
        <v>1764</v>
      </c>
      <c r="F1171" s="568" t="s">
        <v>1733</v>
      </c>
      <c r="G1171" s="568" t="s">
        <v>2111</v>
      </c>
      <c r="H1171" s="568" t="s">
        <v>516</v>
      </c>
      <c r="I1171" s="568" t="s">
        <v>2243</v>
      </c>
      <c r="J1171" s="568" t="s">
        <v>2244</v>
      </c>
      <c r="K1171" s="568" t="s">
        <v>2245</v>
      </c>
      <c r="L1171" s="569">
        <v>314.35000000000002</v>
      </c>
      <c r="M1171" s="569">
        <v>314.35000000000002</v>
      </c>
      <c r="N1171" s="568">
        <v>1</v>
      </c>
      <c r="O1171" s="634">
        <v>1</v>
      </c>
      <c r="P1171" s="569">
        <v>314.35000000000002</v>
      </c>
      <c r="Q1171" s="585">
        <v>1</v>
      </c>
      <c r="R1171" s="568">
        <v>1</v>
      </c>
      <c r="S1171" s="585">
        <v>1</v>
      </c>
      <c r="T1171" s="634">
        <v>1</v>
      </c>
      <c r="U1171" s="616">
        <v>1</v>
      </c>
    </row>
    <row r="1172" spans="1:21" ht="14.4" customHeight="1" x14ac:dyDescent="0.3">
      <c r="A1172" s="567">
        <v>7</v>
      </c>
      <c r="B1172" s="568" t="s">
        <v>517</v>
      </c>
      <c r="C1172" s="568">
        <v>89301074</v>
      </c>
      <c r="D1172" s="632" t="s">
        <v>2978</v>
      </c>
      <c r="E1172" s="633" t="s">
        <v>1764</v>
      </c>
      <c r="F1172" s="568" t="s">
        <v>1733</v>
      </c>
      <c r="G1172" s="568" t="s">
        <v>2111</v>
      </c>
      <c r="H1172" s="568" t="s">
        <v>586</v>
      </c>
      <c r="I1172" s="568" t="s">
        <v>2128</v>
      </c>
      <c r="J1172" s="568" t="s">
        <v>2129</v>
      </c>
      <c r="K1172" s="568" t="s">
        <v>2032</v>
      </c>
      <c r="L1172" s="569">
        <v>124.51</v>
      </c>
      <c r="M1172" s="569">
        <v>124.51</v>
      </c>
      <c r="N1172" s="568">
        <v>1</v>
      </c>
      <c r="O1172" s="634">
        <v>1</v>
      </c>
      <c r="P1172" s="569">
        <v>124.51</v>
      </c>
      <c r="Q1172" s="585">
        <v>1</v>
      </c>
      <c r="R1172" s="568">
        <v>1</v>
      </c>
      <c r="S1172" s="585">
        <v>1</v>
      </c>
      <c r="T1172" s="634">
        <v>1</v>
      </c>
      <c r="U1172" s="616">
        <v>1</v>
      </c>
    </row>
    <row r="1173" spans="1:21" ht="14.4" customHeight="1" x14ac:dyDescent="0.3">
      <c r="A1173" s="567">
        <v>7</v>
      </c>
      <c r="B1173" s="568" t="s">
        <v>517</v>
      </c>
      <c r="C1173" s="568">
        <v>89301074</v>
      </c>
      <c r="D1173" s="632" t="s">
        <v>2978</v>
      </c>
      <c r="E1173" s="633" t="s">
        <v>1764</v>
      </c>
      <c r="F1173" s="568" t="s">
        <v>1733</v>
      </c>
      <c r="G1173" s="568" t="s">
        <v>1889</v>
      </c>
      <c r="H1173" s="568" t="s">
        <v>516</v>
      </c>
      <c r="I1173" s="568" t="s">
        <v>2471</v>
      </c>
      <c r="J1173" s="568" t="s">
        <v>2974</v>
      </c>
      <c r="K1173" s="568" t="s">
        <v>2473</v>
      </c>
      <c r="L1173" s="569">
        <v>0</v>
      </c>
      <c r="M1173" s="569">
        <v>0</v>
      </c>
      <c r="N1173" s="568">
        <v>2</v>
      </c>
      <c r="O1173" s="634">
        <v>1</v>
      </c>
      <c r="P1173" s="569"/>
      <c r="Q1173" s="585"/>
      <c r="R1173" s="568"/>
      <c r="S1173" s="585">
        <v>0</v>
      </c>
      <c r="T1173" s="634"/>
      <c r="U1173" s="616">
        <v>0</v>
      </c>
    </row>
    <row r="1174" spans="1:21" ht="14.4" customHeight="1" x14ac:dyDescent="0.3">
      <c r="A1174" s="567">
        <v>7</v>
      </c>
      <c r="B1174" s="568" t="s">
        <v>517</v>
      </c>
      <c r="C1174" s="568">
        <v>89301074</v>
      </c>
      <c r="D1174" s="632" t="s">
        <v>2978</v>
      </c>
      <c r="E1174" s="633" t="s">
        <v>1764</v>
      </c>
      <c r="F1174" s="568" t="s">
        <v>1733</v>
      </c>
      <c r="G1174" s="568" t="s">
        <v>1889</v>
      </c>
      <c r="H1174" s="568" t="s">
        <v>516</v>
      </c>
      <c r="I1174" s="568" t="s">
        <v>2975</v>
      </c>
      <c r="J1174" s="568" t="s">
        <v>2974</v>
      </c>
      <c r="K1174" s="568" t="s">
        <v>2473</v>
      </c>
      <c r="L1174" s="569">
        <v>0</v>
      </c>
      <c r="M1174" s="569">
        <v>0</v>
      </c>
      <c r="N1174" s="568">
        <v>2</v>
      </c>
      <c r="O1174" s="634">
        <v>1</v>
      </c>
      <c r="P1174" s="569">
        <v>0</v>
      </c>
      <c r="Q1174" s="585"/>
      <c r="R1174" s="568">
        <v>2</v>
      </c>
      <c r="S1174" s="585">
        <v>1</v>
      </c>
      <c r="T1174" s="634">
        <v>1</v>
      </c>
      <c r="U1174" s="616">
        <v>1</v>
      </c>
    </row>
    <row r="1175" spans="1:21" ht="14.4" customHeight="1" x14ac:dyDescent="0.3">
      <c r="A1175" s="567">
        <v>7</v>
      </c>
      <c r="B1175" s="568" t="s">
        <v>517</v>
      </c>
      <c r="C1175" s="568">
        <v>89301074</v>
      </c>
      <c r="D1175" s="632" t="s">
        <v>2978</v>
      </c>
      <c r="E1175" s="633" t="s">
        <v>1764</v>
      </c>
      <c r="F1175" s="568" t="s">
        <v>1733</v>
      </c>
      <c r="G1175" s="568" t="s">
        <v>1889</v>
      </c>
      <c r="H1175" s="568" t="s">
        <v>516</v>
      </c>
      <c r="I1175" s="568" t="s">
        <v>2130</v>
      </c>
      <c r="J1175" s="568" t="s">
        <v>2131</v>
      </c>
      <c r="K1175" s="568" t="s">
        <v>1858</v>
      </c>
      <c r="L1175" s="569">
        <v>154.33000000000001</v>
      </c>
      <c r="M1175" s="569">
        <v>4321.24</v>
      </c>
      <c r="N1175" s="568">
        <v>28</v>
      </c>
      <c r="O1175" s="634">
        <v>9.5</v>
      </c>
      <c r="P1175" s="569">
        <v>2006.29</v>
      </c>
      <c r="Q1175" s="585">
        <v>0.4642857142857143</v>
      </c>
      <c r="R1175" s="568">
        <v>13</v>
      </c>
      <c r="S1175" s="585">
        <v>0.4642857142857143</v>
      </c>
      <c r="T1175" s="634">
        <v>6</v>
      </c>
      <c r="U1175" s="616">
        <v>0.63157894736842102</v>
      </c>
    </row>
    <row r="1176" spans="1:21" ht="14.4" customHeight="1" x14ac:dyDescent="0.3">
      <c r="A1176" s="567">
        <v>7</v>
      </c>
      <c r="B1176" s="568" t="s">
        <v>517</v>
      </c>
      <c r="C1176" s="568">
        <v>89301074</v>
      </c>
      <c r="D1176" s="632" t="s">
        <v>2978</v>
      </c>
      <c r="E1176" s="633" t="s">
        <v>1764</v>
      </c>
      <c r="F1176" s="568" t="s">
        <v>1733</v>
      </c>
      <c r="G1176" s="568" t="s">
        <v>1889</v>
      </c>
      <c r="H1176" s="568" t="s">
        <v>516</v>
      </c>
      <c r="I1176" s="568" t="s">
        <v>1890</v>
      </c>
      <c r="J1176" s="568" t="s">
        <v>1891</v>
      </c>
      <c r="K1176" s="568" t="s">
        <v>1858</v>
      </c>
      <c r="L1176" s="569">
        <v>60.97</v>
      </c>
      <c r="M1176" s="569">
        <v>792.61</v>
      </c>
      <c r="N1176" s="568">
        <v>13</v>
      </c>
      <c r="O1176" s="634">
        <v>5</v>
      </c>
      <c r="P1176" s="569">
        <v>609.70000000000005</v>
      </c>
      <c r="Q1176" s="585">
        <v>0.76923076923076927</v>
      </c>
      <c r="R1176" s="568">
        <v>10</v>
      </c>
      <c r="S1176" s="585">
        <v>0.76923076923076927</v>
      </c>
      <c r="T1176" s="634">
        <v>3</v>
      </c>
      <c r="U1176" s="616">
        <v>0.6</v>
      </c>
    </row>
    <row r="1177" spans="1:21" ht="14.4" customHeight="1" x14ac:dyDescent="0.3">
      <c r="A1177" s="567">
        <v>7</v>
      </c>
      <c r="B1177" s="568" t="s">
        <v>517</v>
      </c>
      <c r="C1177" s="568">
        <v>89301074</v>
      </c>
      <c r="D1177" s="632" t="s">
        <v>2978</v>
      </c>
      <c r="E1177" s="633" t="s">
        <v>1764</v>
      </c>
      <c r="F1177" s="568" t="s">
        <v>1733</v>
      </c>
      <c r="G1177" s="568" t="s">
        <v>1892</v>
      </c>
      <c r="H1177" s="568" t="s">
        <v>516</v>
      </c>
      <c r="I1177" s="568" t="s">
        <v>2837</v>
      </c>
      <c r="J1177" s="568" t="s">
        <v>2838</v>
      </c>
      <c r="K1177" s="568" t="s">
        <v>1898</v>
      </c>
      <c r="L1177" s="569">
        <v>0</v>
      </c>
      <c r="M1177" s="569">
        <v>0</v>
      </c>
      <c r="N1177" s="568">
        <v>1</v>
      </c>
      <c r="O1177" s="634">
        <v>0.5</v>
      </c>
      <c r="P1177" s="569"/>
      <c r="Q1177" s="585"/>
      <c r="R1177" s="568"/>
      <c r="S1177" s="585">
        <v>0</v>
      </c>
      <c r="T1177" s="634"/>
      <c r="U1177" s="616">
        <v>0</v>
      </c>
    </row>
    <row r="1178" spans="1:21" ht="14.4" customHeight="1" x14ac:dyDescent="0.3">
      <c r="A1178" s="567">
        <v>7</v>
      </c>
      <c r="B1178" s="568" t="s">
        <v>517</v>
      </c>
      <c r="C1178" s="568">
        <v>89301074</v>
      </c>
      <c r="D1178" s="632" t="s">
        <v>2978</v>
      </c>
      <c r="E1178" s="633" t="s">
        <v>1764</v>
      </c>
      <c r="F1178" s="568" t="s">
        <v>1733</v>
      </c>
      <c r="G1178" s="568" t="s">
        <v>1892</v>
      </c>
      <c r="H1178" s="568" t="s">
        <v>516</v>
      </c>
      <c r="I1178" s="568" t="s">
        <v>2976</v>
      </c>
      <c r="J1178" s="568" t="s">
        <v>1896</v>
      </c>
      <c r="K1178" s="568" t="s">
        <v>2951</v>
      </c>
      <c r="L1178" s="569">
        <v>0</v>
      </c>
      <c r="M1178" s="569">
        <v>0</v>
      </c>
      <c r="N1178" s="568">
        <v>1</v>
      </c>
      <c r="O1178" s="634">
        <v>1</v>
      </c>
      <c r="P1178" s="569">
        <v>0</v>
      </c>
      <c r="Q1178" s="585"/>
      <c r="R1178" s="568">
        <v>1</v>
      </c>
      <c r="S1178" s="585">
        <v>1</v>
      </c>
      <c r="T1178" s="634">
        <v>1</v>
      </c>
      <c r="U1178" s="616">
        <v>1</v>
      </c>
    </row>
    <row r="1179" spans="1:21" ht="14.4" customHeight="1" x14ac:dyDescent="0.3">
      <c r="A1179" s="567">
        <v>7</v>
      </c>
      <c r="B1179" s="568" t="s">
        <v>517</v>
      </c>
      <c r="C1179" s="568">
        <v>89301074</v>
      </c>
      <c r="D1179" s="632" t="s">
        <v>2978</v>
      </c>
      <c r="E1179" s="633" t="s">
        <v>1764</v>
      </c>
      <c r="F1179" s="568" t="s">
        <v>1733</v>
      </c>
      <c r="G1179" s="568" t="s">
        <v>1892</v>
      </c>
      <c r="H1179" s="568" t="s">
        <v>516</v>
      </c>
      <c r="I1179" s="568" t="s">
        <v>2878</v>
      </c>
      <c r="J1179" s="568" t="s">
        <v>2388</v>
      </c>
      <c r="K1179" s="568" t="s">
        <v>2879</v>
      </c>
      <c r="L1179" s="569">
        <v>0</v>
      </c>
      <c r="M1179" s="569">
        <v>0</v>
      </c>
      <c r="N1179" s="568">
        <v>1</v>
      </c>
      <c r="O1179" s="634">
        <v>0.5</v>
      </c>
      <c r="P1179" s="569">
        <v>0</v>
      </c>
      <c r="Q1179" s="585"/>
      <c r="R1179" s="568">
        <v>1</v>
      </c>
      <c r="S1179" s="585">
        <v>1</v>
      </c>
      <c r="T1179" s="634">
        <v>0.5</v>
      </c>
      <c r="U1179" s="616">
        <v>1</v>
      </c>
    </row>
    <row r="1180" spans="1:21" ht="14.4" customHeight="1" x14ac:dyDescent="0.3">
      <c r="A1180" s="567">
        <v>7</v>
      </c>
      <c r="B1180" s="568" t="s">
        <v>517</v>
      </c>
      <c r="C1180" s="568">
        <v>89301074</v>
      </c>
      <c r="D1180" s="632" t="s">
        <v>2978</v>
      </c>
      <c r="E1180" s="633" t="s">
        <v>1772</v>
      </c>
      <c r="F1180" s="568" t="s">
        <v>1733</v>
      </c>
      <c r="G1180" s="568" t="s">
        <v>2734</v>
      </c>
      <c r="H1180" s="568" t="s">
        <v>516</v>
      </c>
      <c r="I1180" s="568" t="s">
        <v>2735</v>
      </c>
      <c r="J1180" s="568" t="s">
        <v>2736</v>
      </c>
      <c r="K1180" s="568" t="s">
        <v>2737</v>
      </c>
      <c r="L1180" s="569">
        <v>112.82</v>
      </c>
      <c r="M1180" s="569">
        <v>451.28</v>
      </c>
      <c r="N1180" s="568">
        <v>4</v>
      </c>
      <c r="O1180" s="634">
        <v>1</v>
      </c>
      <c r="P1180" s="569">
        <v>225.64</v>
      </c>
      <c r="Q1180" s="585">
        <v>0.5</v>
      </c>
      <c r="R1180" s="568">
        <v>2</v>
      </c>
      <c r="S1180" s="585">
        <v>0.5</v>
      </c>
      <c r="T1180" s="634">
        <v>0.5</v>
      </c>
      <c r="U1180" s="616">
        <v>0.5</v>
      </c>
    </row>
    <row r="1181" spans="1:21" ht="14.4" customHeight="1" x14ac:dyDescent="0.3">
      <c r="A1181" s="567">
        <v>7</v>
      </c>
      <c r="B1181" s="568" t="s">
        <v>517</v>
      </c>
      <c r="C1181" s="568">
        <v>89301074</v>
      </c>
      <c r="D1181" s="632" t="s">
        <v>2978</v>
      </c>
      <c r="E1181" s="633" t="s">
        <v>1772</v>
      </c>
      <c r="F1181" s="568" t="s">
        <v>1733</v>
      </c>
      <c r="G1181" s="568" t="s">
        <v>2783</v>
      </c>
      <c r="H1181" s="568" t="s">
        <v>516</v>
      </c>
      <c r="I1181" s="568" t="s">
        <v>2784</v>
      </c>
      <c r="J1181" s="568" t="s">
        <v>1241</v>
      </c>
      <c r="K1181" s="568" t="s">
        <v>2785</v>
      </c>
      <c r="L1181" s="569">
        <v>203.33</v>
      </c>
      <c r="M1181" s="569">
        <v>813.32</v>
      </c>
      <c r="N1181" s="568">
        <v>4</v>
      </c>
      <c r="O1181" s="634">
        <v>1</v>
      </c>
      <c r="P1181" s="569">
        <v>406.66</v>
      </c>
      <c r="Q1181" s="585">
        <v>0.5</v>
      </c>
      <c r="R1181" s="568">
        <v>2</v>
      </c>
      <c r="S1181" s="585">
        <v>0.5</v>
      </c>
      <c r="T1181" s="634">
        <v>0.5</v>
      </c>
      <c r="U1181" s="616">
        <v>0.5</v>
      </c>
    </row>
    <row r="1182" spans="1:21" ht="14.4" customHeight="1" thickBot="1" x14ac:dyDescent="0.35">
      <c r="A1182" s="573">
        <v>7</v>
      </c>
      <c r="B1182" s="574" t="s">
        <v>517</v>
      </c>
      <c r="C1182" s="574">
        <v>89301074</v>
      </c>
      <c r="D1182" s="635" t="s">
        <v>2978</v>
      </c>
      <c r="E1182" s="636" t="s">
        <v>1773</v>
      </c>
      <c r="F1182" s="574" t="s">
        <v>1733</v>
      </c>
      <c r="G1182" s="574" t="s">
        <v>2319</v>
      </c>
      <c r="H1182" s="574" t="s">
        <v>516</v>
      </c>
      <c r="I1182" s="574" t="s">
        <v>2793</v>
      </c>
      <c r="J1182" s="574" t="s">
        <v>2794</v>
      </c>
      <c r="K1182" s="574" t="s">
        <v>2795</v>
      </c>
      <c r="L1182" s="575">
        <v>77.08</v>
      </c>
      <c r="M1182" s="575">
        <v>77.08</v>
      </c>
      <c r="N1182" s="574">
        <v>1</v>
      </c>
      <c r="O1182" s="637">
        <v>1</v>
      </c>
      <c r="P1182" s="575"/>
      <c r="Q1182" s="586">
        <v>0</v>
      </c>
      <c r="R1182" s="574"/>
      <c r="S1182" s="586">
        <v>0</v>
      </c>
      <c r="T1182" s="637"/>
      <c r="U1182" s="617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16" t="s">
        <v>2979</v>
      </c>
      <c r="B1" s="416"/>
      <c r="C1" s="416"/>
      <c r="D1" s="416"/>
      <c r="E1" s="416"/>
      <c r="F1" s="416"/>
    </row>
    <row r="2" spans="1:6" ht="14.4" customHeight="1" thickBot="1" x14ac:dyDescent="0.35">
      <c r="A2" s="522" t="s">
        <v>290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17" t="s">
        <v>255</v>
      </c>
      <c r="C3" s="418"/>
      <c r="D3" s="419" t="s">
        <v>254</v>
      </c>
      <c r="E3" s="418"/>
      <c r="F3" s="183" t="s">
        <v>6</v>
      </c>
    </row>
    <row r="4" spans="1:6" ht="14.4" customHeight="1" thickBot="1" x14ac:dyDescent="0.35">
      <c r="A4" s="579" t="s">
        <v>281</v>
      </c>
      <c r="B4" s="580" t="s">
        <v>17</v>
      </c>
      <c r="C4" s="581" t="s">
        <v>5</v>
      </c>
      <c r="D4" s="580" t="s">
        <v>17</v>
      </c>
      <c r="E4" s="581" t="s">
        <v>5</v>
      </c>
      <c r="F4" s="582" t="s">
        <v>17</v>
      </c>
    </row>
    <row r="5" spans="1:6" ht="14.4" customHeight="1" x14ac:dyDescent="0.3">
      <c r="A5" s="594" t="s">
        <v>1764</v>
      </c>
      <c r="B5" s="565">
        <v>147012.46</v>
      </c>
      <c r="C5" s="584">
        <v>0.22135853868407235</v>
      </c>
      <c r="D5" s="565">
        <v>517124.83000000007</v>
      </c>
      <c r="E5" s="584">
        <v>0.77864146131592771</v>
      </c>
      <c r="F5" s="566">
        <v>664137.29</v>
      </c>
    </row>
    <row r="6" spans="1:6" ht="14.4" customHeight="1" x14ac:dyDescent="0.3">
      <c r="A6" s="595" t="s">
        <v>1756</v>
      </c>
      <c r="B6" s="571">
        <v>115003.77000000002</v>
      </c>
      <c r="C6" s="585">
        <v>0.18869613016941539</v>
      </c>
      <c r="D6" s="571">
        <v>494461.67</v>
      </c>
      <c r="E6" s="585">
        <v>0.81130386983058467</v>
      </c>
      <c r="F6" s="572">
        <v>609465.43999999994</v>
      </c>
    </row>
    <row r="7" spans="1:6" ht="14.4" customHeight="1" x14ac:dyDescent="0.3">
      <c r="A7" s="595" t="s">
        <v>1753</v>
      </c>
      <c r="B7" s="571">
        <v>28937.949999999997</v>
      </c>
      <c r="C7" s="585">
        <v>5.7696130396909302E-2</v>
      </c>
      <c r="D7" s="571">
        <v>472619.95</v>
      </c>
      <c r="E7" s="585">
        <v>0.94230386960309065</v>
      </c>
      <c r="F7" s="572">
        <v>501557.9</v>
      </c>
    </row>
    <row r="8" spans="1:6" ht="14.4" customHeight="1" x14ac:dyDescent="0.3">
      <c r="A8" s="595" t="s">
        <v>1751</v>
      </c>
      <c r="B8" s="571">
        <v>65575.789999999994</v>
      </c>
      <c r="C8" s="585">
        <v>0.14319308768399239</v>
      </c>
      <c r="D8" s="571">
        <v>392377.81000000011</v>
      </c>
      <c r="E8" s="585">
        <v>0.85680691231600759</v>
      </c>
      <c r="F8" s="572">
        <v>457953.60000000009</v>
      </c>
    </row>
    <row r="9" spans="1:6" ht="14.4" customHeight="1" x14ac:dyDescent="0.3">
      <c r="A9" s="595" t="s">
        <v>1759</v>
      </c>
      <c r="B9" s="571">
        <v>36972.909999999996</v>
      </c>
      <c r="C9" s="585">
        <v>0.10457322069390086</v>
      </c>
      <c r="D9" s="571">
        <v>316587.11</v>
      </c>
      <c r="E9" s="585">
        <v>0.89542677930609915</v>
      </c>
      <c r="F9" s="572">
        <v>353560.01999999996</v>
      </c>
    </row>
    <row r="10" spans="1:6" ht="14.4" customHeight="1" x14ac:dyDescent="0.3">
      <c r="A10" s="595" t="s">
        <v>1748</v>
      </c>
      <c r="B10" s="571">
        <v>76752.260000000024</v>
      </c>
      <c r="C10" s="585">
        <v>0.2901627699048635</v>
      </c>
      <c r="D10" s="571">
        <v>187762.24</v>
      </c>
      <c r="E10" s="585">
        <v>0.70983723009513655</v>
      </c>
      <c r="F10" s="572">
        <v>264514.5</v>
      </c>
    </row>
    <row r="11" spans="1:6" ht="14.4" customHeight="1" x14ac:dyDescent="0.3">
      <c r="A11" s="595" t="s">
        <v>1772</v>
      </c>
      <c r="B11" s="571">
        <v>6214.47</v>
      </c>
      <c r="C11" s="585">
        <v>0.46272597510225144</v>
      </c>
      <c r="D11" s="571">
        <v>7215.66</v>
      </c>
      <c r="E11" s="585">
        <v>0.53727402489774856</v>
      </c>
      <c r="F11" s="572">
        <v>13430.130000000001</v>
      </c>
    </row>
    <row r="12" spans="1:6" ht="14.4" customHeight="1" x14ac:dyDescent="0.3">
      <c r="A12" s="595" t="s">
        <v>1762</v>
      </c>
      <c r="B12" s="571">
        <v>385.15000000000003</v>
      </c>
      <c r="C12" s="585">
        <v>7.8509431731549326E-2</v>
      </c>
      <c r="D12" s="571">
        <v>4520.63</v>
      </c>
      <c r="E12" s="585">
        <v>0.92149056826845077</v>
      </c>
      <c r="F12" s="572">
        <v>4905.78</v>
      </c>
    </row>
    <row r="13" spans="1:6" ht="14.4" customHeight="1" x14ac:dyDescent="0.3">
      <c r="A13" s="595" t="s">
        <v>1746</v>
      </c>
      <c r="B13" s="571">
        <v>134.67000000000002</v>
      </c>
      <c r="C13" s="585">
        <v>5.6715814476493702E-2</v>
      </c>
      <c r="D13" s="571">
        <v>2239.8000000000002</v>
      </c>
      <c r="E13" s="585">
        <v>0.94328418552350624</v>
      </c>
      <c r="F13" s="572">
        <v>2374.4700000000003</v>
      </c>
    </row>
    <row r="14" spans="1:6" ht="14.4" customHeight="1" x14ac:dyDescent="0.3">
      <c r="A14" s="595" t="s">
        <v>1760</v>
      </c>
      <c r="B14" s="571">
        <v>97.18</v>
      </c>
      <c r="C14" s="585">
        <v>4.9253943153712045E-2</v>
      </c>
      <c r="D14" s="571">
        <v>1875.86</v>
      </c>
      <c r="E14" s="585">
        <v>0.95074605684628788</v>
      </c>
      <c r="F14" s="572">
        <v>1973.04</v>
      </c>
    </row>
    <row r="15" spans="1:6" ht="14.4" customHeight="1" x14ac:dyDescent="0.3">
      <c r="A15" s="595" t="s">
        <v>1747</v>
      </c>
      <c r="B15" s="571"/>
      <c r="C15" s="585">
        <v>0</v>
      </c>
      <c r="D15" s="571">
        <v>1552.05</v>
      </c>
      <c r="E15" s="585">
        <v>1</v>
      </c>
      <c r="F15" s="572">
        <v>1552.05</v>
      </c>
    </row>
    <row r="16" spans="1:6" ht="14.4" customHeight="1" x14ac:dyDescent="0.3">
      <c r="A16" s="595" t="s">
        <v>1761</v>
      </c>
      <c r="B16" s="571"/>
      <c r="C16" s="585">
        <v>0</v>
      </c>
      <c r="D16" s="571">
        <v>1334.4099999999999</v>
      </c>
      <c r="E16" s="585">
        <v>1</v>
      </c>
      <c r="F16" s="572">
        <v>1334.4099999999999</v>
      </c>
    </row>
    <row r="17" spans="1:6" ht="14.4" customHeight="1" x14ac:dyDescent="0.3">
      <c r="A17" s="595" t="s">
        <v>1768</v>
      </c>
      <c r="B17" s="571">
        <v>1438.91</v>
      </c>
      <c r="C17" s="585">
        <v>0.52728378729969116</v>
      </c>
      <c r="D17" s="571">
        <v>1290</v>
      </c>
      <c r="E17" s="585">
        <v>0.47271621270030895</v>
      </c>
      <c r="F17" s="572">
        <v>2728.91</v>
      </c>
    </row>
    <row r="18" spans="1:6" ht="14.4" customHeight="1" x14ac:dyDescent="0.3">
      <c r="A18" s="595" t="s">
        <v>1769</v>
      </c>
      <c r="B18" s="571"/>
      <c r="C18" s="585">
        <v>0</v>
      </c>
      <c r="D18" s="571">
        <v>801.37</v>
      </c>
      <c r="E18" s="585">
        <v>1</v>
      </c>
      <c r="F18" s="572">
        <v>801.37</v>
      </c>
    </row>
    <row r="19" spans="1:6" ht="14.4" customHeight="1" x14ac:dyDescent="0.3">
      <c r="A19" s="595" t="s">
        <v>1740</v>
      </c>
      <c r="B19" s="571"/>
      <c r="C19" s="585">
        <v>0</v>
      </c>
      <c r="D19" s="571">
        <v>742.26</v>
      </c>
      <c r="E19" s="585">
        <v>1</v>
      </c>
      <c r="F19" s="572">
        <v>742.26</v>
      </c>
    </row>
    <row r="20" spans="1:6" ht="14.4" customHeight="1" x14ac:dyDescent="0.3">
      <c r="A20" s="595" t="s">
        <v>1754</v>
      </c>
      <c r="B20" s="571"/>
      <c r="C20" s="585">
        <v>0</v>
      </c>
      <c r="D20" s="571">
        <v>543.04</v>
      </c>
      <c r="E20" s="585">
        <v>1</v>
      </c>
      <c r="F20" s="572">
        <v>543.04</v>
      </c>
    </row>
    <row r="21" spans="1:6" ht="14.4" customHeight="1" x14ac:dyDescent="0.3">
      <c r="A21" s="595" t="s">
        <v>1741</v>
      </c>
      <c r="B21" s="571"/>
      <c r="C21" s="585">
        <v>0</v>
      </c>
      <c r="D21" s="571">
        <v>428.4</v>
      </c>
      <c r="E21" s="585">
        <v>1</v>
      </c>
      <c r="F21" s="572">
        <v>428.4</v>
      </c>
    </row>
    <row r="22" spans="1:6" ht="14.4" customHeight="1" x14ac:dyDescent="0.3">
      <c r="A22" s="595" t="s">
        <v>1773</v>
      </c>
      <c r="B22" s="571">
        <v>1846.14</v>
      </c>
      <c r="C22" s="585">
        <v>0.82687914863884349</v>
      </c>
      <c r="D22" s="571">
        <v>386.52</v>
      </c>
      <c r="E22" s="585">
        <v>0.17312085136115665</v>
      </c>
      <c r="F22" s="572">
        <v>2232.66</v>
      </c>
    </row>
    <row r="23" spans="1:6" ht="14.4" customHeight="1" x14ac:dyDescent="0.3">
      <c r="A23" s="595" t="s">
        <v>1771</v>
      </c>
      <c r="B23" s="571"/>
      <c r="C23" s="585">
        <v>0</v>
      </c>
      <c r="D23" s="571">
        <v>371.82</v>
      </c>
      <c r="E23" s="585">
        <v>1</v>
      </c>
      <c r="F23" s="572">
        <v>371.82</v>
      </c>
    </row>
    <row r="24" spans="1:6" ht="14.4" customHeight="1" x14ac:dyDescent="0.3">
      <c r="A24" s="595" t="s">
        <v>1752</v>
      </c>
      <c r="B24" s="571"/>
      <c r="C24" s="585">
        <v>0</v>
      </c>
      <c r="D24" s="571">
        <v>333.31</v>
      </c>
      <c r="E24" s="585">
        <v>1</v>
      </c>
      <c r="F24" s="572">
        <v>333.31</v>
      </c>
    </row>
    <row r="25" spans="1:6" ht="14.4" customHeight="1" x14ac:dyDescent="0.3">
      <c r="A25" s="595" t="s">
        <v>1758</v>
      </c>
      <c r="B25" s="571"/>
      <c r="C25" s="585">
        <v>0</v>
      </c>
      <c r="D25" s="571">
        <v>276.32</v>
      </c>
      <c r="E25" s="585">
        <v>1</v>
      </c>
      <c r="F25" s="572">
        <v>276.32</v>
      </c>
    </row>
    <row r="26" spans="1:6" ht="14.4" customHeight="1" x14ac:dyDescent="0.3">
      <c r="A26" s="595" t="s">
        <v>1757</v>
      </c>
      <c r="B26" s="571"/>
      <c r="C26" s="585">
        <v>0</v>
      </c>
      <c r="D26" s="571">
        <v>250.62</v>
      </c>
      <c r="E26" s="585">
        <v>1</v>
      </c>
      <c r="F26" s="572">
        <v>250.62</v>
      </c>
    </row>
    <row r="27" spans="1:6" ht="14.4" customHeight="1" x14ac:dyDescent="0.3">
      <c r="A27" s="595" t="s">
        <v>1763</v>
      </c>
      <c r="B27" s="571">
        <v>634.6</v>
      </c>
      <c r="C27" s="585">
        <v>0.74061971173484276</v>
      </c>
      <c r="D27" s="571">
        <v>222.25</v>
      </c>
      <c r="E27" s="585">
        <v>0.25938028826515724</v>
      </c>
      <c r="F27" s="572">
        <v>856.85</v>
      </c>
    </row>
    <row r="28" spans="1:6" ht="14.4" customHeight="1" x14ac:dyDescent="0.3">
      <c r="A28" s="595" t="s">
        <v>1749</v>
      </c>
      <c r="B28" s="571">
        <v>0</v>
      </c>
      <c r="C28" s="585"/>
      <c r="D28" s="571"/>
      <c r="E28" s="585"/>
      <c r="F28" s="572">
        <v>0</v>
      </c>
    </row>
    <row r="29" spans="1:6" ht="14.4" customHeight="1" x14ac:dyDescent="0.3">
      <c r="A29" s="595" t="s">
        <v>1765</v>
      </c>
      <c r="B29" s="571">
        <v>375.39</v>
      </c>
      <c r="C29" s="585">
        <v>1</v>
      </c>
      <c r="D29" s="571"/>
      <c r="E29" s="585">
        <v>0</v>
      </c>
      <c r="F29" s="572">
        <v>375.39</v>
      </c>
    </row>
    <row r="30" spans="1:6" ht="14.4" customHeight="1" x14ac:dyDescent="0.3">
      <c r="A30" s="595" t="s">
        <v>1745</v>
      </c>
      <c r="B30" s="571">
        <v>117.57</v>
      </c>
      <c r="C30" s="585">
        <v>1</v>
      </c>
      <c r="D30" s="571"/>
      <c r="E30" s="585">
        <v>0</v>
      </c>
      <c r="F30" s="572">
        <v>117.57</v>
      </c>
    </row>
    <row r="31" spans="1:6" ht="14.4" customHeight="1" x14ac:dyDescent="0.3">
      <c r="A31" s="595" t="s">
        <v>1770</v>
      </c>
      <c r="B31" s="571">
        <v>444.5</v>
      </c>
      <c r="C31" s="585">
        <v>1</v>
      </c>
      <c r="D31" s="571"/>
      <c r="E31" s="585">
        <v>0</v>
      </c>
      <c r="F31" s="572">
        <v>444.5</v>
      </c>
    </row>
    <row r="32" spans="1:6" ht="14.4" customHeight="1" thickBot="1" x14ac:dyDescent="0.35">
      <c r="A32" s="596" t="s">
        <v>1742</v>
      </c>
      <c r="B32" s="587">
        <v>481.8</v>
      </c>
      <c r="C32" s="588">
        <v>1</v>
      </c>
      <c r="D32" s="587"/>
      <c r="E32" s="588">
        <v>0</v>
      </c>
      <c r="F32" s="589">
        <v>481.8</v>
      </c>
    </row>
    <row r="33" spans="1:6" ht="14.4" customHeight="1" thickBot="1" x14ac:dyDescent="0.35">
      <c r="A33" s="590" t="s">
        <v>6</v>
      </c>
      <c r="B33" s="591">
        <v>482425.51999999996</v>
      </c>
      <c r="C33" s="592">
        <v>0.16705968807582264</v>
      </c>
      <c r="D33" s="591">
        <v>2405317.9300000002</v>
      </c>
      <c r="E33" s="592">
        <v>0.83294031192417739</v>
      </c>
      <c r="F33" s="593">
        <v>2887743.45</v>
      </c>
    </row>
    <row r="34" spans="1:6" ht="14.4" customHeight="1" thickBot="1" x14ac:dyDescent="0.35"/>
    <row r="35" spans="1:6" ht="14.4" customHeight="1" x14ac:dyDescent="0.3">
      <c r="A35" s="594" t="s">
        <v>2980</v>
      </c>
      <c r="B35" s="565">
        <v>443879.58999999991</v>
      </c>
      <c r="C35" s="584">
        <v>0.25925853089733958</v>
      </c>
      <c r="D35" s="565">
        <v>1268232.2100000009</v>
      </c>
      <c r="E35" s="584">
        <v>0.74074146910266048</v>
      </c>
      <c r="F35" s="566">
        <v>1712111.8000000007</v>
      </c>
    </row>
    <row r="36" spans="1:6" ht="14.4" customHeight="1" x14ac:dyDescent="0.3">
      <c r="A36" s="595" t="s">
        <v>2981</v>
      </c>
      <c r="B36" s="571">
        <v>9041.6</v>
      </c>
      <c r="C36" s="585">
        <v>1.3580105877844589E-2</v>
      </c>
      <c r="D36" s="571">
        <v>656755.86000000022</v>
      </c>
      <c r="E36" s="585">
        <v>0.98641989412215547</v>
      </c>
      <c r="F36" s="572">
        <v>665797.4600000002</v>
      </c>
    </row>
    <row r="37" spans="1:6" ht="14.4" customHeight="1" x14ac:dyDescent="0.3">
      <c r="A37" s="595" t="s">
        <v>2982</v>
      </c>
      <c r="B37" s="571"/>
      <c r="C37" s="585">
        <v>0</v>
      </c>
      <c r="D37" s="571">
        <v>234922.38000000012</v>
      </c>
      <c r="E37" s="585">
        <v>1</v>
      </c>
      <c r="F37" s="572">
        <v>234922.38000000012</v>
      </c>
    </row>
    <row r="38" spans="1:6" ht="14.4" customHeight="1" x14ac:dyDescent="0.3">
      <c r="A38" s="595" t="s">
        <v>1424</v>
      </c>
      <c r="B38" s="571">
        <v>1774.08</v>
      </c>
      <c r="C38" s="585">
        <v>1.5144232062000792E-2</v>
      </c>
      <c r="D38" s="571">
        <v>115371.51000000004</v>
      </c>
      <c r="E38" s="585">
        <v>0.98485576793799923</v>
      </c>
      <c r="F38" s="572">
        <v>117145.59000000004</v>
      </c>
    </row>
    <row r="39" spans="1:6" ht="14.4" customHeight="1" x14ac:dyDescent="0.3">
      <c r="A39" s="595" t="s">
        <v>1436</v>
      </c>
      <c r="B39" s="571">
        <v>9494.9799999999977</v>
      </c>
      <c r="C39" s="585">
        <v>0.15652414449772378</v>
      </c>
      <c r="D39" s="571">
        <v>51166.459999999977</v>
      </c>
      <c r="E39" s="585">
        <v>0.84347585550227622</v>
      </c>
      <c r="F39" s="572">
        <v>60661.439999999973</v>
      </c>
    </row>
    <row r="40" spans="1:6" ht="14.4" customHeight="1" x14ac:dyDescent="0.3">
      <c r="A40" s="595" t="s">
        <v>1456</v>
      </c>
      <c r="B40" s="571"/>
      <c r="C40" s="585">
        <v>0</v>
      </c>
      <c r="D40" s="571">
        <v>18211.989999999994</v>
      </c>
      <c r="E40" s="585">
        <v>1</v>
      </c>
      <c r="F40" s="572">
        <v>18211.989999999994</v>
      </c>
    </row>
    <row r="41" spans="1:6" ht="14.4" customHeight="1" x14ac:dyDescent="0.3">
      <c r="A41" s="595" t="s">
        <v>1397</v>
      </c>
      <c r="B41" s="571">
        <v>2721.16</v>
      </c>
      <c r="C41" s="585">
        <v>0.14936541271501921</v>
      </c>
      <c r="D41" s="571">
        <v>15496.980000000001</v>
      </c>
      <c r="E41" s="585">
        <v>0.85063458728498087</v>
      </c>
      <c r="F41" s="572">
        <v>18218.14</v>
      </c>
    </row>
    <row r="42" spans="1:6" ht="14.4" customHeight="1" x14ac:dyDescent="0.3">
      <c r="A42" s="595" t="s">
        <v>1401</v>
      </c>
      <c r="B42" s="571"/>
      <c r="C42" s="585">
        <v>0</v>
      </c>
      <c r="D42" s="571">
        <v>7034.44</v>
      </c>
      <c r="E42" s="585">
        <v>1</v>
      </c>
      <c r="F42" s="572">
        <v>7034.44</v>
      </c>
    </row>
    <row r="43" spans="1:6" ht="14.4" customHeight="1" x14ac:dyDescent="0.3">
      <c r="A43" s="595" t="s">
        <v>2983</v>
      </c>
      <c r="B43" s="571">
        <v>0</v>
      </c>
      <c r="C43" s="585">
        <v>0</v>
      </c>
      <c r="D43" s="571">
        <v>6244.5400000000009</v>
      </c>
      <c r="E43" s="585">
        <v>1</v>
      </c>
      <c r="F43" s="572">
        <v>6244.5400000000009</v>
      </c>
    </row>
    <row r="44" spans="1:6" ht="14.4" customHeight="1" x14ac:dyDescent="0.3">
      <c r="A44" s="595" t="s">
        <v>1453</v>
      </c>
      <c r="B44" s="571">
        <v>2029.2300000000002</v>
      </c>
      <c r="C44" s="585">
        <v>0.31111134960107439</v>
      </c>
      <c r="D44" s="571">
        <v>4493.2900000000009</v>
      </c>
      <c r="E44" s="585">
        <v>0.68888865039892555</v>
      </c>
      <c r="F44" s="572">
        <v>6522.5200000000013</v>
      </c>
    </row>
    <row r="45" spans="1:6" ht="14.4" customHeight="1" x14ac:dyDescent="0.3">
      <c r="A45" s="595" t="s">
        <v>1402</v>
      </c>
      <c r="B45" s="571">
        <v>0</v>
      </c>
      <c r="C45" s="585">
        <v>0</v>
      </c>
      <c r="D45" s="571">
        <v>3333.1</v>
      </c>
      <c r="E45" s="585">
        <v>1</v>
      </c>
      <c r="F45" s="572">
        <v>3333.1</v>
      </c>
    </row>
    <row r="46" spans="1:6" ht="14.4" customHeight="1" x14ac:dyDescent="0.3">
      <c r="A46" s="595" t="s">
        <v>1400</v>
      </c>
      <c r="B46" s="571"/>
      <c r="C46" s="585">
        <v>0</v>
      </c>
      <c r="D46" s="571">
        <v>3243.0199999999995</v>
      </c>
      <c r="E46" s="585">
        <v>1</v>
      </c>
      <c r="F46" s="572">
        <v>3243.0199999999995</v>
      </c>
    </row>
    <row r="47" spans="1:6" ht="14.4" customHeight="1" x14ac:dyDescent="0.3">
      <c r="A47" s="595" t="s">
        <v>1426</v>
      </c>
      <c r="B47" s="571">
        <v>0</v>
      </c>
      <c r="C47" s="585">
        <v>0</v>
      </c>
      <c r="D47" s="571">
        <v>2938.94</v>
      </c>
      <c r="E47" s="585">
        <v>1</v>
      </c>
      <c r="F47" s="572">
        <v>2938.94</v>
      </c>
    </row>
    <row r="48" spans="1:6" ht="14.4" customHeight="1" x14ac:dyDescent="0.3">
      <c r="A48" s="595" t="s">
        <v>1447</v>
      </c>
      <c r="B48" s="571">
        <v>1264.3899999999999</v>
      </c>
      <c r="C48" s="585">
        <v>0.34088494907175249</v>
      </c>
      <c r="D48" s="571">
        <v>2444.75</v>
      </c>
      <c r="E48" s="585">
        <v>0.65911505092824751</v>
      </c>
      <c r="F48" s="572">
        <v>3709.14</v>
      </c>
    </row>
    <row r="49" spans="1:6" ht="14.4" customHeight="1" x14ac:dyDescent="0.3">
      <c r="A49" s="595" t="s">
        <v>1442</v>
      </c>
      <c r="B49" s="571">
        <v>0</v>
      </c>
      <c r="C49" s="585">
        <v>0</v>
      </c>
      <c r="D49" s="571">
        <v>2319.12</v>
      </c>
      <c r="E49" s="585">
        <v>1</v>
      </c>
      <c r="F49" s="572">
        <v>2319.12</v>
      </c>
    </row>
    <row r="50" spans="1:6" ht="14.4" customHeight="1" x14ac:dyDescent="0.3">
      <c r="A50" s="595" t="s">
        <v>1393</v>
      </c>
      <c r="B50" s="571"/>
      <c r="C50" s="585">
        <v>0</v>
      </c>
      <c r="D50" s="571">
        <v>1599.68</v>
      </c>
      <c r="E50" s="585">
        <v>1</v>
      </c>
      <c r="F50" s="572">
        <v>1599.68</v>
      </c>
    </row>
    <row r="51" spans="1:6" ht="14.4" customHeight="1" x14ac:dyDescent="0.3">
      <c r="A51" s="595" t="s">
        <v>1455</v>
      </c>
      <c r="B51" s="571">
        <v>505.05</v>
      </c>
      <c r="C51" s="585">
        <v>0.24912813784054419</v>
      </c>
      <c r="D51" s="571">
        <v>1522.22</v>
      </c>
      <c r="E51" s="585">
        <v>0.75087186215945589</v>
      </c>
      <c r="F51" s="572">
        <v>2027.27</v>
      </c>
    </row>
    <row r="52" spans="1:6" ht="14.4" customHeight="1" x14ac:dyDescent="0.3">
      <c r="A52" s="595" t="s">
        <v>1435</v>
      </c>
      <c r="B52" s="571"/>
      <c r="C52" s="585">
        <v>0</v>
      </c>
      <c r="D52" s="571">
        <v>970.29</v>
      </c>
      <c r="E52" s="585">
        <v>1</v>
      </c>
      <c r="F52" s="572">
        <v>970.29</v>
      </c>
    </row>
    <row r="53" spans="1:6" ht="14.4" customHeight="1" x14ac:dyDescent="0.3">
      <c r="A53" s="595" t="s">
        <v>2984</v>
      </c>
      <c r="B53" s="571">
        <v>1578.3999999999999</v>
      </c>
      <c r="C53" s="585">
        <v>0.62444366199969148</v>
      </c>
      <c r="D53" s="571">
        <v>949.28999999999985</v>
      </c>
      <c r="E53" s="585">
        <v>0.37555633800030858</v>
      </c>
      <c r="F53" s="572">
        <v>2527.6899999999996</v>
      </c>
    </row>
    <row r="54" spans="1:6" ht="14.4" customHeight="1" x14ac:dyDescent="0.3">
      <c r="A54" s="595" t="s">
        <v>1416</v>
      </c>
      <c r="B54" s="571">
        <v>368.44</v>
      </c>
      <c r="C54" s="585">
        <v>0.28066914498141265</v>
      </c>
      <c r="D54" s="571">
        <v>944.28</v>
      </c>
      <c r="E54" s="585">
        <v>0.71933085501858729</v>
      </c>
      <c r="F54" s="572">
        <v>1312.72</v>
      </c>
    </row>
    <row r="55" spans="1:6" ht="14.4" customHeight="1" x14ac:dyDescent="0.3">
      <c r="A55" s="595" t="s">
        <v>2985</v>
      </c>
      <c r="B55" s="571"/>
      <c r="C55" s="585">
        <v>0</v>
      </c>
      <c r="D55" s="571">
        <v>943.14</v>
      </c>
      <c r="E55" s="585">
        <v>1</v>
      </c>
      <c r="F55" s="572">
        <v>943.14</v>
      </c>
    </row>
    <row r="56" spans="1:6" ht="14.4" customHeight="1" x14ac:dyDescent="0.3">
      <c r="A56" s="595" t="s">
        <v>1429</v>
      </c>
      <c r="B56" s="571"/>
      <c r="C56" s="585">
        <v>0</v>
      </c>
      <c r="D56" s="571">
        <v>913.5</v>
      </c>
      <c r="E56" s="585">
        <v>1</v>
      </c>
      <c r="F56" s="572">
        <v>913.5</v>
      </c>
    </row>
    <row r="57" spans="1:6" ht="14.4" customHeight="1" x14ac:dyDescent="0.3">
      <c r="A57" s="595" t="s">
        <v>1434</v>
      </c>
      <c r="B57" s="571"/>
      <c r="C57" s="585">
        <v>0</v>
      </c>
      <c r="D57" s="571">
        <v>840.18000000000006</v>
      </c>
      <c r="E57" s="585">
        <v>1</v>
      </c>
      <c r="F57" s="572">
        <v>840.18000000000006</v>
      </c>
    </row>
    <row r="58" spans="1:6" ht="14.4" customHeight="1" x14ac:dyDescent="0.3">
      <c r="A58" s="595" t="s">
        <v>1450</v>
      </c>
      <c r="B58" s="571">
        <v>0</v>
      </c>
      <c r="C58" s="585">
        <v>0</v>
      </c>
      <c r="D58" s="571">
        <v>604.27</v>
      </c>
      <c r="E58" s="585">
        <v>1</v>
      </c>
      <c r="F58" s="572">
        <v>604.27</v>
      </c>
    </row>
    <row r="59" spans="1:6" ht="14.4" customHeight="1" x14ac:dyDescent="0.3">
      <c r="A59" s="595" t="s">
        <v>1448</v>
      </c>
      <c r="B59" s="571"/>
      <c r="C59" s="585">
        <v>0</v>
      </c>
      <c r="D59" s="571">
        <v>541.38</v>
      </c>
      <c r="E59" s="585">
        <v>1</v>
      </c>
      <c r="F59" s="572">
        <v>541.38</v>
      </c>
    </row>
    <row r="60" spans="1:6" ht="14.4" customHeight="1" x14ac:dyDescent="0.3">
      <c r="A60" s="595" t="s">
        <v>1420</v>
      </c>
      <c r="B60" s="571"/>
      <c r="C60" s="585">
        <v>0</v>
      </c>
      <c r="D60" s="571">
        <v>489.02</v>
      </c>
      <c r="E60" s="585">
        <v>1</v>
      </c>
      <c r="F60" s="572">
        <v>489.02</v>
      </c>
    </row>
    <row r="61" spans="1:6" ht="14.4" customHeight="1" x14ac:dyDescent="0.3">
      <c r="A61" s="595" t="s">
        <v>2986</v>
      </c>
      <c r="B61" s="571"/>
      <c r="C61" s="585">
        <v>0</v>
      </c>
      <c r="D61" s="571">
        <v>474.15</v>
      </c>
      <c r="E61" s="585">
        <v>1</v>
      </c>
      <c r="F61" s="572">
        <v>474.15</v>
      </c>
    </row>
    <row r="62" spans="1:6" ht="14.4" customHeight="1" x14ac:dyDescent="0.3">
      <c r="A62" s="595" t="s">
        <v>1439</v>
      </c>
      <c r="B62" s="571">
        <v>0</v>
      </c>
      <c r="C62" s="585">
        <v>0</v>
      </c>
      <c r="D62" s="571">
        <v>464.88</v>
      </c>
      <c r="E62" s="585">
        <v>1</v>
      </c>
      <c r="F62" s="572">
        <v>464.88</v>
      </c>
    </row>
    <row r="63" spans="1:6" ht="14.4" customHeight="1" x14ac:dyDescent="0.3">
      <c r="A63" s="595" t="s">
        <v>1428</v>
      </c>
      <c r="B63" s="571"/>
      <c r="C63" s="585">
        <v>0</v>
      </c>
      <c r="D63" s="571">
        <v>414.85</v>
      </c>
      <c r="E63" s="585">
        <v>1</v>
      </c>
      <c r="F63" s="572">
        <v>414.85</v>
      </c>
    </row>
    <row r="64" spans="1:6" ht="14.4" customHeight="1" x14ac:dyDescent="0.3">
      <c r="A64" s="595" t="s">
        <v>1438</v>
      </c>
      <c r="B64" s="571"/>
      <c r="C64" s="585">
        <v>0</v>
      </c>
      <c r="D64" s="571">
        <v>298.52</v>
      </c>
      <c r="E64" s="585">
        <v>1</v>
      </c>
      <c r="F64" s="572">
        <v>298.52</v>
      </c>
    </row>
    <row r="65" spans="1:6" ht="14.4" customHeight="1" x14ac:dyDescent="0.3">
      <c r="A65" s="595" t="s">
        <v>2987</v>
      </c>
      <c r="B65" s="571"/>
      <c r="C65" s="585">
        <v>0</v>
      </c>
      <c r="D65" s="571">
        <v>275.48</v>
      </c>
      <c r="E65" s="585">
        <v>1</v>
      </c>
      <c r="F65" s="572">
        <v>275.48</v>
      </c>
    </row>
    <row r="66" spans="1:6" ht="14.4" customHeight="1" x14ac:dyDescent="0.3">
      <c r="A66" s="595" t="s">
        <v>2988</v>
      </c>
      <c r="B66" s="571"/>
      <c r="C66" s="585">
        <v>0</v>
      </c>
      <c r="D66" s="571">
        <v>250.62</v>
      </c>
      <c r="E66" s="585">
        <v>1</v>
      </c>
      <c r="F66" s="572">
        <v>250.62</v>
      </c>
    </row>
    <row r="67" spans="1:6" ht="14.4" customHeight="1" x14ac:dyDescent="0.3">
      <c r="A67" s="595" t="s">
        <v>2989</v>
      </c>
      <c r="B67" s="571"/>
      <c r="C67" s="585">
        <v>0</v>
      </c>
      <c r="D67" s="571">
        <v>195.78000000000003</v>
      </c>
      <c r="E67" s="585">
        <v>1</v>
      </c>
      <c r="F67" s="572">
        <v>195.78000000000003</v>
      </c>
    </row>
    <row r="68" spans="1:6" ht="14.4" customHeight="1" x14ac:dyDescent="0.3">
      <c r="A68" s="595" t="s">
        <v>1437</v>
      </c>
      <c r="B68" s="571">
        <v>277.84000000000003</v>
      </c>
      <c r="C68" s="585">
        <v>0.58818299214598724</v>
      </c>
      <c r="D68" s="571">
        <v>194.53000000000003</v>
      </c>
      <c r="E68" s="585">
        <v>0.41181700785401276</v>
      </c>
      <c r="F68" s="572">
        <v>472.37000000000006</v>
      </c>
    </row>
    <row r="69" spans="1:6" ht="14.4" customHeight="1" x14ac:dyDescent="0.3">
      <c r="A69" s="595" t="s">
        <v>1415</v>
      </c>
      <c r="B69" s="571"/>
      <c r="C69" s="585">
        <v>0</v>
      </c>
      <c r="D69" s="571">
        <v>139.72</v>
      </c>
      <c r="E69" s="585">
        <v>1</v>
      </c>
      <c r="F69" s="572">
        <v>139.72</v>
      </c>
    </row>
    <row r="70" spans="1:6" ht="14.4" customHeight="1" x14ac:dyDescent="0.3">
      <c r="A70" s="595" t="s">
        <v>2990</v>
      </c>
      <c r="B70" s="571">
        <v>0</v>
      </c>
      <c r="C70" s="585">
        <v>0</v>
      </c>
      <c r="D70" s="571">
        <v>83.56</v>
      </c>
      <c r="E70" s="585">
        <v>1</v>
      </c>
      <c r="F70" s="572">
        <v>83.56</v>
      </c>
    </row>
    <row r="71" spans="1:6" ht="14.4" customHeight="1" x14ac:dyDescent="0.3">
      <c r="A71" s="595" t="s">
        <v>1433</v>
      </c>
      <c r="B71" s="571">
        <v>227.33</v>
      </c>
      <c r="C71" s="585">
        <v>1</v>
      </c>
      <c r="D71" s="571"/>
      <c r="E71" s="585">
        <v>0</v>
      </c>
      <c r="F71" s="572">
        <v>227.33</v>
      </c>
    </row>
    <row r="72" spans="1:6" ht="14.4" customHeight="1" x14ac:dyDescent="0.3">
      <c r="A72" s="595" t="s">
        <v>1445</v>
      </c>
      <c r="B72" s="571">
        <v>184.82999999999998</v>
      </c>
      <c r="C72" s="585">
        <v>1</v>
      </c>
      <c r="D72" s="571"/>
      <c r="E72" s="585">
        <v>0</v>
      </c>
      <c r="F72" s="572">
        <v>184.82999999999998</v>
      </c>
    </row>
    <row r="73" spans="1:6" ht="14.4" customHeight="1" x14ac:dyDescent="0.3">
      <c r="A73" s="595" t="s">
        <v>1446</v>
      </c>
      <c r="B73" s="571">
        <v>582.69000000000005</v>
      </c>
      <c r="C73" s="585">
        <v>1</v>
      </c>
      <c r="D73" s="571"/>
      <c r="E73" s="585">
        <v>0</v>
      </c>
      <c r="F73" s="572">
        <v>582.69000000000005</v>
      </c>
    </row>
    <row r="74" spans="1:6" ht="14.4" customHeight="1" x14ac:dyDescent="0.3">
      <c r="A74" s="595" t="s">
        <v>1430</v>
      </c>
      <c r="B74" s="571">
        <v>0</v>
      </c>
      <c r="C74" s="585"/>
      <c r="D74" s="571"/>
      <c r="E74" s="585"/>
      <c r="F74" s="572">
        <v>0</v>
      </c>
    </row>
    <row r="75" spans="1:6" ht="14.4" customHeight="1" x14ac:dyDescent="0.3">
      <c r="A75" s="595" t="s">
        <v>1432</v>
      </c>
      <c r="B75" s="571">
        <v>1239.6600000000001</v>
      </c>
      <c r="C75" s="585">
        <v>1</v>
      </c>
      <c r="D75" s="571">
        <v>0</v>
      </c>
      <c r="E75" s="585">
        <v>0</v>
      </c>
      <c r="F75" s="572">
        <v>1239.6600000000001</v>
      </c>
    </row>
    <row r="76" spans="1:6" ht="14.4" customHeight="1" x14ac:dyDescent="0.3">
      <c r="A76" s="595" t="s">
        <v>1440</v>
      </c>
      <c r="B76" s="571">
        <v>610.14</v>
      </c>
      <c r="C76" s="585">
        <v>1</v>
      </c>
      <c r="D76" s="571"/>
      <c r="E76" s="585">
        <v>0</v>
      </c>
      <c r="F76" s="572">
        <v>610.14</v>
      </c>
    </row>
    <row r="77" spans="1:6" ht="14.4" customHeight="1" x14ac:dyDescent="0.3">
      <c r="A77" s="595" t="s">
        <v>2991</v>
      </c>
      <c r="B77" s="571">
        <v>6029.64</v>
      </c>
      <c r="C77" s="585">
        <v>1</v>
      </c>
      <c r="D77" s="571"/>
      <c r="E77" s="585">
        <v>0</v>
      </c>
      <c r="F77" s="572">
        <v>6029.64</v>
      </c>
    </row>
    <row r="78" spans="1:6" ht="14.4" customHeight="1" x14ac:dyDescent="0.3">
      <c r="A78" s="595" t="s">
        <v>1394</v>
      </c>
      <c r="B78" s="571"/>
      <c r="C78" s="585"/>
      <c r="D78" s="571">
        <v>0</v>
      </c>
      <c r="E78" s="585"/>
      <c r="F78" s="572">
        <v>0</v>
      </c>
    </row>
    <row r="79" spans="1:6" ht="14.4" customHeight="1" x14ac:dyDescent="0.3">
      <c r="A79" s="595" t="s">
        <v>2992</v>
      </c>
      <c r="B79" s="571">
        <v>481.8</v>
      </c>
      <c r="C79" s="585">
        <v>1</v>
      </c>
      <c r="D79" s="571"/>
      <c r="E79" s="585">
        <v>0</v>
      </c>
      <c r="F79" s="572">
        <v>481.8</v>
      </c>
    </row>
    <row r="80" spans="1:6" ht="14.4" customHeight="1" thickBot="1" x14ac:dyDescent="0.35">
      <c r="A80" s="596" t="s">
        <v>1457</v>
      </c>
      <c r="B80" s="587">
        <v>134.67000000000002</v>
      </c>
      <c r="C80" s="588">
        <v>1</v>
      </c>
      <c r="D80" s="587"/>
      <c r="E80" s="588">
        <v>0</v>
      </c>
      <c r="F80" s="589">
        <v>134.67000000000002</v>
      </c>
    </row>
    <row r="81" spans="1:6" ht="14.4" customHeight="1" thickBot="1" x14ac:dyDescent="0.35">
      <c r="A81" s="590" t="s">
        <v>6</v>
      </c>
      <c r="B81" s="591">
        <v>482425.5199999999</v>
      </c>
      <c r="C81" s="592">
        <v>0.16705968807582258</v>
      </c>
      <c r="D81" s="591">
        <v>2405317.9300000016</v>
      </c>
      <c r="E81" s="592">
        <v>0.83294031192417772</v>
      </c>
      <c r="F81" s="593">
        <v>2887743.4500000007</v>
      </c>
    </row>
  </sheetData>
  <mergeCells count="3">
    <mergeCell ref="A1:F1"/>
    <mergeCell ref="B3:C3"/>
    <mergeCell ref="D3:E3"/>
  </mergeCells>
  <conditionalFormatting sqref="C5:C1048576">
    <cfRule type="cellIs" dxfId="40" priority="10" stopIfTrue="1" operator="greaterThan">
      <formula>0.2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5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8.88671875" style="98" customWidth="1"/>
    <col min="8" max="8" width="6.77734375" style="91" customWidth="1"/>
    <col min="9" max="9" width="6.6640625" style="98" customWidth="1"/>
    <col min="10" max="10" width="8.88671875" style="98" customWidth="1"/>
    <col min="11" max="11" width="6.77734375" style="91" customWidth="1"/>
    <col min="12" max="12" width="6.6640625" style="98" customWidth="1"/>
    <col min="13" max="13" width="8.88671875" style="98" customWidth="1"/>
    <col min="14" max="16384" width="8.88671875" style="69"/>
  </cols>
  <sheetData>
    <row r="1" spans="1:13" ht="18.600000000000001" customHeight="1" thickBot="1" x14ac:dyDescent="0.4">
      <c r="A1" s="416" t="s">
        <v>263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382"/>
      <c r="M1" s="382"/>
    </row>
    <row r="2" spans="1:13" ht="14.4" customHeight="1" thickBot="1" x14ac:dyDescent="0.35">
      <c r="A2" s="522" t="s">
        <v>290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82" t="s">
        <v>253</v>
      </c>
      <c r="F3" s="56">
        <f>SUBTOTAL(9,F6:F1048576)</f>
        <v>501</v>
      </c>
      <c r="G3" s="56">
        <f>SUBTOTAL(9,G6:G1048576)</f>
        <v>482425.51999999979</v>
      </c>
      <c r="H3" s="57">
        <f>IF(M3=0,0,G3/M3)</f>
        <v>0.16705968807582272</v>
      </c>
      <c r="I3" s="56">
        <f>SUBTOTAL(9,I6:I1048576)</f>
        <v>2167</v>
      </c>
      <c r="J3" s="56">
        <f>SUBTOTAL(9,J6:J1048576)</f>
        <v>2405317.9299999992</v>
      </c>
      <c r="K3" s="57">
        <f>IF(M3=0,0,J3/M3)</f>
        <v>0.83294031192417772</v>
      </c>
      <c r="L3" s="56">
        <f>SUBTOTAL(9,L6:L1048576)</f>
        <v>2668</v>
      </c>
      <c r="M3" s="58">
        <f>SUBTOTAL(9,M6:M1048576)</f>
        <v>2887743.4499999979</v>
      </c>
    </row>
    <row r="4" spans="1:13" ht="14.4" customHeight="1" thickBot="1" x14ac:dyDescent="0.35">
      <c r="A4" s="54"/>
      <c r="B4" s="54"/>
      <c r="C4" s="54"/>
      <c r="D4" s="54"/>
      <c r="E4" s="55"/>
      <c r="F4" s="420" t="s">
        <v>255</v>
      </c>
      <c r="G4" s="421"/>
      <c r="H4" s="422"/>
      <c r="I4" s="423" t="s">
        <v>254</v>
      </c>
      <c r="J4" s="421"/>
      <c r="K4" s="422"/>
      <c r="L4" s="424" t="s">
        <v>6</v>
      </c>
      <c r="M4" s="425"/>
    </row>
    <row r="5" spans="1:13" ht="14.4" customHeight="1" thickBot="1" x14ac:dyDescent="0.35">
      <c r="A5" s="579" t="s">
        <v>262</v>
      </c>
      <c r="B5" s="597" t="s">
        <v>257</v>
      </c>
      <c r="C5" s="597" t="s">
        <v>176</v>
      </c>
      <c r="D5" s="597" t="s">
        <v>258</v>
      </c>
      <c r="E5" s="597" t="s">
        <v>259</v>
      </c>
      <c r="F5" s="598" t="s">
        <v>32</v>
      </c>
      <c r="G5" s="598" t="s">
        <v>17</v>
      </c>
      <c r="H5" s="581" t="s">
        <v>260</v>
      </c>
      <c r="I5" s="580" t="s">
        <v>32</v>
      </c>
      <c r="J5" s="598" t="s">
        <v>17</v>
      </c>
      <c r="K5" s="581" t="s">
        <v>260</v>
      </c>
      <c r="L5" s="580" t="s">
        <v>32</v>
      </c>
      <c r="M5" s="599" t="s">
        <v>17</v>
      </c>
    </row>
    <row r="6" spans="1:13" ht="14.4" customHeight="1" x14ac:dyDescent="0.3">
      <c r="A6" s="561" t="s">
        <v>1740</v>
      </c>
      <c r="B6" s="562" t="s">
        <v>1532</v>
      </c>
      <c r="C6" s="562" t="s">
        <v>1775</v>
      </c>
      <c r="D6" s="562" t="s">
        <v>1776</v>
      </c>
      <c r="E6" s="562" t="s">
        <v>1777</v>
      </c>
      <c r="F6" s="565"/>
      <c r="G6" s="565"/>
      <c r="H6" s="584">
        <v>0</v>
      </c>
      <c r="I6" s="565">
        <v>1</v>
      </c>
      <c r="J6" s="565">
        <v>270.69</v>
      </c>
      <c r="K6" s="584">
        <v>1</v>
      </c>
      <c r="L6" s="565">
        <v>1</v>
      </c>
      <c r="M6" s="566">
        <v>270.69</v>
      </c>
    </row>
    <row r="7" spans="1:13" ht="14.4" customHeight="1" x14ac:dyDescent="0.3">
      <c r="A7" s="567" t="s">
        <v>1740</v>
      </c>
      <c r="B7" s="568" t="s">
        <v>2993</v>
      </c>
      <c r="C7" s="568" t="s">
        <v>1779</v>
      </c>
      <c r="D7" s="568" t="s">
        <v>1780</v>
      </c>
      <c r="E7" s="568" t="s">
        <v>1781</v>
      </c>
      <c r="F7" s="571"/>
      <c r="G7" s="571"/>
      <c r="H7" s="585">
        <v>0</v>
      </c>
      <c r="I7" s="571">
        <v>1</v>
      </c>
      <c r="J7" s="571">
        <v>471.57</v>
      </c>
      <c r="K7" s="585">
        <v>1</v>
      </c>
      <c r="L7" s="571">
        <v>1</v>
      </c>
      <c r="M7" s="572">
        <v>471.57</v>
      </c>
    </row>
    <row r="8" spans="1:13" ht="14.4" customHeight="1" x14ac:dyDescent="0.3">
      <c r="A8" s="567" t="s">
        <v>1741</v>
      </c>
      <c r="B8" s="568" t="s">
        <v>2994</v>
      </c>
      <c r="C8" s="568" t="s">
        <v>1794</v>
      </c>
      <c r="D8" s="568" t="s">
        <v>1795</v>
      </c>
      <c r="E8" s="568" t="s">
        <v>1796</v>
      </c>
      <c r="F8" s="571"/>
      <c r="G8" s="571"/>
      <c r="H8" s="585">
        <v>0</v>
      </c>
      <c r="I8" s="571">
        <v>1</v>
      </c>
      <c r="J8" s="571">
        <v>428.4</v>
      </c>
      <c r="K8" s="585">
        <v>1</v>
      </c>
      <c r="L8" s="571">
        <v>1</v>
      </c>
      <c r="M8" s="572">
        <v>428.4</v>
      </c>
    </row>
    <row r="9" spans="1:13" ht="14.4" customHeight="1" x14ac:dyDescent="0.3">
      <c r="A9" s="567" t="s">
        <v>1742</v>
      </c>
      <c r="B9" s="568" t="s">
        <v>2995</v>
      </c>
      <c r="C9" s="568" t="s">
        <v>1798</v>
      </c>
      <c r="D9" s="568" t="s">
        <v>1799</v>
      </c>
      <c r="E9" s="568" t="s">
        <v>1800</v>
      </c>
      <c r="F9" s="571">
        <v>1</v>
      </c>
      <c r="G9" s="571">
        <v>481.8</v>
      </c>
      <c r="H9" s="585">
        <v>1</v>
      </c>
      <c r="I9" s="571"/>
      <c r="J9" s="571"/>
      <c r="K9" s="585">
        <v>0</v>
      </c>
      <c r="L9" s="571">
        <v>1</v>
      </c>
      <c r="M9" s="572">
        <v>481.8</v>
      </c>
    </row>
    <row r="10" spans="1:13" ht="14.4" customHeight="1" x14ac:dyDescent="0.3">
      <c r="A10" s="567" t="s">
        <v>1745</v>
      </c>
      <c r="B10" s="568" t="s">
        <v>1593</v>
      </c>
      <c r="C10" s="568" t="s">
        <v>2809</v>
      </c>
      <c r="D10" s="568" t="s">
        <v>2484</v>
      </c>
      <c r="E10" s="568" t="s">
        <v>2810</v>
      </c>
      <c r="F10" s="571">
        <v>1</v>
      </c>
      <c r="G10" s="571">
        <v>0</v>
      </c>
      <c r="H10" s="585"/>
      <c r="I10" s="571"/>
      <c r="J10" s="571"/>
      <c r="K10" s="585"/>
      <c r="L10" s="571">
        <v>1</v>
      </c>
      <c r="M10" s="572">
        <v>0</v>
      </c>
    </row>
    <row r="11" spans="1:13" ht="14.4" customHeight="1" x14ac:dyDescent="0.3">
      <c r="A11" s="567" t="s">
        <v>1745</v>
      </c>
      <c r="B11" s="568" t="s">
        <v>1593</v>
      </c>
      <c r="C11" s="568" t="s">
        <v>2811</v>
      </c>
      <c r="D11" s="568" t="s">
        <v>2587</v>
      </c>
      <c r="E11" s="568" t="s">
        <v>2568</v>
      </c>
      <c r="F11" s="571">
        <v>1</v>
      </c>
      <c r="G11" s="571">
        <v>0</v>
      </c>
      <c r="H11" s="585"/>
      <c r="I11" s="571"/>
      <c r="J11" s="571"/>
      <c r="K11" s="585"/>
      <c r="L11" s="571">
        <v>1</v>
      </c>
      <c r="M11" s="572">
        <v>0</v>
      </c>
    </row>
    <row r="12" spans="1:13" ht="14.4" customHeight="1" x14ac:dyDescent="0.3">
      <c r="A12" s="567" t="s">
        <v>1745</v>
      </c>
      <c r="B12" s="568" t="s">
        <v>1643</v>
      </c>
      <c r="C12" s="568" t="s">
        <v>1644</v>
      </c>
      <c r="D12" s="568" t="s">
        <v>601</v>
      </c>
      <c r="E12" s="568" t="s">
        <v>1645</v>
      </c>
      <c r="F12" s="571">
        <v>1</v>
      </c>
      <c r="G12" s="571">
        <v>96.63</v>
      </c>
      <c r="H12" s="585">
        <v>1</v>
      </c>
      <c r="I12" s="571"/>
      <c r="J12" s="571"/>
      <c r="K12" s="585">
        <v>0</v>
      </c>
      <c r="L12" s="571">
        <v>1</v>
      </c>
      <c r="M12" s="572">
        <v>96.63</v>
      </c>
    </row>
    <row r="13" spans="1:13" ht="14.4" customHeight="1" x14ac:dyDescent="0.3">
      <c r="A13" s="567" t="s">
        <v>1745</v>
      </c>
      <c r="B13" s="568" t="s">
        <v>1662</v>
      </c>
      <c r="C13" s="568" t="s">
        <v>2263</v>
      </c>
      <c r="D13" s="568" t="s">
        <v>2264</v>
      </c>
      <c r="E13" s="568" t="s">
        <v>2265</v>
      </c>
      <c r="F13" s="571">
        <v>3</v>
      </c>
      <c r="G13" s="571">
        <v>20.94</v>
      </c>
      <c r="H13" s="585">
        <v>1</v>
      </c>
      <c r="I13" s="571"/>
      <c r="J13" s="571"/>
      <c r="K13" s="585">
        <v>0</v>
      </c>
      <c r="L13" s="571">
        <v>3</v>
      </c>
      <c r="M13" s="572">
        <v>20.94</v>
      </c>
    </row>
    <row r="14" spans="1:13" ht="14.4" customHeight="1" x14ac:dyDescent="0.3">
      <c r="A14" s="567" t="s">
        <v>1746</v>
      </c>
      <c r="B14" s="568" t="s">
        <v>1474</v>
      </c>
      <c r="C14" s="568" t="s">
        <v>1881</v>
      </c>
      <c r="D14" s="568" t="s">
        <v>775</v>
      </c>
      <c r="E14" s="568" t="s">
        <v>1882</v>
      </c>
      <c r="F14" s="571"/>
      <c r="G14" s="571"/>
      <c r="H14" s="585">
        <v>0</v>
      </c>
      <c r="I14" s="571">
        <v>2</v>
      </c>
      <c r="J14" s="571">
        <v>1224.52</v>
      </c>
      <c r="K14" s="585">
        <v>1</v>
      </c>
      <c r="L14" s="571">
        <v>2</v>
      </c>
      <c r="M14" s="572">
        <v>1224.52</v>
      </c>
    </row>
    <row r="15" spans="1:13" ht="14.4" customHeight="1" x14ac:dyDescent="0.3">
      <c r="A15" s="567" t="s">
        <v>1746</v>
      </c>
      <c r="B15" s="568" t="s">
        <v>1529</v>
      </c>
      <c r="C15" s="568" t="s">
        <v>1844</v>
      </c>
      <c r="D15" s="568" t="s">
        <v>1845</v>
      </c>
      <c r="E15" s="568" t="s">
        <v>1846</v>
      </c>
      <c r="F15" s="571">
        <v>3</v>
      </c>
      <c r="G15" s="571">
        <v>134.67000000000002</v>
      </c>
      <c r="H15" s="585">
        <v>1</v>
      </c>
      <c r="I15" s="571"/>
      <c r="J15" s="571"/>
      <c r="K15" s="585">
        <v>0</v>
      </c>
      <c r="L15" s="571">
        <v>3</v>
      </c>
      <c r="M15" s="572">
        <v>134.67000000000002</v>
      </c>
    </row>
    <row r="16" spans="1:13" ht="14.4" customHeight="1" x14ac:dyDescent="0.3">
      <c r="A16" s="567" t="s">
        <v>1746</v>
      </c>
      <c r="B16" s="568" t="s">
        <v>2996</v>
      </c>
      <c r="C16" s="568" t="s">
        <v>1856</v>
      </c>
      <c r="D16" s="568" t="s">
        <v>1857</v>
      </c>
      <c r="E16" s="568" t="s">
        <v>1858</v>
      </c>
      <c r="F16" s="571"/>
      <c r="G16" s="571"/>
      <c r="H16" s="585">
        <v>0</v>
      </c>
      <c r="I16" s="571">
        <v>3</v>
      </c>
      <c r="J16" s="571">
        <v>224.61</v>
      </c>
      <c r="K16" s="585">
        <v>1</v>
      </c>
      <c r="L16" s="571">
        <v>3</v>
      </c>
      <c r="M16" s="572">
        <v>224.61</v>
      </c>
    </row>
    <row r="17" spans="1:13" ht="14.4" customHeight="1" x14ac:dyDescent="0.3">
      <c r="A17" s="567" t="s">
        <v>1746</v>
      </c>
      <c r="B17" s="568" t="s">
        <v>2996</v>
      </c>
      <c r="C17" s="568" t="s">
        <v>1859</v>
      </c>
      <c r="D17" s="568" t="s">
        <v>1857</v>
      </c>
      <c r="E17" s="568" t="s">
        <v>1861</v>
      </c>
      <c r="F17" s="571"/>
      <c r="G17" s="571"/>
      <c r="H17" s="585">
        <v>0</v>
      </c>
      <c r="I17" s="571">
        <v>1</v>
      </c>
      <c r="J17" s="571">
        <v>249.54</v>
      </c>
      <c r="K17" s="585">
        <v>1</v>
      </c>
      <c r="L17" s="571">
        <v>1</v>
      </c>
      <c r="M17" s="572">
        <v>249.54</v>
      </c>
    </row>
    <row r="18" spans="1:13" ht="14.4" customHeight="1" x14ac:dyDescent="0.3">
      <c r="A18" s="567" t="s">
        <v>1746</v>
      </c>
      <c r="B18" s="568" t="s">
        <v>1612</v>
      </c>
      <c r="C18" s="568" t="s">
        <v>1837</v>
      </c>
      <c r="D18" s="568" t="s">
        <v>1838</v>
      </c>
      <c r="E18" s="568" t="s">
        <v>1839</v>
      </c>
      <c r="F18" s="571"/>
      <c r="G18" s="571"/>
      <c r="H18" s="585">
        <v>0</v>
      </c>
      <c r="I18" s="571">
        <v>2</v>
      </c>
      <c r="J18" s="571">
        <v>444.5</v>
      </c>
      <c r="K18" s="585">
        <v>1</v>
      </c>
      <c r="L18" s="571">
        <v>2</v>
      </c>
      <c r="M18" s="572">
        <v>444.5</v>
      </c>
    </row>
    <row r="19" spans="1:13" ht="14.4" customHeight="1" x14ac:dyDescent="0.3">
      <c r="A19" s="567" t="s">
        <v>1746</v>
      </c>
      <c r="B19" s="568" t="s">
        <v>1643</v>
      </c>
      <c r="C19" s="568" t="s">
        <v>1877</v>
      </c>
      <c r="D19" s="568" t="s">
        <v>1878</v>
      </c>
      <c r="E19" s="568" t="s">
        <v>1879</v>
      </c>
      <c r="F19" s="571"/>
      <c r="G19" s="571"/>
      <c r="H19" s="585">
        <v>0</v>
      </c>
      <c r="I19" s="571">
        <v>1</v>
      </c>
      <c r="J19" s="571">
        <v>96.63</v>
      </c>
      <c r="K19" s="585">
        <v>1</v>
      </c>
      <c r="L19" s="571">
        <v>1</v>
      </c>
      <c r="M19" s="572">
        <v>96.63</v>
      </c>
    </row>
    <row r="20" spans="1:13" ht="14.4" customHeight="1" x14ac:dyDescent="0.3">
      <c r="A20" s="567" t="s">
        <v>1747</v>
      </c>
      <c r="B20" s="568" t="s">
        <v>1474</v>
      </c>
      <c r="C20" s="568" t="s">
        <v>1881</v>
      </c>
      <c r="D20" s="568" t="s">
        <v>775</v>
      </c>
      <c r="E20" s="568" t="s">
        <v>1882</v>
      </c>
      <c r="F20" s="571"/>
      <c r="G20" s="571"/>
      <c r="H20" s="585">
        <v>0</v>
      </c>
      <c r="I20" s="571">
        <v>1</v>
      </c>
      <c r="J20" s="571">
        <v>612.26</v>
      </c>
      <c r="K20" s="585">
        <v>1</v>
      </c>
      <c r="L20" s="571">
        <v>1</v>
      </c>
      <c r="M20" s="572">
        <v>612.26</v>
      </c>
    </row>
    <row r="21" spans="1:13" ht="14.4" customHeight="1" x14ac:dyDescent="0.3">
      <c r="A21" s="567" t="s">
        <v>1747</v>
      </c>
      <c r="B21" s="568" t="s">
        <v>1578</v>
      </c>
      <c r="C21" s="568" t="s">
        <v>2260</v>
      </c>
      <c r="D21" s="568" t="s">
        <v>2261</v>
      </c>
      <c r="E21" s="568" t="s">
        <v>2262</v>
      </c>
      <c r="F21" s="571"/>
      <c r="G21" s="571"/>
      <c r="H21" s="585">
        <v>0</v>
      </c>
      <c r="I21" s="571">
        <v>1</v>
      </c>
      <c r="J21" s="571">
        <v>333.31</v>
      </c>
      <c r="K21" s="585">
        <v>1</v>
      </c>
      <c r="L21" s="571">
        <v>1</v>
      </c>
      <c r="M21" s="572">
        <v>333.31</v>
      </c>
    </row>
    <row r="22" spans="1:13" ht="14.4" customHeight="1" x14ac:dyDescent="0.3">
      <c r="A22" s="567" t="s">
        <v>1747</v>
      </c>
      <c r="B22" s="568" t="s">
        <v>1643</v>
      </c>
      <c r="C22" s="568" t="s">
        <v>2514</v>
      </c>
      <c r="D22" s="568" t="s">
        <v>1878</v>
      </c>
      <c r="E22" s="568" t="s">
        <v>2515</v>
      </c>
      <c r="F22" s="571"/>
      <c r="G22" s="571"/>
      <c r="H22" s="585">
        <v>0</v>
      </c>
      <c r="I22" s="571">
        <v>1</v>
      </c>
      <c r="J22" s="571">
        <v>193.26</v>
      </c>
      <c r="K22" s="585">
        <v>1</v>
      </c>
      <c r="L22" s="571">
        <v>1</v>
      </c>
      <c r="M22" s="572">
        <v>193.26</v>
      </c>
    </row>
    <row r="23" spans="1:13" ht="14.4" customHeight="1" x14ac:dyDescent="0.3">
      <c r="A23" s="567" t="s">
        <v>1747</v>
      </c>
      <c r="B23" s="568" t="s">
        <v>1692</v>
      </c>
      <c r="C23" s="568" t="s">
        <v>2434</v>
      </c>
      <c r="D23" s="568" t="s">
        <v>2435</v>
      </c>
      <c r="E23" s="568" t="s">
        <v>2436</v>
      </c>
      <c r="F23" s="571"/>
      <c r="G23" s="571"/>
      <c r="H23" s="585">
        <v>0</v>
      </c>
      <c r="I23" s="571">
        <v>1</v>
      </c>
      <c r="J23" s="571">
        <v>413.22</v>
      </c>
      <c r="K23" s="585">
        <v>1</v>
      </c>
      <c r="L23" s="571">
        <v>1</v>
      </c>
      <c r="M23" s="572">
        <v>413.22</v>
      </c>
    </row>
    <row r="24" spans="1:13" ht="14.4" customHeight="1" x14ac:dyDescent="0.3">
      <c r="A24" s="567" t="s">
        <v>1748</v>
      </c>
      <c r="B24" s="568" t="s">
        <v>2997</v>
      </c>
      <c r="C24" s="568" t="s">
        <v>2089</v>
      </c>
      <c r="D24" s="568" t="s">
        <v>2090</v>
      </c>
      <c r="E24" s="568" t="s">
        <v>2091</v>
      </c>
      <c r="F24" s="571"/>
      <c r="G24" s="571"/>
      <c r="H24" s="585">
        <v>0</v>
      </c>
      <c r="I24" s="571">
        <v>6</v>
      </c>
      <c r="J24" s="571">
        <v>195.78000000000003</v>
      </c>
      <c r="K24" s="585">
        <v>1</v>
      </c>
      <c r="L24" s="571">
        <v>6</v>
      </c>
      <c r="M24" s="572">
        <v>195.78000000000003</v>
      </c>
    </row>
    <row r="25" spans="1:13" ht="14.4" customHeight="1" x14ac:dyDescent="0.3">
      <c r="A25" s="567" t="s">
        <v>1748</v>
      </c>
      <c r="B25" s="568" t="s">
        <v>1474</v>
      </c>
      <c r="C25" s="568" t="s">
        <v>1881</v>
      </c>
      <c r="D25" s="568" t="s">
        <v>775</v>
      </c>
      <c r="E25" s="568" t="s">
        <v>1882</v>
      </c>
      <c r="F25" s="571"/>
      <c r="G25" s="571"/>
      <c r="H25" s="585">
        <v>0</v>
      </c>
      <c r="I25" s="571">
        <v>2</v>
      </c>
      <c r="J25" s="571">
        <v>1224.52</v>
      </c>
      <c r="K25" s="585">
        <v>1</v>
      </c>
      <c r="L25" s="571">
        <v>2</v>
      </c>
      <c r="M25" s="572">
        <v>1224.52</v>
      </c>
    </row>
    <row r="26" spans="1:13" ht="14.4" customHeight="1" x14ac:dyDescent="0.3">
      <c r="A26" s="567" t="s">
        <v>1748</v>
      </c>
      <c r="B26" s="568" t="s">
        <v>1643</v>
      </c>
      <c r="C26" s="568" t="s">
        <v>1877</v>
      </c>
      <c r="D26" s="568" t="s">
        <v>1878</v>
      </c>
      <c r="E26" s="568" t="s">
        <v>1879</v>
      </c>
      <c r="F26" s="571"/>
      <c r="G26" s="571"/>
      <c r="H26" s="585">
        <v>0</v>
      </c>
      <c r="I26" s="571">
        <v>6</v>
      </c>
      <c r="J26" s="571">
        <v>579.78</v>
      </c>
      <c r="K26" s="585">
        <v>1</v>
      </c>
      <c r="L26" s="571">
        <v>6</v>
      </c>
      <c r="M26" s="572">
        <v>579.78</v>
      </c>
    </row>
    <row r="27" spans="1:13" ht="14.4" customHeight="1" x14ac:dyDescent="0.3">
      <c r="A27" s="567" t="s">
        <v>1748</v>
      </c>
      <c r="B27" s="568" t="s">
        <v>1643</v>
      </c>
      <c r="C27" s="568" t="s">
        <v>1644</v>
      </c>
      <c r="D27" s="568" t="s">
        <v>601</v>
      </c>
      <c r="E27" s="568" t="s">
        <v>1645</v>
      </c>
      <c r="F27" s="571">
        <v>2</v>
      </c>
      <c r="G27" s="571">
        <v>193.26</v>
      </c>
      <c r="H27" s="585">
        <v>1</v>
      </c>
      <c r="I27" s="571"/>
      <c r="J27" s="571"/>
      <c r="K27" s="585">
        <v>0</v>
      </c>
      <c r="L27" s="571">
        <v>2</v>
      </c>
      <c r="M27" s="572">
        <v>193.26</v>
      </c>
    </row>
    <row r="28" spans="1:13" ht="14.4" customHeight="1" x14ac:dyDescent="0.3">
      <c r="A28" s="567" t="s">
        <v>1748</v>
      </c>
      <c r="B28" s="568" t="s">
        <v>2998</v>
      </c>
      <c r="C28" s="568" t="s">
        <v>1936</v>
      </c>
      <c r="D28" s="568" t="s">
        <v>1937</v>
      </c>
      <c r="E28" s="568" t="s">
        <v>1938</v>
      </c>
      <c r="F28" s="571"/>
      <c r="G28" s="571"/>
      <c r="H28" s="585">
        <v>0</v>
      </c>
      <c r="I28" s="571">
        <v>4</v>
      </c>
      <c r="J28" s="571">
        <v>2516.2800000000002</v>
      </c>
      <c r="K28" s="585">
        <v>1</v>
      </c>
      <c r="L28" s="571">
        <v>4</v>
      </c>
      <c r="M28" s="572">
        <v>2516.2800000000002</v>
      </c>
    </row>
    <row r="29" spans="1:13" ht="14.4" customHeight="1" x14ac:dyDescent="0.3">
      <c r="A29" s="567" t="s">
        <v>1748</v>
      </c>
      <c r="B29" s="568" t="s">
        <v>2998</v>
      </c>
      <c r="C29" s="568" t="s">
        <v>1939</v>
      </c>
      <c r="D29" s="568" t="s">
        <v>1940</v>
      </c>
      <c r="E29" s="568" t="s">
        <v>1941</v>
      </c>
      <c r="F29" s="571">
        <v>10</v>
      </c>
      <c r="G29" s="571">
        <v>0</v>
      </c>
      <c r="H29" s="585"/>
      <c r="I29" s="571"/>
      <c r="J29" s="571"/>
      <c r="K29" s="585"/>
      <c r="L29" s="571">
        <v>10</v>
      </c>
      <c r="M29" s="572">
        <v>0</v>
      </c>
    </row>
    <row r="30" spans="1:13" ht="14.4" customHeight="1" x14ac:dyDescent="0.3">
      <c r="A30" s="567" t="s">
        <v>1748</v>
      </c>
      <c r="B30" s="568" t="s">
        <v>2998</v>
      </c>
      <c r="C30" s="568" t="s">
        <v>1942</v>
      </c>
      <c r="D30" s="568" t="s">
        <v>1943</v>
      </c>
      <c r="E30" s="568" t="s">
        <v>1944</v>
      </c>
      <c r="F30" s="571">
        <v>8</v>
      </c>
      <c r="G30" s="571">
        <v>0</v>
      </c>
      <c r="H30" s="585"/>
      <c r="I30" s="571"/>
      <c r="J30" s="571"/>
      <c r="K30" s="585"/>
      <c r="L30" s="571">
        <v>8</v>
      </c>
      <c r="M30" s="572">
        <v>0</v>
      </c>
    </row>
    <row r="31" spans="1:13" ht="14.4" customHeight="1" x14ac:dyDescent="0.3">
      <c r="A31" s="567" t="s">
        <v>1748</v>
      </c>
      <c r="B31" s="568" t="s">
        <v>2998</v>
      </c>
      <c r="C31" s="568" t="s">
        <v>1945</v>
      </c>
      <c r="D31" s="568" t="s">
        <v>1946</v>
      </c>
      <c r="E31" s="568" t="s">
        <v>1947</v>
      </c>
      <c r="F31" s="571">
        <v>4</v>
      </c>
      <c r="G31" s="571">
        <v>0</v>
      </c>
      <c r="H31" s="585"/>
      <c r="I31" s="571"/>
      <c r="J31" s="571"/>
      <c r="K31" s="585"/>
      <c r="L31" s="571">
        <v>4</v>
      </c>
      <c r="M31" s="572">
        <v>0</v>
      </c>
    </row>
    <row r="32" spans="1:13" ht="14.4" customHeight="1" x14ac:dyDescent="0.3">
      <c r="A32" s="567" t="s">
        <v>1748</v>
      </c>
      <c r="B32" s="568" t="s">
        <v>2998</v>
      </c>
      <c r="C32" s="568" t="s">
        <v>1948</v>
      </c>
      <c r="D32" s="568" t="s">
        <v>1949</v>
      </c>
      <c r="E32" s="568" t="s">
        <v>1950</v>
      </c>
      <c r="F32" s="571">
        <v>4</v>
      </c>
      <c r="G32" s="571">
        <v>0</v>
      </c>
      <c r="H32" s="585"/>
      <c r="I32" s="571"/>
      <c r="J32" s="571"/>
      <c r="K32" s="585"/>
      <c r="L32" s="571">
        <v>4</v>
      </c>
      <c r="M32" s="572">
        <v>0</v>
      </c>
    </row>
    <row r="33" spans="1:13" ht="14.4" customHeight="1" x14ac:dyDescent="0.3">
      <c r="A33" s="567" t="s">
        <v>1748</v>
      </c>
      <c r="B33" s="568" t="s">
        <v>2998</v>
      </c>
      <c r="C33" s="568" t="s">
        <v>1951</v>
      </c>
      <c r="D33" s="568" t="s">
        <v>1952</v>
      </c>
      <c r="E33" s="568" t="s">
        <v>1953</v>
      </c>
      <c r="F33" s="571">
        <v>7</v>
      </c>
      <c r="G33" s="571">
        <v>0</v>
      </c>
      <c r="H33" s="585"/>
      <c r="I33" s="571"/>
      <c r="J33" s="571"/>
      <c r="K33" s="585"/>
      <c r="L33" s="571">
        <v>7</v>
      </c>
      <c r="M33" s="572">
        <v>0</v>
      </c>
    </row>
    <row r="34" spans="1:13" ht="14.4" customHeight="1" x14ac:dyDescent="0.3">
      <c r="A34" s="567" t="s">
        <v>1748</v>
      </c>
      <c r="B34" s="568" t="s">
        <v>2998</v>
      </c>
      <c r="C34" s="568" t="s">
        <v>1954</v>
      </c>
      <c r="D34" s="568" t="s">
        <v>1955</v>
      </c>
      <c r="E34" s="568" t="s">
        <v>1956</v>
      </c>
      <c r="F34" s="571">
        <v>10</v>
      </c>
      <c r="G34" s="571">
        <v>14167.9</v>
      </c>
      <c r="H34" s="585">
        <v>1</v>
      </c>
      <c r="I34" s="571"/>
      <c r="J34" s="571"/>
      <c r="K34" s="585">
        <v>0</v>
      </c>
      <c r="L34" s="571">
        <v>10</v>
      </c>
      <c r="M34" s="572">
        <v>14167.9</v>
      </c>
    </row>
    <row r="35" spans="1:13" ht="14.4" customHeight="1" x14ac:dyDescent="0.3">
      <c r="A35" s="567" t="s">
        <v>1748</v>
      </c>
      <c r="B35" s="568" t="s">
        <v>2998</v>
      </c>
      <c r="C35" s="568" t="s">
        <v>1957</v>
      </c>
      <c r="D35" s="568" t="s">
        <v>1958</v>
      </c>
      <c r="E35" s="568" t="s">
        <v>1959</v>
      </c>
      <c r="F35" s="571">
        <v>10</v>
      </c>
      <c r="G35" s="571">
        <v>18896.199999999997</v>
      </c>
      <c r="H35" s="585">
        <v>1</v>
      </c>
      <c r="I35" s="571"/>
      <c r="J35" s="571"/>
      <c r="K35" s="585">
        <v>0</v>
      </c>
      <c r="L35" s="571">
        <v>10</v>
      </c>
      <c r="M35" s="572">
        <v>18896.199999999997</v>
      </c>
    </row>
    <row r="36" spans="1:13" ht="14.4" customHeight="1" x14ac:dyDescent="0.3">
      <c r="A36" s="567" t="s">
        <v>1748</v>
      </c>
      <c r="B36" s="568" t="s">
        <v>2998</v>
      </c>
      <c r="C36" s="568" t="s">
        <v>1960</v>
      </c>
      <c r="D36" s="568" t="s">
        <v>1961</v>
      </c>
      <c r="E36" s="568" t="s">
        <v>1962</v>
      </c>
      <c r="F36" s="571">
        <v>1</v>
      </c>
      <c r="G36" s="571">
        <v>4358.63</v>
      </c>
      <c r="H36" s="585">
        <v>1</v>
      </c>
      <c r="I36" s="571"/>
      <c r="J36" s="571"/>
      <c r="K36" s="585">
        <v>0</v>
      </c>
      <c r="L36" s="571">
        <v>1</v>
      </c>
      <c r="M36" s="572">
        <v>4358.63</v>
      </c>
    </row>
    <row r="37" spans="1:13" ht="14.4" customHeight="1" x14ac:dyDescent="0.3">
      <c r="A37" s="567" t="s">
        <v>1748</v>
      </c>
      <c r="B37" s="568" t="s">
        <v>2998</v>
      </c>
      <c r="C37" s="568" t="s">
        <v>1963</v>
      </c>
      <c r="D37" s="568" t="s">
        <v>1964</v>
      </c>
      <c r="E37" s="568" t="s">
        <v>1965</v>
      </c>
      <c r="F37" s="571">
        <v>1</v>
      </c>
      <c r="G37" s="571">
        <v>4359.28</v>
      </c>
      <c r="H37" s="585">
        <v>1</v>
      </c>
      <c r="I37" s="571"/>
      <c r="J37" s="571"/>
      <c r="K37" s="585">
        <v>0</v>
      </c>
      <c r="L37" s="571">
        <v>1</v>
      </c>
      <c r="M37" s="572">
        <v>4359.28</v>
      </c>
    </row>
    <row r="38" spans="1:13" ht="14.4" customHeight="1" x14ac:dyDescent="0.3">
      <c r="A38" s="567" t="s">
        <v>1748</v>
      </c>
      <c r="B38" s="568" t="s">
        <v>2998</v>
      </c>
      <c r="C38" s="568" t="s">
        <v>1966</v>
      </c>
      <c r="D38" s="568" t="s">
        <v>1967</v>
      </c>
      <c r="E38" s="568" t="s">
        <v>1968</v>
      </c>
      <c r="F38" s="571">
        <v>6</v>
      </c>
      <c r="G38" s="571">
        <v>9774.18</v>
      </c>
      <c r="H38" s="585">
        <v>1</v>
      </c>
      <c r="I38" s="571"/>
      <c r="J38" s="571"/>
      <c r="K38" s="585">
        <v>0</v>
      </c>
      <c r="L38" s="571">
        <v>6</v>
      </c>
      <c r="M38" s="572">
        <v>9774.18</v>
      </c>
    </row>
    <row r="39" spans="1:13" ht="14.4" customHeight="1" x14ac:dyDescent="0.3">
      <c r="A39" s="567" t="s">
        <v>1748</v>
      </c>
      <c r="B39" s="568" t="s">
        <v>2998</v>
      </c>
      <c r="C39" s="568" t="s">
        <v>1969</v>
      </c>
      <c r="D39" s="568" t="s">
        <v>1970</v>
      </c>
      <c r="E39" s="568" t="s">
        <v>1971</v>
      </c>
      <c r="F39" s="571">
        <v>8</v>
      </c>
      <c r="G39" s="571">
        <v>22301.759999999998</v>
      </c>
      <c r="H39" s="585">
        <v>1</v>
      </c>
      <c r="I39" s="571"/>
      <c r="J39" s="571"/>
      <c r="K39" s="585">
        <v>0</v>
      </c>
      <c r="L39" s="571">
        <v>8</v>
      </c>
      <c r="M39" s="572">
        <v>22301.759999999998</v>
      </c>
    </row>
    <row r="40" spans="1:13" ht="14.4" customHeight="1" x14ac:dyDescent="0.3">
      <c r="A40" s="567" t="s">
        <v>1748</v>
      </c>
      <c r="B40" s="568" t="s">
        <v>2998</v>
      </c>
      <c r="C40" s="568" t="s">
        <v>1972</v>
      </c>
      <c r="D40" s="568" t="s">
        <v>1973</v>
      </c>
      <c r="E40" s="568" t="s">
        <v>1974</v>
      </c>
      <c r="F40" s="571"/>
      <c r="G40" s="571"/>
      <c r="H40" s="585">
        <v>0</v>
      </c>
      <c r="I40" s="571">
        <v>12</v>
      </c>
      <c r="J40" s="571">
        <v>33452.639999999999</v>
      </c>
      <c r="K40" s="585">
        <v>1</v>
      </c>
      <c r="L40" s="571">
        <v>12</v>
      </c>
      <c r="M40" s="572">
        <v>33452.639999999999</v>
      </c>
    </row>
    <row r="41" spans="1:13" ht="14.4" customHeight="1" x14ac:dyDescent="0.3">
      <c r="A41" s="567" t="s">
        <v>1748</v>
      </c>
      <c r="B41" s="568" t="s">
        <v>2998</v>
      </c>
      <c r="C41" s="568" t="s">
        <v>1975</v>
      </c>
      <c r="D41" s="568" t="s">
        <v>1976</v>
      </c>
      <c r="E41" s="568" t="s">
        <v>1977</v>
      </c>
      <c r="F41" s="571"/>
      <c r="G41" s="571"/>
      <c r="H41" s="585">
        <v>0</v>
      </c>
      <c r="I41" s="571">
        <v>20</v>
      </c>
      <c r="J41" s="571">
        <v>46647.600000000006</v>
      </c>
      <c r="K41" s="585">
        <v>1</v>
      </c>
      <c r="L41" s="571">
        <v>20</v>
      </c>
      <c r="M41" s="572">
        <v>46647.600000000006</v>
      </c>
    </row>
    <row r="42" spans="1:13" ht="14.4" customHeight="1" x14ac:dyDescent="0.3">
      <c r="A42" s="567" t="s">
        <v>1748</v>
      </c>
      <c r="B42" s="568" t="s">
        <v>2998</v>
      </c>
      <c r="C42" s="568" t="s">
        <v>1978</v>
      </c>
      <c r="D42" s="568" t="s">
        <v>1979</v>
      </c>
      <c r="E42" s="568" t="s">
        <v>1980</v>
      </c>
      <c r="F42" s="571"/>
      <c r="G42" s="571"/>
      <c r="H42" s="585">
        <v>0</v>
      </c>
      <c r="I42" s="571">
        <v>2</v>
      </c>
      <c r="J42" s="571">
        <v>1761.76</v>
      </c>
      <c r="K42" s="585">
        <v>1</v>
      </c>
      <c r="L42" s="571">
        <v>2</v>
      </c>
      <c r="M42" s="572">
        <v>1761.76</v>
      </c>
    </row>
    <row r="43" spans="1:13" ht="14.4" customHeight="1" x14ac:dyDescent="0.3">
      <c r="A43" s="567" t="s">
        <v>1748</v>
      </c>
      <c r="B43" s="568" t="s">
        <v>2998</v>
      </c>
      <c r="C43" s="568" t="s">
        <v>1981</v>
      </c>
      <c r="D43" s="568" t="s">
        <v>1982</v>
      </c>
      <c r="E43" s="568" t="s">
        <v>1983</v>
      </c>
      <c r="F43" s="571"/>
      <c r="G43" s="571"/>
      <c r="H43" s="585">
        <v>0</v>
      </c>
      <c r="I43" s="571">
        <v>17</v>
      </c>
      <c r="J43" s="571">
        <v>27693.509999999995</v>
      </c>
      <c r="K43" s="585">
        <v>1</v>
      </c>
      <c r="L43" s="571">
        <v>17</v>
      </c>
      <c r="M43" s="572">
        <v>27693.509999999995</v>
      </c>
    </row>
    <row r="44" spans="1:13" ht="14.4" customHeight="1" x14ac:dyDescent="0.3">
      <c r="A44" s="567" t="s">
        <v>1748</v>
      </c>
      <c r="B44" s="568" t="s">
        <v>2999</v>
      </c>
      <c r="C44" s="568" t="s">
        <v>1908</v>
      </c>
      <c r="D44" s="568" t="s">
        <v>1909</v>
      </c>
      <c r="E44" s="568" t="s">
        <v>1910</v>
      </c>
      <c r="F44" s="571"/>
      <c r="G44" s="571"/>
      <c r="H44" s="585">
        <v>0</v>
      </c>
      <c r="I44" s="571">
        <v>14</v>
      </c>
      <c r="J44" s="571">
        <v>14386.4</v>
      </c>
      <c r="K44" s="585">
        <v>1</v>
      </c>
      <c r="L44" s="571">
        <v>14</v>
      </c>
      <c r="M44" s="572">
        <v>14386.4</v>
      </c>
    </row>
    <row r="45" spans="1:13" ht="14.4" customHeight="1" x14ac:dyDescent="0.3">
      <c r="A45" s="567" t="s">
        <v>1748</v>
      </c>
      <c r="B45" s="568" t="s">
        <v>2999</v>
      </c>
      <c r="C45" s="568" t="s">
        <v>1911</v>
      </c>
      <c r="D45" s="568" t="s">
        <v>1912</v>
      </c>
      <c r="E45" s="568" t="s">
        <v>1913</v>
      </c>
      <c r="F45" s="571"/>
      <c r="G45" s="571"/>
      <c r="H45" s="585">
        <v>0</v>
      </c>
      <c r="I45" s="571">
        <v>7</v>
      </c>
      <c r="J45" s="571">
        <v>10565.8</v>
      </c>
      <c r="K45" s="585">
        <v>1</v>
      </c>
      <c r="L45" s="571">
        <v>7</v>
      </c>
      <c r="M45" s="572">
        <v>10565.8</v>
      </c>
    </row>
    <row r="46" spans="1:13" ht="14.4" customHeight="1" x14ac:dyDescent="0.3">
      <c r="A46" s="567" t="s">
        <v>1748</v>
      </c>
      <c r="B46" s="568" t="s">
        <v>1730</v>
      </c>
      <c r="C46" s="568" t="s">
        <v>2112</v>
      </c>
      <c r="D46" s="568" t="s">
        <v>2113</v>
      </c>
      <c r="E46" s="568" t="s">
        <v>2032</v>
      </c>
      <c r="F46" s="571">
        <v>3</v>
      </c>
      <c r="G46" s="571">
        <v>560.54999999999995</v>
      </c>
      <c r="H46" s="585">
        <v>1</v>
      </c>
      <c r="I46" s="571"/>
      <c r="J46" s="571"/>
      <c r="K46" s="585">
        <v>0</v>
      </c>
      <c r="L46" s="571">
        <v>3</v>
      </c>
      <c r="M46" s="572">
        <v>560.54999999999995</v>
      </c>
    </row>
    <row r="47" spans="1:13" ht="14.4" customHeight="1" x14ac:dyDescent="0.3">
      <c r="A47" s="567" t="s">
        <v>1748</v>
      </c>
      <c r="B47" s="568" t="s">
        <v>1730</v>
      </c>
      <c r="C47" s="568" t="s">
        <v>2114</v>
      </c>
      <c r="D47" s="568" t="s">
        <v>2113</v>
      </c>
      <c r="E47" s="568" t="s">
        <v>2032</v>
      </c>
      <c r="F47" s="571">
        <v>6</v>
      </c>
      <c r="G47" s="571">
        <v>0</v>
      </c>
      <c r="H47" s="585"/>
      <c r="I47" s="571"/>
      <c r="J47" s="571"/>
      <c r="K47" s="585"/>
      <c r="L47" s="571">
        <v>6</v>
      </c>
      <c r="M47" s="572">
        <v>0</v>
      </c>
    </row>
    <row r="48" spans="1:13" ht="14.4" customHeight="1" x14ac:dyDescent="0.3">
      <c r="A48" s="567" t="s">
        <v>1748</v>
      </c>
      <c r="B48" s="568" t="s">
        <v>1730</v>
      </c>
      <c r="C48" s="568" t="s">
        <v>2115</v>
      </c>
      <c r="D48" s="568" t="s">
        <v>2116</v>
      </c>
      <c r="E48" s="568" t="s">
        <v>836</v>
      </c>
      <c r="F48" s="571">
        <v>1</v>
      </c>
      <c r="G48" s="571">
        <v>0</v>
      </c>
      <c r="H48" s="585"/>
      <c r="I48" s="571"/>
      <c r="J48" s="571"/>
      <c r="K48" s="585"/>
      <c r="L48" s="571">
        <v>1</v>
      </c>
      <c r="M48" s="572">
        <v>0</v>
      </c>
    </row>
    <row r="49" spans="1:13" ht="14.4" customHeight="1" x14ac:dyDescent="0.3">
      <c r="A49" s="567" t="s">
        <v>1748</v>
      </c>
      <c r="B49" s="568" t="s">
        <v>1730</v>
      </c>
      <c r="C49" s="568" t="s">
        <v>2117</v>
      </c>
      <c r="D49" s="568" t="s">
        <v>2118</v>
      </c>
      <c r="E49" s="568" t="s">
        <v>2119</v>
      </c>
      <c r="F49" s="571">
        <v>1</v>
      </c>
      <c r="G49" s="571">
        <v>73.67</v>
      </c>
      <c r="H49" s="585">
        <v>1</v>
      </c>
      <c r="I49" s="571"/>
      <c r="J49" s="571"/>
      <c r="K49" s="585">
        <v>0</v>
      </c>
      <c r="L49" s="571">
        <v>1</v>
      </c>
      <c r="M49" s="572">
        <v>73.67</v>
      </c>
    </row>
    <row r="50" spans="1:13" ht="14.4" customHeight="1" x14ac:dyDescent="0.3">
      <c r="A50" s="567" t="s">
        <v>1748</v>
      </c>
      <c r="B50" s="568" t="s">
        <v>1730</v>
      </c>
      <c r="C50" s="568" t="s">
        <v>2469</v>
      </c>
      <c r="D50" s="568" t="s">
        <v>2470</v>
      </c>
      <c r="E50" s="568" t="s">
        <v>836</v>
      </c>
      <c r="F50" s="571">
        <v>3</v>
      </c>
      <c r="G50" s="571">
        <v>498.21</v>
      </c>
      <c r="H50" s="585">
        <v>1</v>
      </c>
      <c r="I50" s="571"/>
      <c r="J50" s="571"/>
      <c r="K50" s="585">
        <v>0</v>
      </c>
      <c r="L50" s="571">
        <v>3</v>
      </c>
      <c r="M50" s="572">
        <v>498.21</v>
      </c>
    </row>
    <row r="51" spans="1:13" ht="14.4" customHeight="1" x14ac:dyDescent="0.3">
      <c r="A51" s="567" t="s">
        <v>1748</v>
      </c>
      <c r="B51" s="568" t="s">
        <v>1730</v>
      </c>
      <c r="C51" s="568" t="s">
        <v>2239</v>
      </c>
      <c r="D51" s="568" t="s">
        <v>2240</v>
      </c>
      <c r="E51" s="568" t="s">
        <v>2018</v>
      </c>
      <c r="F51" s="571"/>
      <c r="G51" s="571"/>
      <c r="H51" s="585">
        <v>0</v>
      </c>
      <c r="I51" s="571">
        <v>1</v>
      </c>
      <c r="J51" s="571">
        <v>32.74</v>
      </c>
      <c r="K51" s="585">
        <v>1</v>
      </c>
      <c r="L51" s="571">
        <v>1</v>
      </c>
      <c r="M51" s="572">
        <v>32.74</v>
      </c>
    </row>
    <row r="52" spans="1:13" ht="14.4" customHeight="1" x14ac:dyDescent="0.3">
      <c r="A52" s="567" t="s">
        <v>1748</v>
      </c>
      <c r="B52" s="568" t="s">
        <v>1730</v>
      </c>
      <c r="C52" s="568" t="s">
        <v>2120</v>
      </c>
      <c r="D52" s="568" t="s">
        <v>2121</v>
      </c>
      <c r="E52" s="568" t="s">
        <v>2122</v>
      </c>
      <c r="F52" s="571"/>
      <c r="G52" s="571"/>
      <c r="H52" s="585">
        <v>0</v>
      </c>
      <c r="I52" s="571">
        <v>41</v>
      </c>
      <c r="J52" s="571">
        <v>6041.76</v>
      </c>
      <c r="K52" s="585">
        <v>1</v>
      </c>
      <c r="L52" s="571">
        <v>41</v>
      </c>
      <c r="M52" s="572">
        <v>6041.76</v>
      </c>
    </row>
    <row r="53" spans="1:13" ht="14.4" customHeight="1" x14ac:dyDescent="0.3">
      <c r="A53" s="567" t="s">
        <v>1748</v>
      </c>
      <c r="B53" s="568" t="s">
        <v>1730</v>
      </c>
      <c r="C53" s="568" t="s">
        <v>2123</v>
      </c>
      <c r="D53" s="568" t="s">
        <v>2124</v>
      </c>
      <c r="E53" s="568" t="s">
        <v>836</v>
      </c>
      <c r="F53" s="571"/>
      <c r="G53" s="571"/>
      <c r="H53" s="585">
        <v>0</v>
      </c>
      <c r="I53" s="571">
        <v>15</v>
      </c>
      <c r="J53" s="571">
        <v>2491.0499999999997</v>
      </c>
      <c r="K53" s="585">
        <v>1</v>
      </c>
      <c r="L53" s="571">
        <v>15</v>
      </c>
      <c r="M53" s="572">
        <v>2491.0499999999997</v>
      </c>
    </row>
    <row r="54" spans="1:13" ht="14.4" customHeight="1" x14ac:dyDescent="0.3">
      <c r="A54" s="567" t="s">
        <v>1748</v>
      </c>
      <c r="B54" s="568" t="s">
        <v>1730</v>
      </c>
      <c r="C54" s="568" t="s">
        <v>2125</v>
      </c>
      <c r="D54" s="568" t="s">
        <v>2126</v>
      </c>
      <c r="E54" s="568" t="s">
        <v>2127</v>
      </c>
      <c r="F54" s="571">
        <v>3</v>
      </c>
      <c r="G54" s="571">
        <v>622.59</v>
      </c>
      <c r="H54" s="585">
        <v>1</v>
      </c>
      <c r="I54" s="571"/>
      <c r="J54" s="571"/>
      <c r="K54" s="585">
        <v>0</v>
      </c>
      <c r="L54" s="571">
        <v>3</v>
      </c>
      <c r="M54" s="572">
        <v>622.59</v>
      </c>
    </row>
    <row r="55" spans="1:13" ht="14.4" customHeight="1" x14ac:dyDescent="0.3">
      <c r="A55" s="567" t="s">
        <v>1748</v>
      </c>
      <c r="B55" s="568" t="s">
        <v>1730</v>
      </c>
      <c r="C55" s="568" t="s">
        <v>2128</v>
      </c>
      <c r="D55" s="568" t="s">
        <v>2129</v>
      </c>
      <c r="E55" s="568" t="s">
        <v>2032</v>
      </c>
      <c r="F55" s="571"/>
      <c r="G55" s="571"/>
      <c r="H55" s="585">
        <v>0</v>
      </c>
      <c r="I55" s="571">
        <v>42</v>
      </c>
      <c r="J55" s="571">
        <v>5229.420000000001</v>
      </c>
      <c r="K55" s="585">
        <v>1</v>
      </c>
      <c r="L55" s="571">
        <v>42</v>
      </c>
      <c r="M55" s="572">
        <v>5229.420000000001</v>
      </c>
    </row>
    <row r="56" spans="1:13" ht="14.4" customHeight="1" x14ac:dyDescent="0.3">
      <c r="A56" s="567" t="s">
        <v>1748</v>
      </c>
      <c r="B56" s="568" t="s">
        <v>1660</v>
      </c>
      <c r="C56" s="568" t="s">
        <v>1985</v>
      </c>
      <c r="D56" s="568" t="s">
        <v>1986</v>
      </c>
      <c r="E56" s="568" t="s">
        <v>1987</v>
      </c>
      <c r="F56" s="571"/>
      <c r="G56" s="571"/>
      <c r="H56" s="585">
        <v>0</v>
      </c>
      <c r="I56" s="571">
        <v>2</v>
      </c>
      <c r="J56" s="571">
        <v>887.04</v>
      </c>
      <c r="K56" s="585">
        <v>1</v>
      </c>
      <c r="L56" s="571">
        <v>2</v>
      </c>
      <c r="M56" s="572">
        <v>887.04</v>
      </c>
    </row>
    <row r="57" spans="1:13" ht="14.4" customHeight="1" x14ac:dyDescent="0.3">
      <c r="A57" s="567" t="s">
        <v>1748</v>
      </c>
      <c r="B57" s="568" t="s">
        <v>1660</v>
      </c>
      <c r="C57" s="568" t="s">
        <v>1988</v>
      </c>
      <c r="D57" s="568" t="s">
        <v>1989</v>
      </c>
      <c r="E57" s="568" t="s">
        <v>1987</v>
      </c>
      <c r="F57" s="571">
        <v>2</v>
      </c>
      <c r="G57" s="571">
        <v>887.04</v>
      </c>
      <c r="H57" s="585">
        <v>1</v>
      </c>
      <c r="I57" s="571"/>
      <c r="J57" s="571"/>
      <c r="K57" s="585">
        <v>0</v>
      </c>
      <c r="L57" s="571">
        <v>2</v>
      </c>
      <c r="M57" s="572">
        <v>887.04</v>
      </c>
    </row>
    <row r="58" spans="1:13" ht="14.4" customHeight="1" x14ac:dyDescent="0.3">
      <c r="A58" s="567" t="s">
        <v>1748</v>
      </c>
      <c r="B58" s="568" t="s">
        <v>1660</v>
      </c>
      <c r="C58" s="568" t="s">
        <v>1990</v>
      </c>
      <c r="D58" s="568" t="s">
        <v>1991</v>
      </c>
      <c r="E58" s="568" t="s">
        <v>1992</v>
      </c>
      <c r="F58" s="571"/>
      <c r="G58" s="571"/>
      <c r="H58" s="585">
        <v>0</v>
      </c>
      <c r="I58" s="571">
        <v>9</v>
      </c>
      <c r="J58" s="571">
        <v>5325.0299999999988</v>
      </c>
      <c r="K58" s="585">
        <v>1</v>
      </c>
      <c r="L58" s="571">
        <v>9</v>
      </c>
      <c r="M58" s="572">
        <v>5325.0299999999988</v>
      </c>
    </row>
    <row r="59" spans="1:13" ht="14.4" customHeight="1" x14ac:dyDescent="0.3">
      <c r="A59" s="567" t="s">
        <v>1748</v>
      </c>
      <c r="B59" s="568" t="s">
        <v>1660</v>
      </c>
      <c r="C59" s="568" t="s">
        <v>1993</v>
      </c>
      <c r="D59" s="568" t="s">
        <v>1994</v>
      </c>
      <c r="E59" s="568" t="s">
        <v>1995</v>
      </c>
      <c r="F59" s="571"/>
      <c r="G59" s="571"/>
      <c r="H59" s="585">
        <v>0</v>
      </c>
      <c r="I59" s="571">
        <v>3</v>
      </c>
      <c r="J59" s="571">
        <v>336.93</v>
      </c>
      <c r="K59" s="585">
        <v>1</v>
      </c>
      <c r="L59" s="571">
        <v>3</v>
      </c>
      <c r="M59" s="572">
        <v>336.93</v>
      </c>
    </row>
    <row r="60" spans="1:13" ht="14.4" customHeight="1" x14ac:dyDescent="0.3">
      <c r="A60" s="567" t="s">
        <v>1748</v>
      </c>
      <c r="B60" s="568" t="s">
        <v>1660</v>
      </c>
      <c r="C60" s="568" t="s">
        <v>1996</v>
      </c>
      <c r="D60" s="568" t="s">
        <v>1151</v>
      </c>
      <c r="E60" s="568" t="s">
        <v>1987</v>
      </c>
      <c r="F60" s="571"/>
      <c r="G60" s="571"/>
      <c r="H60" s="585">
        <v>0</v>
      </c>
      <c r="I60" s="571">
        <v>36</v>
      </c>
      <c r="J60" s="571">
        <v>15966.719999999998</v>
      </c>
      <c r="K60" s="585">
        <v>1</v>
      </c>
      <c r="L60" s="571">
        <v>36</v>
      </c>
      <c r="M60" s="572">
        <v>15966.719999999998</v>
      </c>
    </row>
    <row r="61" spans="1:13" ht="14.4" customHeight="1" x14ac:dyDescent="0.3">
      <c r="A61" s="567" t="s">
        <v>1748</v>
      </c>
      <c r="B61" s="568" t="s">
        <v>3000</v>
      </c>
      <c r="C61" s="568" t="s">
        <v>2352</v>
      </c>
      <c r="D61" s="568" t="s">
        <v>2353</v>
      </c>
      <c r="E61" s="568" t="s">
        <v>2354</v>
      </c>
      <c r="F61" s="571"/>
      <c r="G61" s="571"/>
      <c r="H61" s="585">
        <v>0</v>
      </c>
      <c r="I61" s="571">
        <v>2</v>
      </c>
      <c r="J61" s="571">
        <v>2689.32</v>
      </c>
      <c r="K61" s="585">
        <v>1</v>
      </c>
      <c r="L61" s="571">
        <v>2</v>
      </c>
      <c r="M61" s="572">
        <v>2689.32</v>
      </c>
    </row>
    <row r="62" spans="1:13" ht="14.4" customHeight="1" x14ac:dyDescent="0.3">
      <c r="A62" s="567" t="s">
        <v>1748</v>
      </c>
      <c r="B62" s="568" t="s">
        <v>3000</v>
      </c>
      <c r="C62" s="568" t="s">
        <v>2085</v>
      </c>
      <c r="D62" s="568" t="s">
        <v>2086</v>
      </c>
      <c r="E62" s="568" t="s">
        <v>2087</v>
      </c>
      <c r="F62" s="571"/>
      <c r="G62" s="571"/>
      <c r="H62" s="585">
        <v>0</v>
      </c>
      <c r="I62" s="571">
        <v>4</v>
      </c>
      <c r="J62" s="571">
        <v>7173.84</v>
      </c>
      <c r="K62" s="585">
        <v>1</v>
      </c>
      <c r="L62" s="571">
        <v>4</v>
      </c>
      <c r="M62" s="572">
        <v>7173.84</v>
      </c>
    </row>
    <row r="63" spans="1:13" ht="14.4" customHeight="1" x14ac:dyDescent="0.3">
      <c r="A63" s="567" t="s">
        <v>1748</v>
      </c>
      <c r="B63" s="568" t="s">
        <v>1662</v>
      </c>
      <c r="C63" s="568" t="s">
        <v>1900</v>
      </c>
      <c r="D63" s="568" t="s">
        <v>1901</v>
      </c>
      <c r="E63" s="568" t="s">
        <v>1902</v>
      </c>
      <c r="F63" s="571">
        <v>1</v>
      </c>
      <c r="G63" s="571">
        <v>58.99</v>
      </c>
      <c r="H63" s="585">
        <v>1</v>
      </c>
      <c r="I63" s="571"/>
      <c r="J63" s="571"/>
      <c r="K63" s="585">
        <v>0</v>
      </c>
      <c r="L63" s="571">
        <v>1</v>
      </c>
      <c r="M63" s="572">
        <v>58.99</v>
      </c>
    </row>
    <row r="64" spans="1:13" ht="14.4" customHeight="1" x14ac:dyDescent="0.3">
      <c r="A64" s="567" t="s">
        <v>1748</v>
      </c>
      <c r="B64" s="568" t="s">
        <v>1675</v>
      </c>
      <c r="C64" s="568" t="s">
        <v>1915</v>
      </c>
      <c r="D64" s="568" t="s">
        <v>1916</v>
      </c>
      <c r="E64" s="568" t="s">
        <v>1917</v>
      </c>
      <c r="F64" s="571"/>
      <c r="G64" s="571"/>
      <c r="H64" s="585">
        <v>0</v>
      </c>
      <c r="I64" s="571">
        <v>8</v>
      </c>
      <c r="J64" s="571">
        <v>1729.28</v>
      </c>
      <c r="K64" s="585">
        <v>1</v>
      </c>
      <c r="L64" s="571">
        <v>8</v>
      </c>
      <c r="M64" s="572">
        <v>1729.28</v>
      </c>
    </row>
    <row r="65" spans="1:13" ht="14.4" customHeight="1" x14ac:dyDescent="0.3">
      <c r="A65" s="567" t="s">
        <v>1748</v>
      </c>
      <c r="B65" s="568" t="s">
        <v>3001</v>
      </c>
      <c r="C65" s="568" t="s">
        <v>2137</v>
      </c>
      <c r="D65" s="568" t="s">
        <v>2138</v>
      </c>
      <c r="E65" s="568" t="s">
        <v>2139</v>
      </c>
      <c r="F65" s="571"/>
      <c r="G65" s="571"/>
      <c r="H65" s="585">
        <v>0</v>
      </c>
      <c r="I65" s="571">
        <v>5</v>
      </c>
      <c r="J65" s="571">
        <v>697.3</v>
      </c>
      <c r="K65" s="585">
        <v>1</v>
      </c>
      <c r="L65" s="571">
        <v>5</v>
      </c>
      <c r="M65" s="572">
        <v>697.3</v>
      </c>
    </row>
    <row r="66" spans="1:13" ht="14.4" customHeight="1" x14ac:dyDescent="0.3">
      <c r="A66" s="567" t="s">
        <v>1748</v>
      </c>
      <c r="B66" s="568" t="s">
        <v>3002</v>
      </c>
      <c r="C66" s="568" t="s">
        <v>2830</v>
      </c>
      <c r="D66" s="568" t="s">
        <v>2831</v>
      </c>
      <c r="E66" s="568" t="s">
        <v>2832</v>
      </c>
      <c r="F66" s="571"/>
      <c r="G66" s="571"/>
      <c r="H66" s="585">
        <v>0</v>
      </c>
      <c r="I66" s="571">
        <v>1</v>
      </c>
      <c r="J66" s="571">
        <v>137.74</v>
      </c>
      <c r="K66" s="585">
        <v>1</v>
      </c>
      <c r="L66" s="571">
        <v>1</v>
      </c>
      <c r="M66" s="572">
        <v>137.74</v>
      </c>
    </row>
    <row r="67" spans="1:13" ht="14.4" customHeight="1" x14ac:dyDescent="0.3">
      <c r="A67" s="567" t="s">
        <v>1749</v>
      </c>
      <c r="B67" s="568" t="s">
        <v>1680</v>
      </c>
      <c r="C67" s="568" t="s">
        <v>2141</v>
      </c>
      <c r="D67" s="568" t="s">
        <v>2142</v>
      </c>
      <c r="E67" s="568" t="s">
        <v>936</v>
      </c>
      <c r="F67" s="571">
        <v>1</v>
      </c>
      <c r="G67" s="571">
        <v>0</v>
      </c>
      <c r="H67" s="585"/>
      <c r="I67" s="571"/>
      <c r="J67" s="571"/>
      <c r="K67" s="585"/>
      <c r="L67" s="571">
        <v>1</v>
      </c>
      <c r="M67" s="572">
        <v>0</v>
      </c>
    </row>
    <row r="68" spans="1:13" ht="14.4" customHeight="1" x14ac:dyDescent="0.3">
      <c r="A68" s="567" t="s">
        <v>1751</v>
      </c>
      <c r="B68" s="568" t="s">
        <v>1547</v>
      </c>
      <c r="C68" s="568" t="s">
        <v>2195</v>
      </c>
      <c r="D68" s="568" t="s">
        <v>1161</v>
      </c>
      <c r="E68" s="568" t="s">
        <v>2196</v>
      </c>
      <c r="F68" s="571"/>
      <c r="G68" s="571"/>
      <c r="H68" s="585">
        <v>0</v>
      </c>
      <c r="I68" s="571">
        <v>3</v>
      </c>
      <c r="J68" s="571">
        <v>970.29</v>
      </c>
      <c r="K68" s="585">
        <v>1</v>
      </c>
      <c r="L68" s="571">
        <v>3</v>
      </c>
      <c r="M68" s="572">
        <v>970.29</v>
      </c>
    </row>
    <row r="69" spans="1:13" ht="14.4" customHeight="1" x14ac:dyDescent="0.3">
      <c r="A69" s="567" t="s">
        <v>1751</v>
      </c>
      <c r="B69" s="568" t="s">
        <v>1551</v>
      </c>
      <c r="C69" s="568" t="s">
        <v>1553</v>
      </c>
      <c r="D69" s="568" t="s">
        <v>1157</v>
      </c>
      <c r="E69" s="568" t="s">
        <v>1554</v>
      </c>
      <c r="F69" s="571"/>
      <c r="G69" s="571"/>
      <c r="H69" s="585">
        <v>0</v>
      </c>
      <c r="I69" s="571">
        <v>3</v>
      </c>
      <c r="J69" s="571">
        <v>2545.42</v>
      </c>
      <c r="K69" s="585">
        <v>1</v>
      </c>
      <c r="L69" s="571">
        <v>3</v>
      </c>
      <c r="M69" s="572">
        <v>2545.42</v>
      </c>
    </row>
    <row r="70" spans="1:13" ht="14.4" customHeight="1" x14ac:dyDescent="0.3">
      <c r="A70" s="567" t="s">
        <v>1751</v>
      </c>
      <c r="B70" s="568" t="s">
        <v>2998</v>
      </c>
      <c r="C70" s="568" t="s">
        <v>1936</v>
      </c>
      <c r="D70" s="568" t="s">
        <v>1937</v>
      </c>
      <c r="E70" s="568" t="s">
        <v>1938</v>
      </c>
      <c r="F70" s="571"/>
      <c r="G70" s="571"/>
      <c r="H70" s="585">
        <v>0</v>
      </c>
      <c r="I70" s="571">
        <v>25</v>
      </c>
      <c r="J70" s="571">
        <v>15726.750000000002</v>
      </c>
      <c r="K70" s="585">
        <v>1</v>
      </c>
      <c r="L70" s="571">
        <v>25</v>
      </c>
      <c r="M70" s="572">
        <v>15726.750000000002</v>
      </c>
    </row>
    <row r="71" spans="1:13" ht="14.4" customHeight="1" x14ac:dyDescent="0.3">
      <c r="A71" s="567" t="s">
        <v>1751</v>
      </c>
      <c r="B71" s="568" t="s">
        <v>2998</v>
      </c>
      <c r="C71" s="568" t="s">
        <v>1939</v>
      </c>
      <c r="D71" s="568" t="s">
        <v>1940</v>
      </c>
      <c r="E71" s="568" t="s">
        <v>1941</v>
      </c>
      <c r="F71" s="571">
        <v>6</v>
      </c>
      <c r="G71" s="571">
        <v>0</v>
      </c>
      <c r="H71" s="585"/>
      <c r="I71" s="571"/>
      <c r="J71" s="571"/>
      <c r="K71" s="585"/>
      <c r="L71" s="571">
        <v>6</v>
      </c>
      <c r="M71" s="572">
        <v>0</v>
      </c>
    </row>
    <row r="72" spans="1:13" ht="14.4" customHeight="1" x14ac:dyDescent="0.3">
      <c r="A72" s="567" t="s">
        <v>1751</v>
      </c>
      <c r="B72" s="568" t="s">
        <v>2998</v>
      </c>
      <c r="C72" s="568" t="s">
        <v>1942</v>
      </c>
      <c r="D72" s="568" t="s">
        <v>1943</v>
      </c>
      <c r="E72" s="568" t="s">
        <v>1944</v>
      </c>
      <c r="F72" s="571">
        <v>6</v>
      </c>
      <c r="G72" s="571">
        <v>0</v>
      </c>
      <c r="H72" s="585"/>
      <c r="I72" s="571"/>
      <c r="J72" s="571"/>
      <c r="K72" s="585"/>
      <c r="L72" s="571">
        <v>6</v>
      </c>
      <c r="M72" s="572">
        <v>0</v>
      </c>
    </row>
    <row r="73" spans="1:13" ht="14.4" customHeight="1" x14ac:dyDescent="0.3">
      <c r="A73" s="567" t="s">
        <v>1751</v>
      </c>
      <c r="B73" s="568" t="s">
        <v>2998</v>
      </c>
      <c r="C73" s="568" t="s">
        <v>2412</v>
      </c>
      <c r="D73" s="568" t="s">
        <v>1961</v>
      </c>
      <c r="E73" s="568" t="s">
        <v>2413</v>
      </c>
      <c r="F73" s="571">
        <v>1</v>
      </c>
      <c r="G73" s="571">
        <v>0</v>
      </c>
      <c r="H73" s="585"/>
      <c r="I73" s="571"/>
      <c r="J73" s="571"/>
      <c r="K73" s="585"/>
      <c r="L73" s="571">
        <v>1</v>
      </c>
      <c r="M73" s="572">
        <v>0</v>
      </c>
    </row>
    <row r="74" spans="1:13" ht="14.4" customHeight="1" x14ac:dyDescent="0.3">
      <c r="A74" s="567" t="s">
        <v>1751</v>
      </c>
      <c r="B74" s="568" t="s">
        <v>2998</v>
      </c>
      <c r="C74" s="568" t="s">
        <v>1960</v>
      </c>
      <c r="D74" s="568" t="s">
        <v>1961</v>
      </c>
      <c r="E74" s="568" t="s">
        <v>1962</v>
      </c>
      <c r="F74" s="571">
        <v>2</v>
      </c>
      <c r="G74" s="571">
        <v>8717.26</v>
      </c>
      <c r="H74" s="585">
        <v>1</v>
      </c>
      <c r="I74" s="571"/>
      <c r="J74" s="571"/>
      <c r="K74" s="585">
        <v>0</v>
      </c>
      <c r="L74" s="571">
        <v>2</v>
      </c>
      <c r="M74" s="572">
        <v>8717.26</v>
      </c>
    </row>
    <row r="75" spans="1:13" ht="14.4" customHeight="1" x14ac:dyDescent="0.3">
      <c r="A75" s="567" t="s">
        <v>1751</v>
      </c>
      <c r="B75" s="568" t="s">
        <v>2998</v>
      </c>
      <c r="C75" s="568" t="s">
        <v>1963</v>
      </c>
      <c r="D75" s="568" t="s">
        <v>1964</v>
      </c>
      <c r="E75" s="568" t="s">
        <v>1965</v>
      </c>
      <c r="F75" s="571">
        <v>3</v>
      </c>
      <c r="G75" s="571">
        <v>13077.84</v>
      </c>
      <c r="H75" s="585">
        <v>1</v>
      </c>
      <c r="I75" s="571"/>
      <c r="J75" s="571"/>
      <c r="K75" s="585">
        <v>0</v>
      </c>
      <c r="L75" s="571">
        <v>3</v>
      </c>
      <c r="M75" s="572">
        <v>13077.84</v>
      </c>
    </row>
    <row r="76" spans="1:13" ht="14.4" customHeight="1" x14ac:dyDescent="0.3">
      <c r="A76" s="567" t="s">
        <v>1751</v>
      </c>
      <c r="B76" s="568" t="s">
        <v>2998</v>
      </c>
      <c r="C76" s="568" t="s">
        <v>2165</v>
      </c>
      <c r="D76" s="568" t="s">
        <v>2168</v>
      </c>
      <c r="E76" s="568" t="s">
        <v>2167</v>
      </c>
      <c r="F76" s="571">
        <v>8</v>
      </c>
      <c r="G76" s="571">
        <v>34879.440000000002</v>
      </c>
      <c r="H76" s="585">
        <v>1</v>
      </c>
      <c r="I76" s="571"/>
      <c r="J76" s="571"/>
      <c r="K76" s="585">
        <v>0</v>
      </c>
      <c r="L76" s="571">
        <v>8</v>
      </c>
      <c r="M76" s="572">
        <v>34879.440000000002</v>
      </c>
    </row>
    <row r="77" spans="1:13" ht="14.4" customHeight="1" x14ac:dyDescent="0.3">
      <c r="A77" s="567" t="s">
        <v>1751</v>
      </c>
      <c r="B77" s="568" t="s">
        <v>2998</v>
      </c>
      <c r="C77" s="568" t="s">
        <v>2169</v>
      </c>
      <c r="D77" s="568" t="s">
        <v>2170</v>
      </c>
      <c r="E77" s="568" t="s">
        <v>2171</v>
      </c>
      <c r="F77" s="571">
        <v>21</v>
      </c>
      <c r="G77" s="571">
        <v>0</v>
      </c>
      <c r="H77" s="585"/>
      <c r="I77" s="571"/>
      <c r="J77" s="571"/>
      <c r="K77" s="585"/>
      <c r="L77" s="571">
        <v>21</v>
      </c>
      <c r="M77" s="572">
        <v>0</v>
      </c>
    </row>
    <row r="78" spans="1:13" ht="14.4" customHeight="1" x14ac:dyDescent="0.3">
      <c r="A78" s="567" t="s">
        <v>1751</v>
      </c>
      <c r="B78" s="568" t="s">
        <v>2998</v>
      </c>
      <c r="C78" s="568" t="s">
        <v>1972</v>
      </c>
      <c r="D78" s="568" t="s">
        <v>1973</v>
      </c>
      <c r="E78" s="568" t="s">
        <v>1974</v>
      </c>
      <c r="F78" s="571"/>
      <c r="G78" s="571"/>
      <c r="H78" s="585">
        <v>0</v>
      </c>
      <c r="I78" s="571">
        <v>54</v>
      </c>
      <c r="J78" s="571">
        <v>150536.88</v>
      </c>
      <c r="K78" s="585">
        <v>1</v>
      </c>
      <c r="L78" s="571">
        <v>54</v>
      </c>
      <c r="M78" s="572">
        <v>150536.88</v>
      </c>
    </row>
    <row r="79" spans="1:13" ht="14.4" customHeight="1" x14ac:dyDescent="0.3">
      <c r="A79" s="567" t="s">
        <v>1751</v>
      </c>
      <c r="B79" s="568" t="s">
        <v>2998</v>
      </c>
      <c r="C79" s="568" t="s">
        <v>1975</v>
      </c>
      <c r="D79" s="568" t="s">
        <v>1976</v>
      </c>
      <c r="E79" s="568" t="s">
        <v>1977</v>
      </c>
      <c r="F79" s="571"/>
      <c r="G79" s="571"/>
      <c r="H79" s="585">
        <v>0</v>
      </c>
      <c r="I79" s="571">
        <v>25</v>
      </c>
      <c r="J79" s="571">
        <v>58309.5</v>
      </c>
      <c r="K79" s="585">
        <v>1</v>
      </c>
      <c r="L79" s="571">
        <v>25</v>
      </c>
      <c r="M79" s="572">
        <v>58309.5</v>
      </c>
    </row>
    <row r="80" spans="1:13" ht="14.4" customHeight="1" x14ac:dyDescent="0.3">
      <c r="A80" s="567" t="s">
        <v>1751</v>
      </c>
      <c r="B80" s="568" t="s">
        <v>2998</v>
      </c>
      <c r="C80" s="568" t="s">
        <v>1978</v>
      </c>
      <c r="D80" s="568" t="s">
        <v>1979</v>
      </c>
      <c r="E80" s="568" t="s">
        <v>1980</v>
      </c>
      <c r="F80" s="571"/>
      <c r="G80" s="571"/>
      <c r="H80" s="585">
        <v>0</v>
      </c>
      <c r="I80" s="571">
        <v>55</v>
      </c>
      <c r="J80" s="571">
        <v>48448.400000000009</v>
      </c>
      <c r="K80" s="585">
        <v>1</v>
      </c>
      <c r="L80" s="571">
        <v>55</v>
      </c>
      <c r="M80" s="572">
        <v>48448.400000000009</v>
      </c>
    </row>
    <row r="81" spans="1:13" ht="14.4" customHeight="1" x14ac:dyDescent="0.3">
      <c r="A81" s="567" t="s">
        <v>1751</v>
      </c>
      <c r="B81" s="568" t="s">
        <v>2998</v>
      </c>
      <c r="C81" s="568" t="s">
        <v>1981</v>
      </c>
      <c r="D81" s="568" t="s">
        <v>1982</v>
      </c>
      <c r="E81" s="568" t="s">
        <v>1983</v>
      </c>
      <c r="F81" s="571"/>
      <c r="G81" s="571"/>
      <c r="H81" s="585">
        <v>0</v>
      </c>
      <c r="I81" s="571">
        <v>18</v>
      </c>
      <c r="J81" s="571">
        <v>29322.539999999997</v>
      </c>
      <c r="K81" s="585">
        <v>1</v>
      </c>
      <c r="L81" s="571">
        <v>18</v>
      </c>
      <c r="M81" s="572">
        <v>29322.539999999997</v>
      </c>
    </row>
    <row r="82" spans="1:13" ht="14.4" customHeight="1" x14ac:dyDescent="0.3">
      <c r="A82" s="567" t="s">
        <v>1751</v>
      </c>
      <c r="B82" s="568" t="s">
        <v>2999</v>
      </c>
      <c r="C82" s="568" t="s">
        <v>2399</v>
      </c>
      <c r="D82" s="568" t="s">
        <v>2400</v>
      </c>
      <c r="E82" s="568" t="s">
        <v>2401</v>
      </c>
      <c r="F82" s="571">
        <v>6</v>
      </c>
      <c r="G82" s="571">
        <v>6781.2000000000007</v>
      </c>
      <c r="H82" s="585">
        <v>1</v>
      </c>
      <c r="I82" s="571"/>
      <c r="J82" s="571"/>
      <c r="K82" s="585">
        <v>0</v>
      </c>
      <c r="L82" s="571">
        <v>6</v>
      </c>
      <c r="M82" s="572">
        <v>6781.2000000000007</v>
      </c>
    </row>
    <row r="83" spans="1:13" ht="14.4" customHeight="1" x14ac:dyDescent="0.3">
      <c r="A83" s="567" t="s">
        <v>1751</v>
      </c>
      <c r="B83" s="568" t="s">
        <v>2999</v>
      </c>
      <c r="C83" s="568" t="s">
        <v>1908</v>
      </c>
      <c r="D83" s="568" t="s">
        <v>1909</v>
      </c>
      <c r="E83" s="568" t="s">
        <v>1910</v>
      </c>
      <c r="F83" s="571"/>
      <c r="G83" s="571"/>
      <c r="H83" s="585">
        <v>0</v>
      </c>
      <c r="I83" s="571">
        <v>23</v>
      </c>
      <c r="J83" s="571">
        <v>23634.799999999999</v>
      </c>
      <c r="K83" s="585">
        <v>1</v>
      </c>
      <c r="L83" s="571">
        <v>23</v>
      </c>
      <c r="M83" s="572">
        <v>23634.799999999999</v>
      </c>
    </row>
    <row r="84" spans="1:13" ht="14.4" customHeight="1" x14ac:dyDescent="0.3">
      <c r="A84" s="567" t="s">
        <v>1751</v>
      </c>
      <c r="B84" s="568" t="s">
        <v>2999</v>
      </c>
      <c r="C84" s="568" t="s">
        <v>1911</v>
      </c>
      <c r="D84" s="568" t="s">
        <v>1912</v>
      </c>
      <c r="E84" s="568" t="s">
        <v>1913</v>
      </c>
      <c r="F84" s="571"/>
      <c r="G84" s="571"/>
      <c r="H84" s="585">
        <v>0</v>
      </c>
      <c r="I84" s="571">
        <v>1</v>
      </c>
      <c r="J84" s="571">
        <v>1509.4</v>
      </c>
      <c r="K84" s="585">
        <v>1</v>
      </c>
      <c r="L84" s="571">
        <v>1</v>
      </c>
      <c r="M84" s="572">
        <v>1509.4</v>
      </c>
    </row>
    <row r="85" spans="1:13" ht="14.4" customHeight="1" x14ac:dyDescent="0.3">
      <c r="A85" s="567" t="s">
        <v>1751</v>
      </c>
      <c r="B85" s="568" t="s">
        <v>2999</v>
      </c>
      <c r="C85" s="568" t="s">
        <v>2146</v>
      </c>
      <c r="D85" s="568" t="s">
        <v>2147</v>
      </c>
      <c r="E85" s="568" t="s">
        <v>2148</v>
      </c>
      <c r="F85" s="571"/>
      <c r="G85" s="571"/>
      <c r="H85" s="585">
        <v>0</v>
      </c>
      <c r="I85" s="571">
        <v>6</v>
      </c>
      <c r="J85" s="571">
        <v>11376.84</v>
      </c>
      <c r="K85" s="585">
        <v>1</v>
      </c>
      <c r="L85" s="571">
        <v>6</v>
      </c>
      <c r="M85" s="572">
        <v>11376.84</v>
      </c>
    </row>
    <row r="86" spans="1:13" ht="14.4" customHeight="1" x14ac:dyDescent="0.3">
      <c r="A86" s="567" t="s">
        <v>1751</v>
      </c>
      <c r="B86" s="568" t="s">
        <v>1730</v>
      </c>
      <c r="C86" s="568" t="s">
        <v>2236</v>
      </c>
      <c r="D86" s="568" t="s">
        <v>2237</v>
      </c>
      <c r="E86" s="568" t="s">
        <v>2238</v>
      </c>
      <c r="F86" s="571">
        <v>4</v>
      </c>
      <c r="G86" s="571">
        <v>1178.8399999999999</v>
      </c>
      <c r="H86" s="585">
        <v>1</v>
      </c>
      <c r="I86" s="571"/>
      <c r="J86" s="571"/>
      <c r="K86" s="585">
        <v>0</v>
      </c>
      <c r="L86" s="571">
        <v>4</v>
      </c>
      <c r="M86" s="572">
        <v>1178.8399999999999</v>
      </c>
    </row>
    <row r="87" spans="1:13" ht="14.4" customHeight="1" x14ac:dyDescent="0.3">
      <c r="A87" s="567" t="s">
        <v>1751</v>
      </c>
      <c r="B87" s="568" t="s">
        <v>1730</v>
      </c>
      <c r="C87" s="568" t="s">
        <v>2239</v>
      </c>
      <c r="D87" s="568" t="s">
        <v>2240</v>
      </c>
      <c r="E87" s="568" t="s">
        <v>2018</v>
      </c>
      <c r="F87" s="571"/>
      <c r="G87" s="571"/>
      <c r="H87" s="585">
        <v>0</v>
      </c>
      <c r="I87" s="571">
        <v>7</v>
      </c>
      <c r="J87" s="571">
        <v>229.18</v>
      </c>
      <c r="K87" s="585">
        <v>1</v>
      </c>
      <c r="L87" s="571">
        <v>7</v>
      </c>
      <c r="M87" s="572">
        <v>229.18</v>
      </c>
    </row>
    <row r="88" spans="1:13" ht="14.4" customHeight="1" x14ac:dyDescent="0.3">
      <c r="A88" s="567" t="s">
        <v>1751</v>
      </c>
      <c r="B88" s="568" t="s">
        <v>1730</v>
      </c>
      <c r="C88" s="568" t="s">
        <v>2120</v>
      </c>
      <c r="D88" s="568" t="s">
        <v>2121</v>
      </c>
      <c r="E88" s="568" t="s">
        <v>2122</v>
      </c>
      <c r="F88" s="571"/>
      <c r="G88" s="571"/>
      <c r="H88" s="585">
        <v>0</v>
      </c>
      <c r="I88" s="571">
        <v>14</v>
      </c>
      <c r="J88" s="571">
        <v>2063.04</v>
      </c>
      <c r="K88" s="585">
        <v>1</v>
      </c>
      <c r="L88" s="571">
        <v>14</v>
      </c>
      <c r="M88" s="572">
        <v>2063.04</v>
      </c>
    </row>
    <row r="89" spans="1:13" ht="14.4" customHeight="1" x14ac:dyDescent="0.3">
      <c r="A89" s="567" t="s">
        <v>1751</v>
      </c>
      <c r="B89" s="568" t="s">
        <v>1730</v>
      </c>
      <c r="C89" s="568" t="s">
        <v>2123</v>
      </c>
      <c r="D89" s="568" t="s">
        <v>2124</v>
      </c>
      <c r="E89" s="568" t="s">
        <v>836</v>
      </c>
      <c r="F89" s="571"/>
      <c r="G89" s="571"/>
      <c r="H89" s="585">
        <v>0</v>
      </c>
      <c r="I89" s="571">
        <v>6</v>
      </c>
      <c r="J89" s="571">
        <v>996.42</v>
      </c>
      <c r="K89" s="585">
        <v>1</v>
      </c>
      <c r="L89" s="571">
        <v>6</v>
      </c>
      <c r="M89" s="572">
        <v>996.42</v>
      </c>
    </row>
    <row r="90" spans="1:13" ht="14.4" customHeight="1" x14ac:dyDescent="0.3">
      <c r="A90" s="567" t="s">
        <v>1751</v>
      </c>
      <c r="B90" s="568" t="s">
        <v>1730</v>
      </c>
      <c r="C90" s="568" t="s">
        <v>2241</v>
      </c>
      <c r="D90" s="568" t="s">
        <v>2242</v>
      </c>
      <c r="E90" s="568" t="s">
        <v>2122</v>
      </c>
      <c r="F90" s="571">
        <v>2</v>
      </c>
      <c r="G90" s="571">
        <v>294.72000000000003</v>
      </c>
      <c r="H90" s="585">
        <v>1</v>
      </c>
      <c r="I90" s="571"/>
      <c r="J90" s="571"/>
      <c r="K90" s="585">
        <v>0</v>
      </c>
      <c r="L90" s="571">
        <v>2</v>
      </c>
      <c r="M90" s="572">
        <v>294.72000000000003</v>
      </c>
    </row>
    <row r="91" spans="1:13" ht="14.4" customHeight="1" x14ac:dyDescent="0.3">
      <c r="A91" s="567" t="s">
        <v>1751</v>
      </c>
      <c r="B91" s="568" t="s">
        <v>1730</v>
      </c>
      <c r="C91" s="568" t="s">
        <v>2243</v>
      </c>
      <c r="D91" s="568" t="s">
        <v>2244</v>
      </c>
      <c r="E91" s="568" t="s">
        <v>2245</v>
      </c>
      <c r="F91" s="571">
        <v>1</v>
      </c>
      <c r="G91" s="571">
        <v>314.35000000000002</v>
      </c>
      <c r="H91" s="585">
        <v>1</v>
      </c>
      <c r="I91" s="571"/>
      <c r="J91" s="571"/>
      <c r="K91" s="585">
        <v>0</v>
      </c>
      <c r="L91" s="571">
        <v>1</v>
      </c>
      <c r="M91" s="572">
        <v>314.35000000000002</v>
      </c>
    </row>
    <row r="92" spans="1:13" ht="14.4" customHeight="1" x14ac:dyDescent="0.3">
      <c r="A92" s="567" t="s">
        <v>1751</v>
      </c>
      <c r="B92" s="568" t="s">
        <v>1730</v>
      </c>
      <c r="C92" s="568" t="s">
        <v>2246</v>
      </c>
      <c r="D92" s="568" t="s">
        <v>2129</v>
      </c>
      <c r="E92" s="568" t="s">
        <v>2247</v>
      </c>
      <c r="F92" s="571"/>
      <c r="G92" s="571"/>
      <c r="H92" s="585">
        <v>0</v>
      </c>
      <c r="I92" s="571">
        <v>2</v>
      </c>
      <c r="J92" s="571">
        <v>83</v>
      </c>
      <c r="K92" s="585">
        <v>1</v>
      </c>
      <c r="L92" s="571">
        <v>2</v>
      </c>
      <c r="M92" s="572">
        <v>83</v>
      </c>
    </row>
    <row r="93" spans="1:13" ht="14.4" customHeight="1" x14ac:dyDescent="0.3">
      <c r="A93" s="567" t="s">
        <v>1751</v>
      </c>
      <c r="B93" s="568" t="s">
        <v>1730</v>
      </c>
      <c r="C93" s="568" t="s">
        <v>2128</v>
      </c>
      <c r="D93" s="568" t="s">
        <v>2129</v>
      </c>
      <c r="E93" s="568" t="s">
        <v>2032</v>
      </c>
      <c r="F93" s="571"/>
      <c r="G93" s="571"/>
      <c r="H93" s="585">
        <v>0</v>
      </c>
      <c r="I93" s="571">
        <v>2</v>
      </c>
      <c r="J93" s="571">
        <v>249.02</v>
      </c>
      <c r="K93" s="585">
        <v>1</v>
      </c>
      <c r="L93" s="571">
        <v>2</v>
      </c>
      <c r="M93" s="572">
        <v>249.02</v>
      </c>
    </row>
    <row r="94" spans="1:13" ht="14.4" customHeight="1" x14ac:dyDescent="0.3">
      <c r="A94" s="567" t="s">
        <v>1751</v>
      </c>
      <c r="B94" s="568" t="s">
        <v>1730</v>
      </c>
      <c r="C94" s="568" t="s">
        <v>2248</v>
      </c>
      <c r="D94" s="568" t="s">
        <v>2129</v>
      </c>
      <c r="E94" s="568" t="s">
        <v>2127</v>
      </c>
      <c r="F94" s="571"/>
      <c r="G94" s="571"/>
      <c r="H94" s="585">
        <v>0</v>
      </c>
      <c r="I94" s="571">
        <v>2</v>
      </c>
      <c r="J94" s="571">
        <v>415.06</v>
      </c>
      <c r="K94" s="585">
        <v>1</v>
      </c>
      <c r="L94" s="571">
        <v>2</v>
      </c>
      <c r="M94" s="572">
        <v>415.06</v>
      </c>
    </row>
    <row r="95" spans="1:13" ht="14.4" customHeight="1" x14ac:dyDescent="0.3">
      <c r="A95" s="567" t="s">
        <v>1751</v>
      </c>
      <c r="B95" s="568" t="s">
        <v>1730</v>
      </c>
      <c r="C95" s="568" t="s">
        <v>2249</v>
      </c>
      <c r="D95" s="568" t="s">
        <v>2240</v>
      </c>
      <c r="E95" s="568" t="s">
        <v>2245</v>
      </c>
      <c r="F95" s="571"/>
      <c r="G95" s="571"/>
      <c r="H95" s="585">
        <v>0</v>
      </c>
      <c r="I95" s="571">
        <v>4</v>
      </c>
      <c r="J95" s="571">
        <v>1257.4000000000001</v>
      </c>
      <c r="K95" s="585">
        <v>1</v>
      </c>
      <c r="L95" s="571">
        <v>4</v>
      </c>
      <c r="M95" s="572">
        <v>1257.4000000000001</v>
      </c>
    </row>
    <row r="96" spans="1:13" ht="14.4" customHeight="1" x14ac:dyDescent="0.3">
      <c r="A96" s="567" t="s">
        <v>1751</v>
      </c>
      <c r="B96" s="568" t="s">
        <v>1730</v>
      </c>
      <c r="C96" s="568" t="s">
        <v>2862</v>
      </c>
      <c r="D96" s="568" t="s">
        <v>2863</v>
      </c>
      <c r="E96" s="568" t="s">
        <v>2465</v>
      </c>
      <c r="F96" s="571">
        <v>1</v>
      </c>
      <c r="G96" s="571">
        <v>332.14</v>
      </c>
      <c r="H96" s="585">
        <v>1</v>
      </c>
      <c r="I96" s="571"/>
      <c r="J96" s="571"/>
      <c r="K96" s="585">
        <v>0</v>
      </c>
      <c r="L96" s="571">
        <v>1</v>
      </c>
      <c r="M96" s="572">
        <v>332.14</v>
      </c>
    </row>
    <row r="97" spans="1:13" ht="14.4" customHeight="1" x14ac:dyDescent="0.3">
      <c r="A97" s="567" t="s">
        <v>1751</v>
      </c>
      <c r="B97" s="568" t="s">
        <v>1660</v>
      </c>
      <c r="C97" s="568" t="s">
        <v>1985</v>
      </c>
      <c r="D97" s="568" t="s">
        <v>1986</v>
      </c>
      <c r="E97" s="568" t="s">
        <v>1987</v>
      </c>
      <c r="F97" s="571"/>
      <c r="G97" s="571"/>
      <c r="H97" s="585">
        <v>0</v>
      </c>
      <c r="I97" s="571">
        <v>2</v>
      </c>
      <c r="J97" s="571">
        <v>887.04</v>
      </c>
      <c r="K97" s="585">
        <v>1</v>
      </c>
      <c r="L97" s="571">
        <v>2</v>
      </c>
      <c r="M97" s="572">
        <v>887.04</v>
      </c>
    </row>
    <row r="98" spans="1:13" ht="14.4" customHeight="1" x14ac:dyDescent="0.3">
      <c r="A98" s="567" t="s">
        <v>1751</v>
      </c>
      <c r="B98" s="568" t="s">
        <v>1660</v>
      </c>
      <c r="C98" s="568" t="s">
        <v>2172</v>
      </c>
      <c r="D98" s="568" t="s">
        <v>2173</v>
      </c>
      <c r="E98" s="568" t="s">
        <v>1152</v>
      </c>
      <c r="F98" s="571">
        <v>2</v>
      </c>
      <c r="G98" s="571">
        <v>0</v>
      </c>
      <c r="H98" s="585"/>
      <c r="I98" s="571"/>
      <c r="J98" s="571"/>
      <c r="K98" s="585"/>
      <c r="L98" s="571">
        <v>2</v>
      </c>
      <c r="M98" s="572">
        <v>0</v>
      </c>
    </row>
    <row r="99" spans="1:13" ht="14.4" customHeight="1" x14ac:dyDescent="0.3">
      <c r="A99" s="567" t="s">
        <v>1751</v>
      </c>
      <c r="B99" s="568" t="s">
        <v>1660</v>
      </c>
      <c r="C99" s="568" t="s">
        <v>1993</v>
      </c>
      <c r="D99" s="568" t="s">
        <v>1994</v>
      </c>
      <c r="E99" s="568" t="s">
        <v>1995</v>
      </c>
      <c r="F99" s="571"/>
      <c r="G99" s="571"/>
      <c r="H99" s="585">
        <v>0</v>
      </c>
      <c r="I99" s="571">
        <v>3</v>
      </c>
      <c r="J99" s="571">
        <v>336.93</v>
      </c>
      <c r="K99" s="585">
        <v>1</v>
      </c>
      <c r="L99" s="571">
        <v>3</v>
      </c>
      <c r="M99" s="572">
        <v>336.93</v>
      </c>
    </row>
    <row r="100" spans="1:13" ht="14.4" customHeight="1" x14ac:dyDescent="0.3">
      <c r="A100" s="567" t="s">
        <v>1751</v>
      </c>
      <c r="B100" s="568" t="s">
        <v>1660</v>
      </c>
      <c r="C100" s="568" t="s">
        <v>2846</v>
      </c>
      <c r="D100" s="568" t="s">
        <v>1994</v>
      </c>
      <c r="E100" s="568" t="s">
        <v>2847</v>
      </c>
      <c r="F100" s="571"/>
      <c r="G100" s="571"/>
      <c r="H100" s="585">
        <v>0</v>
      </c>
      <c r="I100" s="571">
        <v>2</v>
      </c>
      <c r="J100" s="571">
        <v>1123.08</v>
      </c>
      <c r="K100" s="585">
        <v>1</v>
      </c>
      <c r="L100" s="571">
        <v>2</v>
      </c>
      <c r="M100" s="572">
        <v>1123.08</v>
      </c>
    </row>
    <row r="101" spans="1:13" ht="14.4" customHeight="1" x14ac:dyDescent="0.3">
      <c r="A101" s="567" t="s">
        <v>1751</v>
      </c>
      <c r="B101" s="568" t="s">
        <v>1660</v>
      </c>
      <c r="C101" s="568" t="s">
        <v>1996</v>
      </c>
      <c r="D101" s="568" t="s">
        <v>1151</v>
      </c>
      <c r="E101" s="568" t="s">
        <v>1987</v>
      </c>
      <c r="F101" s="571"/>
      <c r="G101" s="571"/>
      <c r="H101" s="585">
        <v>0</v>
      </c>
      <c r="I101" s="571">
        <v>9</v>
      </c>
      <c r="J101" s="571">
        <v>3991.68</v>
      </c>
      <c r="K101" s="585">
        <v>1</v>
      </c>
      <c r="L101" s="571">
        <v>9</v>
      </c>
      <c r="M101" s="572">
        <v>3991.68</v>
      </c>
    </row>
    <row r="102" spans="1:13" ht="14.4" customHeight="1" x14ac:dyDescent="0.3">
      <c r="A102" s="567" t="s">
        <v>1751</v>
      </c>
      <c r="B102" s="568" t="s">
        <v>1660</v>
      </c>
      <c r="C102" s="568" t="s">
        <v>1661</v>
      </c>
      <c r="D102" s="568" t="s">
        <v>1151</v>
      </c>
      <c r="E102" s="568" t="s">
        <v>1152</v>
      </c>
      <c r="F102" s="571"/>
      <c r="G102" s="571"/>
      <c r="H102" s="585">
        <v>0</v>
      </c>
      <c r="I102" s="571">
        <v>8</v>
      </c>
      <c r="J102" s="571">
        <v>7096.4</v>
      </c>
      <c r="K102" s="585">
        <v>1</v>
      </c>
      <c r="L102" s="571">
        <v>8</v>
      </c>
      <c r="M102" s="572">
        <v>7096.4</v>
      </c>
    </row>
    <row r="103" spans="1:13" ht="14.4" customHeight="1" x14ac:dyDescent="0.3">
      <c r="A103" s="567" t="s">
        <v>1751</v>
      </c>
      <c r="B103" s="568" t="s">
        <v>3000</v>
      </c>
      <c r="C103" s="568" t="s">
        <v>2085</v>
      </c>
      <c r="D103" s="568" t="s">
        <v>2086</v>
      </c>
      <c r="E103" s="568" t="s">
        <v>2087</v>
      </c>
      <c r="F103" s="571"/>
      <c r="G103" s="571"/>
      <c r="H103" s="585">
        <v>0</v>
      </c>
      <c r="I103" s="571">
        <v>15</v>
      </c>
      <c r="J103" s="571">
        <v>26901.9</v>
      </c>
      <c r="K103" s="585">
        <v>1</v>
      </c>
      <c r="L103" s="571">
        <v>15</v>
      </c>
      <c r="M103" s="572">
        <v>26901.9</v>
      </c>
    </row>
    <row r="104" spans="1:13" ht="14.4" customHeight="1" x14ac:dyDescent="0.3">
      <c r="A104" s="567" t="s">
        <v>1751</v>
      </c>
      <c r="B104" s="568" t="s">
        <v>1675</v>
      </c>
      <c r="C104" s="568" t="s">
        <v>2149</v>
      </c>
      <c r="D104" s="568" t="s">
        <v>2150</v>
      </c>
      <c r="E104" s="568" t="s">
        <v>2151</v>
      </c>
      <c r="F104" s="571"/>
      <c r="G104" s="571"/>
      <c r="H104" s="585">
        <v>0</v>
      </c>
      <c r="I104" s="571">
        <v>5</v>
      </c>
      <c r="J104" s="571">
        <v>810.65</v>
      </c>
      <c r="K104" s="585">
        <v>1</v>
      </c>
      <c r="L104" s="571">
        <v>5</v>
      </c>
      <c r="M104" s="572">
        <v>810.65</v>
      </c>
    </row>
    <row r="105" spans="1:13" ht="14.4" customHeight="1" x14ac:dyDescent="0.3">
      <c r="A105" s="567" t="s">
        <v>1751</v>
      </c>
      <c r="B105" s="568" t="s">
        <v>1675</v>
      </c>
      <c r="C105" s="568" t="s">
        <v>1915</v>
      </c>
      <c r="D105" s="568" t="s">
        <v>1916</v>
      </c>
      <c r="E105" s="568" t="s">
        <v>1917</v>
      </c>
      <c r="F105" s="571"/>
      <c r="G105" s="571"/>
      <c r="H105" s="585">
        <v>0</v>
      </c>
      <c r="I105" s="571">
        <v>8</v>
      </c>
      <c r="J105" s="571">
        <v>1729.28</v>
      </c>
      <c r="K105" s="585">
        <v>1</v>
      </c>
      <c r="L105" s="571">
        <v>8</v>
      </c>
      <c r="M105" s="572">
        <v>1729.28</v>
      </c>
    </row>
    <row r="106" spans="1:13" ht="14.4" customHeight="1" x14ac:dyDescent="0.3">
      <c r="A106" s="567" t="s">
        <v>1751</v>
      </c>
      <c r="B106" s="568" t="s">
        <v>1675</v>
      </c>
      <c r="C106" s="568" t="s">
        <v>2402</v>
      </c>
      <c r="D106" s="568" t="s">
        <v>1916</v>
      </c>
      <c r="E106" s="568" t="s">
        <v>2403</v>
      </c>
      <c r="F106" s="571"/>
      <c r="G106" s="571"/>
      <c r="H106" s="585">
        <v>0</v>
      </c>
      <c r="I106" s="571">
        <v>1</v>
      </c>
      <c r="J106" s="571">
        <v>432.32</v>
      </c>
      <c r="K106" s="585">
        <v>1</v>
      </c>
      <c r="L106" s="571">
        <v>1</v>
      </c>
      <c r="M106" s="572">
        <v>432.32</v>
      </c>
    </row>
    <row r="107" spans="1:13" ht="14.4" customHeight="1" x14ac:dyDescent="0.3">
      <c r="A107" s="567" t="s">
        <v>1751</v>
      </c>
      <c r="B107" s="568" t="s">
        <v>1682</v>
      </c>
      <c r="C107" s="568" t="s">
        <v>2201</v>
      </c>
      <c r="D107" s="568" t="s">
        <v>629</v>
      </c>
      <c r="E107" s="568" t="s">
        <v>2202</v>
      </c>
      <c r="F107" s="571"/>
      <c r="G107" s="571"/>
      <c r="H107" s="585">
        <v>0</v>
      </c>
      <c r="I107" s="571">
        <v>1</v>
      </c>
      <c r="J107" s="571">
        <v>418.37</v>
      </c>
      <c r="K107" s="585">
        <v>1</v>
      </c>
      <c r="L107" s="571">
        <v>1</v>
      </c>
      <c r="M107" s="572">
        <v>418.37</v>
      </c>
    </row>
    <row r="108" spans="1:13" ht="14.4" customHeight="1" x14ac:dyDescent="0.3">
      <c r="A108" s="567" t="s">
        <v>1751</v>
      </c>
      <c r="B108" s="568" t="s">
        <v>1682</v>
      </c>
      <c r="C108" s="568" t="s">
        <v>2203</v>
      </c>
      <c r="D108" s="568" t="s">
        <v>2204</v>
      </c>
      <c r="E108" s="568" t="s">
        <v>2205</v>
      </c>
      <c r="F108" s="571">
        <v>3</v>
      </c>
      <c r="G108" s="571">
        <v>0</v>
      </c>
      <c r="H108" s="585"/>
      <c r="I108" s="571"/>
      <c r="J108" s="571"/>
      <c r="K108" s="585"/>
      <c r="L108" s="571">
        <v>3</v>
      </c>
      <c r="M108" s="572">
        <v>0</v>
      </c>
    </row>
    <row r="109" spans="1:13" ht="14.4" customHeight="1" x14ac:dyDescent="0.3">
      <c r="A109" s="567" t="s">
        <v>1751</v>
      </c>
      <c r="B109" s="568" t="s">
        <v>3001</v>
      </c>
      <c r="C109" s="568" t="s">
        <v>2137</v>
      </c>
      <c r="D109" s="568" t="s">
        <v>2138</v>
      </c>
      <c r="E109" s="568" t="s">
        <v>2139</v>
      </c>
      <c r="F109" s="571"/>
      <c r="G109" s="571"/>
      <c r="H109" s="585">
        <v>0</v>
      </c>
      <c r="I109" s="571">
        <v>7</v>
      </c>
      <c r="J109" s="571">
        <v>976.22</v>
      </c>
      <c r="K109" s="585">
        <v>1</v>
      </c>
      <c r="L109" s="571">
        <v>7</v>
      </c>
      <c r="M109" s="572">
        <v>976.22</v>
      </c>
    </row>
    <row r="110" spans="1:13" ht="14.4" customHeight="1" x14ac:dyDescent="0.3">
      <c r="A110" s="567" t="s">
        <v>1752</v>
      </c>
      <c r="B110" s="568" t="s">
        <v>1578</v>
      </c>
      <c r="C110" s="568" t="s">
        <v>2260</v>
      </c>
      <c r="D110" s="568" t="s">
        <v>2261</v>
      </c>
      <c r="E110" s="568" t="s">
        <v>2262</v>
      </c>
      <c r="F110" s="571"/>
      <c r="G110" s="571"/>
      <c r="H110" s="585">
        <v>0</v>
      </c>
      <c r="I110" s="571">
        <v>1</v>
      </c>
      <c r="J110" s="571">
        <v>333.31</v>
      </c>
      <c r="K110" s="585">
        <v>1</v>
      </c>
      <c r="L110" s="571">
        <v>1</v>
      </c>
      <c r="M110" s="572">
        <v>333.31</v>
      </c>
    </row>
    <row r="111" spans="1:13" ht="14.4" customHeight="1" x14ac:dyDescent="0.3">
      <c r="A111" s="567" t="s">
        <v>1753</v>
      </c>
      <c r="B111" s="568" t="s">
        <v>1474</v>
      </c>
      <c r="C111" s="568" t="s">
        <v>2334</v>
      </c>
      <c r="D111" s="568" t="s">
        <v>2335</v>
      </c>
      <c r="E111" s="568" t="s">
        <v>2336</v>
      </c>
      <c r="F111" s="571">
        <v>4</v>
      </c>
      <c r="G111" s="571">
        <v>2721.16</v>
      </c>
      <c r="H111" s="585">
        <v>1</v>
      </c>
      <c r="I111" s="571"/>
      <c r="J111" s="571"/>
      <c r="K111" s="585">
        <v>0</v>
      </c>
      <c r="L111" s="571">
        <v>4</v>
      </c>
      <c r="M111" s="572">
        <v>2721.16</v>
      </c>
    </row>
    <row r="112" spans="1:13" ht="14.4" customHeight="1" x14ac:dyDescent="0.3">
      <c r="A112" s="567" t="s">
        <v>1753</v>
      </c>
      <c r="B112" s="568" t="s">
        <v>1474</v>
      </c>
      <c r="C112" s="568" t="s">
        <v>1881</v>
      </c>
      <c r="D112" s="568" t="s">
        <v>775</v>
      </c>
      <c r="E112" s="568" t="s">
        <v>1882</v>
      </c>
      <c r="F112" s="571"/>
      <c r="G112" s="571"/>
      <c r="H112" s="585">
        <v>0</v>
      </c>
      <c r="I112" s="571">
        <v>11</v>
      </c>
      <c r="J112" s="571">
        <v>6734.86</v>
      </c>
      <c r="K112" s="585">
        <v>1</v>
      </c>
      <c r="L112" s="571">
        <v>11</v>
      </c>
      <c r="M112" s="572">
        <v>6734.86</v>
      </c>
    </row>
    <row r="113" spans="1:13" ht="14.4" customHeight="1" x14ac:dyDescent="0.3">
      <c r="A113" s="567" t="s">
        <v>1753</v>
      </c>
      <c r="B113" s="568" t="s">
        <v>1490</v>
      </c>
      <c r="C113" s="568" t="s">
        <v>2356</v>
      </c>
      <c r="D113" s="568" t="s">
        <v>1147</v>
      </c>
      <c r="E113" s="568" t="s">
        <v>2358</v>
      </c>
      <c r="F113" s="571"/>
      <c r="G113" s="571"/>
      <c r="H113" s="585">
        <v>0</v>
      </c>
      <c r="I113" s="571">
        <v>5</v>
      </c>
      <c r="J113" s="571">
        <v>700.15000000000009</v>
      </c>
      <c r="K113" s="585">
        <v>1</v>
      </c>
      <c r="L113" s="571">
        <v>5</v>
      </c>
      <c r="M113" s="572">
        <v>700.15000000000009</v>
      </c>
    </row>
    <row r="114" spans="1:13" ht="14.4" customHeight="1" x14ac:dyDescent="0.3">
      <c r="A114" s="567" t="s">
        <v>1753</v>
      </c>
      <c r="B114" s="568" t="s">
        <v>1505</v>
      </c>
      <c r="C114" s="568" t="s">
        <v>2331</v>
      </c>
      <c r="D114" s="568" t="s">
        <v>2332</v>
      </c>
      <c r="E114" s="568" t="s">
        <v>2333</v>
      </c>
      <c r="F114" s="571"/>
      <c r="G114" s="571"/>
      <c r="H114" s="585">
        <v>0</v>
      </c>
      <c r="I114" s="571">
        <v>2</v>
      </c>
      <c r="J114" s="571">
        <v>1875.86</v>
      </c>
      <c r="K114" s="585">
        <v>1</v>
      </c>
      <c r="L114" s="571">
        <v>2</v>
      </c>
      <c r="M114" s="572">
        <v>1875.86</v>
      </c>
    </row>
    <row r="115" spans="1:13" ht="14.4" customHeight="1" x14ac:dyDescent="0.3">
      <c r="A115" s="567" t="s">
        <v>1753</v>
      </c>
      <c r="B115" s="568" t="s">
        <v>1532</v>
      </c>
      <c r="C115" s="568" t="s">
        <v>1775</v>
      </c>
      <c r="D115" s="568" t="s">
        <v>1776</v>
      </c>
      <c r="E115" s="568" t="s">
        <v>1777</v>
      </c>
      <c r="F115" s="571"/>
      <c r="G115" s="571"/>
      <c r="H115" s="585">
        <v>0</v>
      </c>
      <c r="I115" s="571">
        <v>1</v>
      </c>
      <c r="J115" s="571">
        <v>270.69</v>
      </c>
      <c r="K115" s="585">
        <v>1</v>
      </c>
      <c r="L115" s="571">
        <v>1</v>
      </c>
      <c r="M115" s="572">
        <v>270.69</v>
      </c>
    </row>
    <row r="116" spans="1:13" ht="14.4" customHeight="1" x14ac:dyDescent="0.3">
      <c r="A116" s="567" t="s">
        <v>1753</v>
      </c>
      <c r="B116" s="568" t="s">
        <v>2993</v>
      </c>
      <c r="C116" s="568" t="s">
        <v>1779</v>
      </c>
      <c r="D116" s="568" t="s">
        <v>1780</v>
      </c>
      <c r="E116" s="568" t="s">
        <v>1781</v>
      </c>
      <c r="F116" s="571"/>
      <c r="G116" s="571"/>
      <c r="H116" s="585">
        <v>0</v>
      </c>
      <c r="I116" s="571">
        <v>1</v>
      </c>
      <c r="J116" s="571">
        <v>471.57</v>
      </c>
      <c r="K116" s="585">
        <v>1</v>
      </c>
      <c r="L116" s="571">
        <v>1</v>
      </c>
      <c r="M116" s="572">
        <v>471.57</v>
      </c>
    </row>
    <row r="117" spans="1:13" ht="14.4" customHeight="1" x14ac:dyDescent="0.3">
      <c r="A117" s="567" t="s">
        <v>1753</v>
      </c>
      <c r="B117" s="568" t="s">
        <v>1578</v>
      </c>
      <c r="C117" s="568" t="s">
        <v>2260</v>
      </c>
      <c r="D117" s="568" t="s">
        <v>2261</v>
      </c>
      <c r="E117" s="568" t="s">
        <v>2262</v>
      </c>
      <c r="F117" s="571"/>
      <c r="G117" s="571"/>
      <c r="H117" s="585">
        <v>0</v>
      </c>
      <c r="I117" s="571">
        <v>2</v>
      </c>
      <c r="J117" s="571">
        <v>666.62</v>
      </c>
      <c r="K117" s="585">
        <v>1</v>
      </c>
      <c r="L117" s="571">
        <v>2</v>
      </c>
      <c r="M117" s="572">
        <v>666.62</v>
      </c>
    </row>
    <row r="118" spans="1:13" ht="14.4" customHeight="1" x14ac:dyDescent="0.3">
      <c r="A118" s="567" t="s">
        <v>1753</v>
      </c>
      <c r="B118" s="568" t="s">
        <v>1622</v>
      </c>
      <c r="C118" s="568" t="s">
        <v>2270</v>
      </c>
      <c r="D118" s="568" t="s">
        <v>2271</v>
      </c>
      <c r="E118" s="568" t="s">
        <v>2272</v>
      </c>
      <c r="F118" s="571"/>
      <c r="G118" s="571"/>
      <c r="H118" s="585">
        <v>0</v>
      </c>
      <c r="I118" s="571">
        <v>3</v>
      </c>
      <c r="J118" s="571">
        <v>209.57999999999998</v>
      </c>
      <c r="K118" s="585">
        <v>1</v>
      </c>
      <c r="L118" s="571">
        <v>3</v>
      </c>
      <c r="M118" s="572">
        <v>209.57999999999998</v>
      </c>
    </row>
    <row r="119" spans="1:13" ht="14.4" customHeight="1" x14ac:dyDescent="0.3">
      <c r="A119" s="567" t="s">
        <v>1753</v>
      </c>
      <c r="B119" s="568" t="s">
        <v>1632</v>
      </c>
      <c r="C119" s="568" t="s">
        <v>2297</v>
      </c>
      <c r="D119" s="568" t="s">
        <v>2298</v>
      </c>
      <c r="E119" s="568" t="s">
        <v>2299</v>
      </c>
      <c r="F119" s="571"/>
      <c r="G119" s="571"/>
      <c r="H119" s="585">
        <v>0</v>
      </c>
      <c r="I119" s="571">
        <v>2</v>
      </c>
      <c r="J119" s="571">
        <v>1086.08</v>
      </c>
      <c r="K119" s="585">
        <v>1</v>
      </c>
      <c r="L119" s="571">
        <v>2</v>
      </c>
      <c r="M119" s="572">
        <v>1086.08</v>
      </c>
    </row>
    <row r="120" spans="1:13" ht="14.4" customHeight="1" x14ac:dyDescent="0.3">
      <c r="A120" s="567" t="s">
        <v>1753</v>
      </c>
      <c r="B120" s="568" t="s">
        <v>1643</v>
      </c>
      <c r="C120" s="568" t="s">
        <v>1877</v>
      </c>
      <c r="D120" s="568" t="s">
        <v>1878</v>
      </c>
      <c r="E120" s="568" t="s">
        <v>1879</v>
      </c>
      <c r="F120" s="571"/>
      <c r="G120" s="571"/>
      <c r="H120" s="585">
        <v>0</v>
      </c>
      <c r="I120" s="571">
        <v>27</v>
      </c>
      <c r="J120" s="571">
        <v>2609.0099999999998</v>
      </c>
      <c r="K120" s="585">
        <v>1</v>
      </c>
      <c r="L120" s="571">
        <v>27</v>
      </c>
      <c r="M120" s="572">
        <v>2609.0099999999998</v>
      </c>
    </row>
    <row r="121" spans="1:13" ht="14.4" customHeight="1" x14ac:dyDescent="0.3">
      <c r="A121" s="567" t="s">
        <v>1753</v>
      </c>
      <c r="B121" s="568" t="s">
        <v>2998</v>
      </c>
      <c r="C121" s="568" t="s">
        <v>1936</v>
      </c>
      <c r="D121" s="568" t="s">
        <v>1937</v>
      </c>
      <c r="E121" s="568" t="s">
        <v>1938</v>
      </c>
      <c r="F121" s="571"/>
      <c r="G121" s="571"/>
      <c r="H121" s="585">
        <v>0</v>
      </c>
      <c r="I121" s="571">
        <v>7</v>
      </c>
      <c r="J121" s="571">
        <v>4403.49</v>
      </c>
      <c r="K121" s="585">
        <v>1</v>
      </c>
      <c r="L121" s="571">
        <v>7</v>
      </c>
      <c r="M121" s="572">
        <v>4403.49</v>
      </c>
    </row>
    <row r="122" spans="1:13" ht="14.4" customHeight="1" x14ac:dyDescent="0.3">
      <c r="A122" s="567" t="s">
        <v>1753</v>
      </c>
      <c r="B122" s="568" t="s">
        <v>2998</v>
      </c>
      <c r="C122" s="568" t="s">
        <v>1957</v>
      </c>
      <c r="D122" s="568" t="s">
        <v>1958</v>
      </c>
      <c r="E122" s="568" t="s">
        <v>1959</v>
      </c>
      <c r="F122" s="571">
        <v>4</v>
      </c>
      <c r="G122" s="571">
        <v>7558.48</v>
      </c>
      <c r="H122" s="585">
        <v>1</v>
      </c>
      <c r="I122" s="571"/>
      <c r="J122" s="571"/>
      <c r="K122" s="585">
        <v>0</v>
      </c>
      <c r="L122" s="571">
        <v>4</v>
      </c>
      <c r="M122" s="572">
        <v>7558.48</v>
      </c>
    </row>
    <row r="123" spans="1:13" ht="14.4" customHeight="1" x14ac:dyDescent="0.3">
      <c r="A123" s="567" t="s">
        <v>1753</v>
      </c>
      <c r="B123" s="568" t="s">
        <v>2998</v>
      </c>
      <c r="C123" s="568" t="s">
        <v>1960</v>
      </c>
      <c r="D123" s="568" t="s">
        <v>1961</v>
      </c>
      <c r="E123" s="568" t="s">
        <v>1962</v>
      </c>
      <c r="F123" s="571">
        <v>3</v>
      </c>
      <c r="G123" s="571">
        <v>13075.89</v>
      </c>
      <c r="H123" s="585">
        <v>1</v>
      </c>
      <c r="I123" s="571"/>
      <c r="J123" s="571"/>
      <c r="K123" s="585">
        <v>0</v>
      </c>
      <c r="L123" s="571">
        <v>3</v>
      </c>
      <c r="M123" s="572">
        <v>13075.89</v>
      </c>
    </row>
    <row r="124" spans="1:13" ht="14.4" customHeight="1" x14ac:dyDescent="0.3">
      <c r="A124" s="567" t="s">
        <v>1753</v>
      </c>
      <c r="B124" s="568" t="s">
        <v>2998</v>
      </c>
      <c r="C124" s="568" t="s">
        <v>2294</v>
      </c>
      <c r="D124" s="568" t="s">
        <v>1970</v>
      </c>
      <c r="E124" s="568" t="s">
        <v>2295</v>
      </c>
      <c r="F124" s="571">
        <v>1</v>
      </c>
      <c r="G124" s="571">
        <v>0</v>
      </c>
      <c r="H124" s="585"/>
      <c r="I124" s="571"/>
      <c r="J124" s="571"/>
      <c r="K124" s="585"/>
      <c r="L124" s="571">
        <v>1</v>
      </c>
      <c r="M124" s="572">
        <v>0</v>
      </c>
    </row>
    <row r="125" spans="1:13" ht="14.4" customHeight="1" x14ac:dyDescent="0.3">
      <c r="A125" s="567" t="s">
        <v>1753</v>
      </c>
      <c r="B125" s="568" t="s">
        <v>2998</v>
      </c>
      <c r="C125" s="568" t="s">
        <v>1969</v>
      </c>
      <c r="D125" s="568" t="s">
        <v>1970</v>
      </c>
      <c r="E125" s="568" t="s">
        <v>1971</v>
      </c>
      <c r="F125" s="571">
        <v>2</v>
      </c>
      <c r="G125" s="571">
        <v>5575.44</v>
      </c>
      <c r="H125" s="585">
        <v>1</v>
      </c>
      <c r="I125" s="571"/>
      <c r="J125" s="571"/>
      <c r="K125" s="585">
        <v>0</v>
      </c>
      <c r="L125" s="571">
        <v>2</v>
      </c>
      <c r="M125" s="572">
        <v>5575.44</v>
      </c>
    </row>
    <row r="126" spans="1:13" ht="14.4" customHeight="1" x14ac:dyDescent="0.3">
      <c r="A126" s="567" t="s">
        <v>1753</v>
      </c>
      <c r="B126" s="568" t="s">
        <v>2998</v>
      </c>
      <c r="C126" s="568" t="s">
        <v>1972</v>
      </c>
      <c r="D126" s="568" t="s">
        <v>1973</v>
      </c>
      <c r="E126" s="568" t="s">
        <v>1974</v>
      </c>
      <c r="F126" s="571"/>
      <c r="G126" s="571"/>
      <c r="H126" s="585">
        <v>0</v>
      </c>
      <c r="I126" s="571">
        <v>17</v>
      </c>
      <c r="J126" s="571">
        <v>47391.239999999991</v>
      </c>
      <c r="K126" s="585">
        <v>1</v>
      </c>
      <c r="L126" s="571">
        <v>17</v>
      </c>
      <c r="M126" s="572">
        <v>47391.239999999991</v>
      </c>
    </row>
    <row r="127" spans="1:13" ht="14.4" customHeight="1" x14ac:dyDescent="0.3">
      <c r="A127" s="567" t="s">
        <v>1753</v>
      </c>
      <c r="B127" s="568" t="s">
        <v>2998</v>
      </c>
      <c r="C127" s="568" t="s">
        <v>1975</v>
      </c>
      <c r="D127" s="568" t="s">
        <v>1976</v>
      </c>
      <c r="E127" s="568" t="s">
        <v>1977</v>
      </c>
      <c r="F127" s="571"/>
      <c r="G127" s="571"/>
      <c r="H127" s="585">
        <v>0</v>
      </c>
      <c r="I127" s="571">
        <v>24</v>
      </c>
      <c r="J127" s="571">
        <v>55977.120000000003</v>
      </c>
      <c r="K127" s="585">
        <v>1</v>
      </c>
      <c r="L127" s="571">
        <v>24</v>
      </c>
      <c r="M127" s="572">
        <v>55977.120000000003</v>
      </c>
    </row>
    <row r="128" spans="1:13" ht="14.4" customHeight="1" x14ac:dyDescent="0.3">
      <c r="A128" s="567" t="s">
        <v>1753</v>
      </c>
      <c r="B128" s="568" t="s">
        <v>2998</v>
      </c>
      <c r="C128" s="568" t="s">
        <v>1978</v>
      </c>
      <c r="D128" s="568" t="s">
        <v>1979</v>
      </c>
      <c r="E128" s="568" t="s">
        <v>1980</v>
      </c>
      <c r="F128" s="571"/>
      <c r="G128" s="571"/>
      <c r="H128" s="585">
        <v>0</v>
      </c>
      <c r="I128" s="571">
        <v>30</v>
      </c>
      <c r="J128" s="571">
        <v>26426.399999999998</v>
      </c>
      <c r="K128" s="585">
        <v>1</v>
      </c>
      <c r="L128" s="571">
        <v>30</v>
      </c>
      <c r="M128" s="572">
        <v>26426.399999999998</v>
      </c>
    </row>
    <row r="129" spans="1:13" ht="14.4" customHeight="1" x14ac:dyDescent="0.3">
      <c r="A129" s="567" t="s">
        <v>1753</v>
      </c>
      <c r="B129" s="568" t="s">
        <v>2998</v>
      </c>
      <c r="C129" s="568" t="s">
        <v>1981</v>
      </c>
      <c r="D129" s="568" t="s">
        <v>1982</v>
      </c>
      <c r="E129" s="568" t="s">
        <v>1983</v>
      </c>
      <c r="F129" s="571"/>
      <c r="G129" s="571"/>
      <c r="H129" s="585">
        <v>0</v>
      </c>
      <c r="I129" s="571">
        <v>11</v>
      </c>
      <c r="J129" s="571">
        <v>17919.329999999998</v>
      </c>
      <c r="K129" s="585">
        <v>1</v>
      </c>
      <c r="L129" s="571">
        <v>11</v>
      </c>
      <c r="M129" s="572">
        <v>17919.329999999998</v>
      </c>
    </row>
    <row r="130" spans="1:13" ht="14.4" customHeight="1" x14ac:dyDescent="0.3">
      <c r="A130" s="567" t="s">
        <v>1753</v>
      </c>
      <c r="B130" s="568" t="s">
        <v>2999</v>
      </c>
      <c r="C130" s="568" t="s">
        <v>1908</v>
      </c>
      <c r="D130" s="568" t="s">
        <v>1909</v>
      </c>
      <c r="E130" s="568" t="s">
        <v>1910</v>
      </c>
      <c r="F130" s="571"/>
      <c r="G130" s="571"/>
      <c r="H130" s="585">
        <v>0</v>
      </c>
      <c r="I130" s="571">
        <v>53</v>
      </c>
      <c r="J130" s="571">
        <v>54462.799999999996</v>
      </c>
      <c r="K130" s="585">
        <v>1</v>
      </c>
      <c r="L130" s="571">
        <v>53</v>
      </c>
      <c r="M130" s="572">
        <v>54462.799999999996</v>
      </c>
    </row>
    <row r="131" spans="1:13" ht="14.4" customHeight="1" x14ac:dyDescent="0.3">
      <c r="A131" s="567" t="s">
        <v>1753</v>
      </c>
      <c r="B131" s="568" t="s">
        <v>2999</v>
      </c>
      <c r="C131" s="568" t="s">
        <v>1911</v>
      </c>
      <c r="D131" s="568" t="s">
        <v>1912</v>
      </c>
      <c r="E131" s="568" t="s">
        <v>1913</v>
      </c>
      <c r="F131" s="571"/>
      <c r="G131" s="571"/>
      <c r="H131" s="585">
        <v>0</v>
      </c>
      <c r="I131" s="571">
        <v>57</v>
      </c>
      <c r="J131" s="571">
        <v>86035.800000000017</v>
      </c>
      <c r="K131" s="585">
        <v>1</v>
      </c>
      <c r="L131" s="571">
        <v>57</v>
      </c>
      <c r="M131" s="572">
        <v>86035.800000000017</v>
      </c>
    </row>
    <row r="132" spans="1:13" ht="14.4" customHeight="1" x14ac:dyDescent="0.3">
      <c r="A132" s="567" t="s">
        <v>1753</v>
      </c>
      <c r="B132" s="568" t="s">
        <v>2999</v>
      </c>
      <c r="C132" s="568" t="s">
        <v>2267</v>
      </c>
      <c r="D132" s="568" t="s">
        <v>2147</v>
      </c>
      <c r="E132" s="568" t="s">
        <v>2268</v>
      </c>
      <c r="F132" s="571">
        <v>1</v>
      </c>
      <c r="G132" s="571">
        <v>0</v>
      </c>
      <c r="H132" s="585"/>
      <c r="I132" s="571"/>
      <c r="J132" s="571"/>
      <c r="K132" s="585"/>
      <c r="L132" s="571">
        <v>1</v>
      </c>
      <c r="M132" s="572">
        <v>0</v>
      </c>
    </row>
    <row r="133" spans="1:13" ht="14.4" customHeight="1" x14ac:dyDescent="0.3">
      <c r="A133" s="567" t="s">
        <v>1753</v>
      </c>
      <c r="B133" s="568" t="s">
        <v>2999</v>
      </c>
      <c r="C133" s="568" t="s">
        <v>2146</v>
      </c>
      <c r="D133" s="568" t="s">
        <v>2147</v>
      </c>
      <c r="E133" s="568" t="s">
        <v>2148</v>
      </c>
      <c r="F133" s="571"/>
      <c r="G133" s="571"/>
      <c r="H133" s="585">
        <v>0</v>
      </c>
      <c r="I133" s="571">
        <v>66</v>
      </c>
      <c r="J133" s="571">
        <v>125145.23999999999</v>
      </c>
      <c r="K133" s="585">
        <v>1</v>
      </c>
      <c r="L133" s="571">
        <v>66</v>
      </c>
      <c r="M133" s="572">
        <v>125145.23999999999</v>
      </c>
    </row>
    <row r="134" spans="1:13" ht="14.4" customHeight="1" x14ac:dyDescent="0.3">
      <c r="A134" s="567" t="s">
        <v>1753</v>
      </c>
      <c r="B134" s="568" t="s">
        <v>1730</v>
      </c>
      <c r="C134" s="568" t="s">
        <v>2239</v>
      </c>
      <c r="D134" s="568" t="s">
        <v>2240</v>
      </c>
      <c r="E134" s="568" t="s">
        <v>2018</v>
      </c>
      <c r="F134" s="571"/>
      <c r="G134" s="571"/>
      <c r="H134" s="585">
        <v>0</v>
      </c>
      <c r="I134" s="571">
        <v>1</v>
      </c>
      <c r="J134" s="571">
        <v>32.74</v>
      </c>
      <c r="K134" s="585">
        <v>1</v>
      </c>
      <c r="L134" s="571">
        <v>1</v>
      </c>
      <c r="M134" s="572">
        <v>32.74</v>
      </c>
    </row>
    <row r="135" spans="1:13" ht="14.4" customHeight="1" x14ac:dyDescent="0.3">
      <c r="A135" s="567" t="s">
        <v>1753</v>
      </c>
      <c r="B135" s="568" t="s">
        <v>1730</v>
      </c>
      <c r="C135" s="568" t="s">
        <v>2870</v>
      </c>
      <c r="D135" s="568" t="s">
        <v>2121</v>
      </c>
      <c r="E135" s="568" t="s">
        <v>2871</v>
      </c>
      <c r="F135" s="571"/>
      <c r="G135" s="571"/>
      <c r="H135" s="585">
        <v>0</v>
      </c>
      <c r="I135" s="571">
        <v>1</v>
      </c>
      <c r="J135" s="571">
        <v>49.12</v>
      </c>
      <c r="K135" s="585">
        <v>1</v>
      </c>
      <c r="L135" s="571">
        <v>1</v>
      </c>
      <c r="M135" s="572">
        <v>49.12</v>
      </c>
    </row>
    <row r="136" spans="1:13" ht="14.4" customHeight="1" x14ac:dyDescent="0.3">
      <c r="A136" s="567" t="s">
        <v>1753</v>
      </c>
      <c r="B136" s="568" t="s">
        <v>1730</v>
      </c>
      <c r="C136" s="568" t="s">
        <v>2120</v>
      </c>
      <c r="D136" s="568" t="s">
        <v>2121</v>
      </c>
      <c r="E136" s="568" t="s">
        <v>2122</v>
      </c>
      <c r="F136" s="571"/>
      <c r="G136" s="571"/>
      <c r="H136" s="585">
        <v>0</v>
      </c>
      <c r="I136" s="571">
        <v>1</v>
      </c>
      <c r="J136" s="571">
        <v>147.36000000000001</v>
      </c>
      <c r="K136" s="585">
        <v>1</v>
      </c>
      <c r="L136" s="571">
        <v>1</v>
      </c>
      <c r="M136" s="572">
        <v>147.36000000000001</v>
      </c>
    </row>
    <row r="137" spans="1:13" ht="14.4" customHeight="1" x14ac:dyDescent="0.3">
      <c r="A137" s="567" t="s">
        <v>1753</v>
      </c>
      <c r="B137" s="568" t="s">
        <v>1730</v>
      </c>
      <c r="C137" s="568" t="s">
        <v>2128</v>
      </c>
      <c r="D137" s="568" t="s">
        <v>2129</v>
      </c>
      <c r="E137" s="568" t="s">
        <v>2032</v>
      </c>
      <c r="F137" s="571"/>
      <c r="G137" s="571"/>
      <c r="H137" s="585">
        <v>0</v>
      </c>
      <c r="I137" s="571">
        <v>2</v>
      </c>
      <c r="J137" s="571">
        <v>249.02</v>
      </c>
      <c r="K137" s="585">
        <v>1</v>
      </c>
      <c r="L137" s="571">
        <v>2</v>
      </c>
      <c r="M137" s="572">
        <v>249.02</v>
      </c>
    </row>
    <row r="138" spans="1:13" ht="14.4" customHeight="1" x14ac:dyDescent="0.3">
      <c r="A138" s="567" t="s">
        <v>1753</v>
      </c>
      <c r="B138" s="568" t="s">
        <v>1730</v>
      </c>
      <c r="C138" s="568" t="s">
        <v>2248</v>
      </c>
      <c r="D138" s="568" t="s">
        <v>2129</v>
      </c>
      <c r="E138" s="568" t="s">
        <v>2127</v>
      </c>
      <c r="F138" s="571"/>
      <c r="G138" s="571"/>
      <c r="H138" s="585">
        <v>0</v>
      </c>
      <c r="I138" s="571">
        <v>2</v>
      </c>
      <c r="J138" s="571">
        <v>415.06</v>
      </c>
      <c r="K138" s="585">
        <v>1</v>
      </c>
      <c r="L138" s="571">
        <v>2</v>
      </c>
      <c r="M138" s="572">
        <v>415.06</v>
      </c>
    </row>
    <row r="139" spans="1:13" ht="14.4" customHeight="1" x14ac:dyDescent="0.3">
      <c r="A139" s="567" t="s">
        <v>1753</v>
      </c>
      <c r="B139" s="568" t="s">
        <v>1730</v>
      </c>
      <c r="C139" s="568" t="s">
        <v>2249</v>
      </c>
      <c r="D139" s="568" t="s">
        <v>2240</v>
      </c>
      <c r="E139" s="568" t="s">
        <v>2245</v>
      </c>
      <c r="F139" s="571"/>
      <c r="G139" s="571"/>
      <c r="H139" s="585">
        <v>0</v>
      </c>
      <c r="I139" s="571">
        <v>8</v>
      </c>
      <c r="J139" s="571">
        <v>2514.8000000000002</v>
      </c>
      <c r="K139" s="585">
        <v>1</v>
      </c>
      <c r="L139" s="571">
        <v>8</v>
      </c>
      <c r="M139" s="572">
        <v>2514.8000000000002</v>
      </c>
    </row>
    <row r="140" spans="1:13" ht="14.4" customHeight="1" x14ac:dyDescent="0.3">
      <c r="A140" s="567" t="s">
        <v>1753</v>
      </c>
      <c r="B140" s="568" t="s">
        <v>2994</v>
      </c>
      <c r="C140" s="568" t="s">
        <v>2363</v>
      </c>
      <c r="D140" s="568" t="s">
        <v>2364</v>
      </c>
      <c r="E140" s="568" t="s">
        <v>2365</v>
      </c>
      <c r="F140" s="571">
        <v>4</v>
      </c>
      <c r="G140" s="571">
        <v>0</v>
      </c>
      <c r="H140" s="585"/>
      <c r="I140" s="571"/>
      <c r="J140" s="571"/>
      <c r="K140" s="585"/>
      <c r="L140" s="571">
        <v>4</v>
      </c>
      <c r="M140" s="572">
        <v>0</v>
      </c>
    </row>
    <row r="141" spans="1:13" ht="14.4" customHeight="1" x14ac:dyDescent="0.3">
      <c r="A141" s="567" t="s">
        <v>1753</v>
      </c>
      <c r="B141" s="568" t="s">
        <v>1660</v>
      </c>
      <c r="C141" s="568" t="s">
        <v>1996</v>
      </c>
      <c r="D141" s="568" t="s">
        <v>1151</v>
      </c>
      <c r="E141" s="568" t="s">
        <v>1987</v>
      </c>
      <c r="F141" s="571"/>
      <c r="G141" s="571"/>
      <c r="H141" s="585">
        <v>0</v>
      </c>
      <c r="I141" s="571">
        <v>2</v>
      </c>
      <c r="J141" s="571">
        <v>887.04</v>
      </c>
      <c r="K141" s="585">
        <v>1</v>
      </c>
      <c r="L141" s="571">
        <v>2</v>
      </c>
      <c r="M141" s="572">
        <v>887.04</v>
      </c>
    </row>
    <row r="142" spans="1:13" ht="14.4" customHeight="1" x14ac:dyDescent="0.3">
      <c r="A142" s="567" t="s">
        <v>1753</v>
      </c>
      <c r="B142" s="568" t="s">
        <v>1660</v>
      </c>
      <c r="C142" s="568" t="s">
        <v>1661</v>
      </c>
      <c r="D142" s="568" t="s">
        <v>1151</v>
      </c>
      <c r="E142" s="568" t="s">
        <v>1152</v>
      </c>
      <c r="F142" s="571"/>
      <c r="G142" s="571"/>
      <c r="H142" s="585">
        <v>0</v>
      </c>
      <c r="I142" s="571">
        <v>10</v>
      </c>
      <c r="J142" s="571">
        <v>8870.5</v>
      </c>
      <c r="K142" s="585">
        <v>1</v>
      </c>
      <c r="L142" s="571">
        <v>10</v>
      </c>
      <c r="M142" s="572">
        <v>8870.5</v>
      </c>
    </row>
    <row r="143" spans="1:13" ht="14.4" customHeight="1" x14ac:dyDescent="0.3">
      <c r="A143" s="567" t="s">
        <v>1753</v>
      </c>
      <c r="B143" s="568" t="s">
        <v>1660</v>
      </c>
      <c r="C143" s="568" t="s">
        <v>2300</v>
      </c>
      <c r="D143" s="568" t="s">
        <v>2301</v>
      </c>
      <c r="E143" s="568" t="s">
        <v>2302</v>
      </c>
      <c r="F143" s="571"/>
      <c r="G143" s="571"/>
      <c r="H143" s="585">
        <v>0</v>
      </c>
      <c r="I143" s="571">
        <v>2</v>
      </c>
      <c r="J143" s="571">
        <v>999.6</v>
      </c>
      <c r="K143" s="585">
        <v>1</v>
      </c>
      <c r="L143" s="571">
        <v>2</v>
      </c>
      <c r="M143" s="572">
        <v>999.6</v>
      </c>
    </row>
    <row r="144" spans="1:13" ht="14.4" customHeight="1" x14ac:dyDescent="0.3">
      <c r="A144" s="567" t="s">
        <v>1753</v>
      </c>
      <c r="B144" s="568" t="s">
        <v>3000</v>
      </c>
      <c r="C144" s="568" t="s">
        <v>2352</v>
      </c>
      <c r="D144" s="568" t="s">
        <v>2353</v>
      </c>
      <c r="E144" s="568" t="s">
        <v>2354</v>
      </c>
      <c r="F144" s="571"/>
      <c r="G144" s="571"/>
      <c r="H144" s="585">
        <v>0</v>
      </c>
      <c r="I144" s="571">
        <v>10</v>
      </c>
      <c r="J144" s="571">
        <v>13446.600000000002</v>
      </c>
      <c r="K144" s="585">
        <v>1</v>
      </c>
      <c r="L144" s="571">
        <v>10</v>
      </c>
      <c r="M144" s="572">
        <v>13446.600000000002</v>
      </c>
    </row>
    <row r="145" spans="1:13" ht="14.4" customHeight="1" x14ac:dyDescent="0.3">
      <c r="A145" s="567" t="s">
        <v>1753</v>
      </c>
      <c r="B145" s="568" t="s">
        <v>3000</v>
      </c>
      <c r="C145" s="568" t="s">
        <v>2085</v>
      </c>
      <c r="D145" s="568" t="s">
        <v>2086</v>
      </c>
      <c r="E145" s="568" t="s">
        <v>2087</v>
      </c>
      <c r="F145" s="571"/>
      <c r="G145" s="571"/>
      <c r="H145" s="585">
        <v>0</v>
      </c>
      <c r="I145" s="571">
        <v>1</v>
      </c>
      <c r="J145" s="571">
        <v>1793.46</v>
      </c>
      <c r="K145" s="585">
        <v>1</v>
      </c>
      <c r="L145" s="571">
        <v>1</v>
      </c>
      <c r="M145" s="572">
        <v>1793.46</v>
      </c>
    </row>
    <row r="146" spans="1:13" ht="14.4" customHeight="1" x14ac:dyDescent="0.3">
      <c r="A146" s="567" t="s">
        <v>1753</v>
      </c>
      <c r="B146" s="568" t="s">
        <v>1662</v>
      </c>
      <c r="C146" s="568" t="s">
        <v>2263</v>
      </c>
      <c r="D146" s="568" t="s">
        <v>2264</v>
      </c>
      <c r="E146" s="568" t="s">
        <v>2265</v>
      </c>
      <c r="F146" s="571">
        <v>1</v>
      </c>
      <c r="G146" s="571">
        <v>6.98</v>
      </c>
      <c r="H146" s="585">
        <v>1</v>
      </c>
      <c r="I146" s="571"/>
      <c r="J146" s="571"/>
      <c r="K146" s="585">
        <v>0</v>
      </c>
      <c r="L146" s="571">
        <v>1</v>
      </c>
      <c r="M146" s="572">
        <v>6.98</v>
      </c>
    </row>
    <row r="147" spans="1:13" ht="14.4" customHeight="1" x14ac:dyDescent="0.3">
      <c r="A147" s="567" t="s">
        <v>1753</v>
      </c>
      <c r="B147" s="568" t="s">
        <v>1675</v>
      </c>
      <c r="C147" s="568" t="s">
        <v>2149</v>
      </c>
      <c r="D147" s="568" t="s">
        <v>2150</v>
      </c>
      <c r="E147" s="568" t="s">
        <v>2151</v>
      </c>
      <c r="F147" s="571"/>
      <c r="G147" s="571"/>
      <c r="H147" s="585">
        <v>0</v>
      </c>
      <c r="I147" s="571">
        <v>41</v>
      </c>
      <c r="J147" s="571">
        <v>6647.3300000000008</v>
      </c>
      <c r="K147" s="585">
        <v>1</v>
      </c>
      <c r="L147" s="571">
        <v>41</v>
      </c>
      <c r="M147" s="572">
        <v>6647.3300000000008</v>
      </c>
    </row>
    <row r="148" spans="1:13" ht="14.4" customHeight="1" x14ac:dyDescent="0.3">
      <c r="A148" s="567" t="s">
        <v>1753</v>
      </c>
      <c r="B148" s="568" t="s">
        <v>1675</v>
      </c>
      <c r="C148" s="568" t="s">
        <v>1915</v>
      </c>
      <c r="D148" s="568" t="s">
        <v>1916</v>
      </c>
      <c r="E148" s="568" t="s">
        <v>1917</v>
      </c>
      <c r="F148" s="571"/>
      <c r="G148" s="571"/>
      <c r="H148" s="585">
        <v>0</v>
      </c>
      <c r="I148" s="571">
        <v>3</v>
      </c>
      <c r="J148" s="571">
        <v>648.48</v>
      </c>
      <c r="K148" s="585">
        <v>1</v>
      </c>
      <c r="L148" s="571">
        <v>3</v>
      </c>
      <c r="M148" s="572">
        <v>648.48</v>
      </c>
    </row>
    <row r="149" spans="1:13" ht="14.4" customHeight="1" x14ac:dyDescent="0.3">
      <c r="A149" s="567" t="s">
        <v>1753</v>
      </c>
      <c r="B149" s="568" t="s">
        <v>1680</v>
      </c>
      <c r="C149" s="568" t="s">
        <v>1681</v>
      </c>
      <c r="D149" s="568" t="s">
        <v>1168</v>
      </c>
      <c r="E149" s="568" t="s">
        <v>1169</v>
      </c>
      <c r="F149" s="571"/>
      <c r="G149" s="571"/>
      <c r="H149" s="585">
        <v>0</v>
      </c>
      <c r="I149" s="571">
        <v>2</v>
      </c>
      <c r="J149" s="571">
        <v>464.88</v>
      </c>
      <c r="K149" s="585">
        <v>1</v>
      </c>
      <c r="L149" s="571">
        <v>2</v>
      </c>
      <c r="M149" s="572">
        <v>464.88</v>
      </c>
    </row>
    <row r="150" spans="1:13" ht="14.4" customHeight="1" x14ac:dyDescent="0.3">
      <c r="A150" s="567" t="s">
        <v>1753</v>
      </c>
      <c r="B150" s="568" t="s">
        <v>1680</v>
      </c>
      <c r="C150" s="568" t="s">
        <v>2864</v>
      </c>
      <c r="D150" s="568" t="s">
        <v>3003</v>
      </c>
      <c r="E150" s="568" t="s">
        <v>2866</v>
      </c>
      <c r="F150" s="571">
        <v>3</v>
      </c>
      <c r="G150" s="571">
        <v>0</v>
      </c>
      <c r="H150" s="585"/>
      <c r="I150" s="571"/>
      <c r="J150" s="571"/>
      <c r="K150" s="585"/>
      <c r="L150" s="571">
        <v>3</v>
      </c>
      <c r="M150" s="572">
        <v>0</v>
      </c>
    </row>
    <row r="151" spans="1:13" ht="14.4" customHeight="1" x14ac:dyDescent="0.3">
      <c r="A151" s="567" t="s">
        <v>1753</v>
      </c>
      <c r="B151" s="568" t="s">
        <v>3001</v>
      </c>
      <c r="C151" s="568" t="s">
        <v>2137</v>
      </c>
      <c r="D151" s="568" t="s">
        <v>2138</v>
      </c>
      <c r="E151" s="568" t="s">
        <v>2139</v>
      </c>
      <c r="F151" s="571"/>
      <c r="G151" s="571"/>
      <c r="H151" s="585">
        <v>0</v>
      </c>
      <c r="I151" s="571">
        <v>22</v>
      </c>
      <c r="J151" s="571">
        <v>3068.12</v>
      </c>
      <c r="K151" s="585">
        <v>1</v>
      </c>
      <c r="L151" s="571">
        <v>22</v>
      </c>
      <c r="M151" s="572">
        <v>3068.12</v>
      </c>
    </row>
    <row r="152" spans="1:13" ht="14.4" customHeight="1" x14ac:dyDescent="0.3">
      <c r="A152" s="567" t="s">
        <v>1753</v>
      </c>
      <c r="B152" s="568" t="s">
        <v>3001</v>
      </c>
      <c r="C152" s="568" t="s">
        <v>2381</v>
      </c>
      <c r="D152" s="568" t="s">
        <v>2382</v>
      </c>
      <c r="E152" s="568" t="s">
        <v>2139</v>
      </c>
      <c r="F152" s="571">
        <v>5</v>
      </c>
      <c r="G152" s="571">
        <v>0</v>
      </c>
      <c r="H152" s="585"/>
      <c r="I152" s="571"/>
      <c r="J152" s="571"/>
      <c r="K152" s="585"/>
      <c r="L152" s="571">
        <v>5</v>
      </c>
      <c r="M152" s="572">
        <v>0</v>
      </c>
    </row>
    <row r="153" spans="1:13" ht="14.4" customHeight="1" x14ac:dyDescent="0.3">
      <c r="A153" s="567" t="s">
        <v>1754</v>
      </c>
      <c r="B153" s="568" t="s">
        <v>1632</v>
      </c>
      <c r="C153" s="568" t="s">
        <v>2297</v>
      </c>
      <c r="D153" s="568" t="s">
        <v>2298</v>
      </c>
      <c r="E153" s="568" t="s">
        <v>2299</v>
      </c>
      <c r="F153" s="571"/>
      <c r="G153" s="571"/>
      <c r="H153" s="585">
        <v>0</v>
      </c>
      <c r="I153" s="571">
        <v>1</v>
      </c>
      <c r="J153" s="571">
        <v>543.04</v>
      </c>
      <c r="K153" s="585">
        <v>1</v>
      </c>
      <c r="L153" s="571">
        <v>1</v>
      </c>
      <c r="M153" s="572">
        <v>543.04</v>
      </c>
    </row>
    <row r="154" spans="1:13" ht="14.4" customHeight="1" x14ac:dyDescent="0.3">
      <c r="A154" s="567" t="s">
        <v>1756</v>
      </c>
      <c r="B154" s="568" t="s">
        <v>1474</v>
      </c>
      <c r="C154" s="568" t="s">
        <v>1881</v>
      </c>
      <c r="D154" s="568" t="s">
        <v>775</v>
      </c>
      <c r="E154" s="568" t="s">
        <v>1882</v>
      </c>
      <c r="F154" s="571"/>
      <c r="G154" s="571"/>
      <c r="H154" s="585">
        <v>0</v>
      </c>
      <c r="I154" s="571">
        <v>2</v>
      </c>
      <c r="J154" s="571">
        <v>1224.52</v>
      </c>
      <c r="K154" s="585">
        <v>1</v>
      </c>
      <c r="L154" s="571">
        <v>2</v>
      </c>
      <c r="M154" s="572">
        <v>1224.52</v>
      </c>
    </row>
    <row r="155" spans="1:13" ht="14.4" customHeight="1" x14ac:dyDescent="0.3">
      <c r="A155" s="567" t="s">
        <v>1756</v>
      </c>
      <c r="B155" s="568" t="s">
        <v>1578</v>
      </c>
      <c r="C155" s="568" t="s">
        <v>2887</v>
      </c>
      <c r="D155" s="568" t="s">
        <v>2888</v>
      </c>
      <c r="E155" s="568" t="s">
        <v>2889</v>
      </c>
      <c r="F155" s="571"/>
      <c r="G155" s="571"/>
      <c r="H155" s="585">
        <v>0</v>
      </c>
      <c r="I155" s="571">
        <v>1</v>
      </c>
      <c r="J155" s="571">
        <v>333.31</v>
      </c>
      <c r="K155" s="585">
        <v>1</v>
      </c>
      <c r="L155" s="571">
        <v>1</v>
      </c>
      <c r="M155" s="572">
        <v>333.31</v>
      </c>
    </row>
    <row r="156" spans="1:13" ht="14.4" customHeight="1" x14ac:dyDescent="0.3">
      <c r="A156" s="567" t="s">
        <v>1756</v>
      </c>
      <c r="B156" s="568" t="s">
        <v>1593</v>
      </c>
      <c r="C156" s="568" t="s">
        <v>2483</v>
      </c>
      <c r="D156" s="568" t="s">
        <v>2484</v>
      </c>
      <c r="E156" s="568" t="s">
        <v>2485</v>
      </c>
      <c r="F156" s="571"/>
      <c r="G156" s="571"/>
      <c r="H156" s="585">
        <v>0</v>
      </c>
      <c r="I156" s="571">
        <v>2</v>
      </c>
      <c r="J156" s="571">
        <v>276.32</v>
      </c>
      <c r="K156" s="585">
        <v>1</v>
      </c>
      <c r="L156" s="571">
        <v>2</v>
      </c>
      <c r="M156" s="572">
        <v>276.32</v>
      </c>
    </row>
    <row r="157" spans="1:13" ht="14.4" customHeight="1" x14ac:dyDescent="0.3">
      <c r="A157" s="567" t="s">
        <v>1756</v>
      </c>
      <c r="B157" s="568" t="s">
        <v>1593</v>
      </c>
      <c r="C157" s="568" t="s">
        <v>2890</v>
      </c>
      <c r="D157" s="568" t="s">
        <v>2587</v>
      </c>
      <c r="E157" s="568" t="s">
        <v>2272</v>
      </c>
      <c r="F157" s="571"/>
      <c r="G157" s="571"/>
      <c r="H157" s="585">
        <v>0</v>
      </c>
      <c r="I157" s="571">
        <v>1</v>
      </c>
      <c r="J157" s="571">
        <v>184.22</v>
      </c>
      <c r="K157" s="585">
        <v>1</v>
      </c>
      <c r="L157" s="571">
        <v>1</v>
      </c>
      <c r="M157" s="572">
        <v>184.22</v>
      </c>
    </row>
    <row r="158" spans="1:13" ht="14.4" customHeight="1" x14ac:dyDescent="0.3">
      <c r="A158" s="567" t="s">
        <v>1756</v>
      </c>
      <c r="B158" s="568" t="s">
        <v>1593</v>
      </c>
      <c r="C158" s="568" t="s">
        <v>2891</v>
      </c>
      <c r="D158" s="568" t="s">
        <v>2892</v>
      </c>
      <c r="E158" s="568" t="s">
        <v>2893</v>
      </c>
      <c r="F158" s="571"/>
      <c r="G158" s="571"/>
      <c r="H158" s="585">
        <v>0</v>
      </c>
      <c r="I158" s="571">
        <v>2</v>
      </c>
      <c r="J158" s="571">
        <v>207.42</v>
      </c>
      <c r="K158" s="585">
        <v>1</v>
      </c>
      <c r="L158" s="571">
        <v>2</v>
      </c>
      <c r="M158" s="572">
        <v>207.42</v>
      </c>
    </row>
    <row r="159" spans="1:13" ht="14.4" customHeight="1" x14ac:dyDescent="0.3">
      <c r="A159" s="567" t="s">
        <v>1756</v>
      </c>
      <c r="B159" s="568" t="s">
        <v>1612</v>
      </c>
      <c r="C159" s="568" t="s">
        <v>1837</v>
      </c>
      <c r="D159" s="568" t="s">
        <v>1838</v>
      </c>
      <c r="E159" s="568" t="s">
        <v>1839</v>
      </c>
      <c r="F159" s="571"/>
      <c r="G159" s="571"/>
      <c r="H159" s="585">
        <v>0</v>
      </c>
      <c r="I159" s="571">
        <v>2</v>
      </c>
      <c r="J159" s="571">
        <v>444.5</v>
      </c>
      <c r="K159" s="585">
        <v>1</v>
      </c>
      <c r="L159" s="571">
        <v>2</v>
      </c>
      <c r="M159" s="572">
        <v>444.5</v>
      </c>
    </row>
    <row r="160" spans="1:13" ht="14.4" customHeight="1" x14ac:dyDescent="0.3">
      <c r="A160" s="567" t="s">
        <v>1756</v>
      </c>
      <c r="B160" s="568" t="s">
        <v>1643</v>
      </c>
      <c r="C160" s="568" t="s">
        <v>1644</v>
      </c>
      <c r="D160" s="568" t="s">
        <v>601</v>
      </c>
      <c r="E160" s="568" t="s">
        <v>1645</v>
      </c>
      <c r="F160" s="571">
        <v>1</v>
      </c>
      <c r="G160" s="571">
        <v>96.63</v>
      </c>
      <c r="H160" s="585">
        <v>1</v>
      </c>
      <c r="I160" s="571"/>
      <c r="J160" s="571"/>
      <c r="K160" s="585">
        <v>0</v>
      </c>
      <c r="L160" s="571">
        <v>1</v>
      </c>
      <c r="M160" s="572">
        <v>96.63</v>
      </c>
    </row>
    <row r="161" spans="1:13" ht="14.4" customHeight="1" x14ac:dyDescent="0.3">
      <c r="A161" s="567" t="s">
        <v>1756</v>
      </c>
      <c r="B161" s="568" t="s">
        <v>1643</v>
      </c>
      <c r="C161" s="568" t="s">
        <v>2442</v>
      </c>
      <c r="D161" s="568" t="s">
        <v>1878</v>
      </c>
      <c r="E161" s="568" t="s">
        <v>2443</v>
      </c>
      <c r="F161" s="571">
        <v>1</v>
      </c>
      <c r="G161" s="571">
        <v>0</v>
      </c>
      <c r="H161" s="585"/>
      <c r="I161" s="571"/>
      <c r="J161" s="571"/>
      <c r="K161" s="585"/>
      <c r="L161" s="571">
        <v>1</v>
      </c>
      <c r="M161" s="572">
        <v>0</v>
      </c>
    </row>
    <row r="162" spans="1:13" ht="14.4" customHeight="1" x14ac:dyDescent="0.3">
      <c r="A162" s="567" t="s">
        <v>1756</v>
      </c>
      <c r="B162" s="568" t="s">
        <v>2998</v>
      </c>
      <c r="C162" s="568" t="s">
        <v>1936</v>
      </c>
      <c r="D162" s="568" t="s">
        <v>1937</v>
      </c>
      <c r="E162" s="568" t="s">
        <v>1938</v>
      </c>
      <c r="F162" s="571"/>
      <c r="G162" s="571"/>
      <c r="H162" s="585">
        <v>0</v>
      </c>
      <c r="I162" s="571">
        <v>9</v>
      </c>
      <c r="J162" s="571">
        <v>5661.63</v>
      </c>
      <c r="K162" s="585">
        <v>1</v>
      </c>
      <c r="L162" s="571">
        <v>9</v>
      </c>
      <c r="M162" s="572">
        <v>5661.63</v>
      </c>
    </row>
    <row r="163" spans="1:13" ht="14.4" customHeight="1" x14ac:dyDescent="0.3">
      <c r="A163" s="567" t="s">
        <v>1756</v>
      </c>
      <c r="B163" s="568" t="s">
        <v>2998</v>
      </c>
      <c r="C163" s="568" t="s">
        <v>1954</v>
      </c>
      <c r="D163" s="568" t="s">
        <v>1955</v>
      </c>
      <c r="E163" s="568" t="s">
        <v>1956</v>
      </c>
      <c r="F163" s="571">
        <v>6</v>
      </c>
      <c r="G163" s="571">
        <v>8500.74</v>
      </c>
      <c r="H163" s="585">
        <v>1</v>
      </c>
      <c r="I163" s="571"/>
      <c r="J163" s="571"/>
      <c r="K163" s="585">
        <v>0</v>
      </c>
      <c r="L163" s="571">
        <v>6</v>
      </c>
      <c r="M163" s="572">
        <v>8500.74</v>
      </c>
    </row>
    <row r="164" spans="1:13" ht="14.4" customHeight="1" x14ac:dyDescent="0.3">
      <c r="A164" s="567" t="s">
        <v>1756</v>
      </c>
      <c r="B164" s="568" t="s">
        <v>2998</v>
      </c>
      <c r="C164" s="568" t="s">
        <v>1957</v>
      </c>
      <c r="D164" s="568" t="s">
        <v>1958</v>
      </c>
      <c r="E164" s="568" t="s">
        <v>1959</v>
      </c>
      <c r="F164" s="571">
        <v>6</v>
      </c>
      <c r="G164" s="571">
        <v>11337.72</v>
      </c>
      <c r="H164" s="585">
        <v>1</v>
      </c>
      <c r="I164" s="571"/>
      <c r="J164" s="571"/>
      <c r="K164" s="585">
        <v>0</v>
      </c>
      <c r="L164" s="571">
        <v>6</v>
      </c>
      <c r="M164" s="572">
        <v>11337.72</v>
      </c>
    </row>
    <row r="165" spans="1:13" ht="14.4" customHeight="1" x14ac:dyDescent="0.3">
      <c r="A165" s="567" t="s">
        <v>1756</v>
      </c>
      <c r="B165" s="568" t="s">
        <v>2998</v>
      </c>
      <c r="C165" s="568" t="s">
        <v>2412</v>
      </c>
      <c r="D165" s="568" t="s">
        <v>1961</v>
      </c>
      <c r="E165" s="568" t="s">
        <v>2413</v>
      </c>
      <c r="F165" s="571">
        <v>1</v>
      </c>
      <c r="G165" s="571">
        <v>0</v>
      </c>
      <c r="H165" s="585"/>
      <c r="I165" s="571"/>
      <c r="J165" s="571"/>
      <c r="K165" s="585"/>
      <c r="L165" s="571">
        <v>1</v>
      </c>
      <c r="M165" s="572">
        <v>0</v>
      </c>
    </row>
    <row r="166" spans="1:13" ht="14.4" customHeight="1" x14ac:dyDescent="0.3">
      <c r="A166" s="567" t="s">
        <v>1756</v>
      </c>
      <c r="B166" s="568" t="s">
        <v>2998</v>
      </c>
      <c r="C166" s="568" t="s">
        <v>1960</v>
      </c>
      <c r="D166" s="568" t="s">
        <v>1961</v>
      </c>
      <c r="E166" s="568" t="s">
        <v>1962</v>
      </c>
      <c r="F166" s="571">
        <v>1</v>
      </c>
      <c r="G166" s="571">
        <v>4358.63</v>
      </c>
      <c r="H166" s="585">
        <v>1</v>
      </c>
      <c r="I166" s="571"/>
      <c r="J166" s="571"/>
      <c r="K166" s="585">
        <v>0</v>
      </c>
      <c r="L166" s="571">
        <v>1</v>
      </c>
      <c r="M166" s="572">
        <v>4358.63</v>
      </c>
    </row>
    <row r="167" spans="1:13" ht="14.4" customHeight="1" x14ac:dyDescent="0.3">
      <c r="A167" s="567" t="s">
        <v>1756</v>
      </c>
      <c r="B167" s="568" t="s">
        <v>2998</v>
      </c>
      <c r="C167" s="568" t="s">
        <v>2414</v>
      </c>
      <c r="D167" s="568" t="s">
        <v>2415</v>
      </c>
      <c r="E167" s="568" t="s">
        <v>2416</v>
      </c>
      <c r="F167" s="571">
        <v>6</v>
      </c>
      <c r="G167" s="571">
        <v>8500.619999999999</v>
      </c>
      <c r="H167" s="585">
        <v>1</v>
      </c>
      <c r="I167" s="571"/>
      <c r="J167" s="571"/>
      <c r="K167" s="585">
        <v>0</v>
      </c>
      <c r="L167" s="571">
        <v>6</v>
      </c>
      <c r="M167" s="572">
        <v>8500.619999999999</v>
      </c>
    </row>
    <row r="168" spans="1:13" ht="14.4" customHeight="1" x14ac:dyDescent="0.3">
      <c r="A168" s="567" t="s">
        <v>1756</v>
      </c>
      <c r="B168" s="568" t="s">
        <v>2998</v>
      </c>
      <c r="C168" s="568" t="s">
        <v>2417</v>
      </c>
      <c r="D168" s="568" t="s">
        <v>2418</v>
      </c>
      <c r="E168" s="568" t="s">
        <v>2419</v>
      </c>
      <c r="F168" s="571">
        <v>4</v>
      </c>
      <c r="G168" s="571">
        <v>4253.32</v>
      </c>
      <c r="H168" s="585">
        <v>1</v>
      </c>
      <c r="I168" s="571"/>
      <c r="J168" s="571"/>
      <c r="K168" s="585">
        <v>0</v>
      </c>
      <c r="L168" s="571">
        <v>4</v>
      </c>
      <c r="M168" s="572">
        <v>4253.32</v>
      </c>
    </row>
    <row r="169" spans="1:13" ht="14.4" customHeight="1" x14ac:dyDescent="0.3">
      <c r="A169" s="567" t="s">
        <v>1756</v>
      </c>
      <c r="B169" s="568" t="s">
        <v>2998</v>
      </c>
      <c r="C169" s="568" t="s">
        <v>1966</v>
      </c>
      <c r="D169" s="568" t="s">
        <v>1967</v>
      </c>
      <c r="E169" s="568" t="s">
        <v>1968</v>
      </c>
      <c r="F169" s="571">
        <v>10</v>
      </c>
      <c r="G169" s="571">
        <v>16290.3</v>
      </c>
      <c r="H169" s="585">
        <v>1</v>
      </c>
      <c r="I169" s="571"/>
      <c r="J169" s="571"/>
      <c r="K169" s="585">
        <v>0</v>
      </c>
      <c r="L169" s="571">
        <v>10</v>
      </c>
      <c r="M169" s="572">
        <v>16290.3</v>
      </c>
    </row>
    <row r="170" spans="1:13" ht="14.4" customHeight="1" x14ac:dyDescent="0.3">
      <c r="A170" s="567" t="s">
        <v>1756</v>
      </c>
      <c r="B170" s="568" t="s">
        <v>2998</v>
      </c>
      <c r="C170" s="568" t="s">
        <v>2420</v>
      </c>
      <c r="D170" s="568" t="s">
        <v>2421</v>
      </c>
      <c r="E170" s="568" t="s">
        <v>2422</v>
      </c>
      <c r="F170" s="571">
        <v>12</v>
      </c>
      <c r="G170" s="571">
        <v>27988.560000000001</v>
      </c>
      <c r="H170" s="585">
        <v>1</v>
      </c>
      <c r="I170" s="571"/>
      <c r="J170" s="571"/>
      <c r="K170" s="585">
        <v>0</v>
      </c>
      <c r="L170" s="571">
        <v>12</v>
      </c>
      <c r="M170" s="572">
        <v>27988.560000000001</v>
      </c>
    </row>
    <row r="171" spans="1:13" ht="14.4" customHeight="1" x14ac:dyDescent="0.3">
      <c r="A171" s="567" t="s">
        <v>1756</v>
      </c>
      <c r="B171" s="568" t="s">
        <v>2998</v>
      </c>
      <c r="C171" s="568" t="s">
        <v>1969</v>
      </c>
      <c r="D171" s="568" t="s">
        <v>1970</v>
      </c>
      <c r="E171" s="568" t="s">
        <v>1971</v>
      </c>
      <c r="F171" s="571">
        <v>11</v>
      </c>
      <c r="G171" s="571">
        <v>30664.92</v>
      </c>
      <c r="H171" s="585">
        <v>1</v>
      </c>
      <c r="I171" s="571"/>
      <c r="J171" s="571"/>
      <c r="K171" s="585">
        <v>0</v>
      </c>
      <c r="L171" s="571">
        <v>11</v>
      </c>
      <c r="M171" s="572">
        <v>30664.92</v>
      </c>
    </row>
    <row r="172" spans="1:13" ht="14.4" customHeight="1" x14ac:dyDescent="0.3">
      <c r="A172" s="567" t="s">
        <v>1756</v>
      </c>
      <c r="B172" s="568" t="s">
        <v>2998</v>
      </c>
      <c r="C172" s="568" t="s">
        <v>1972</v>
      </c>
      <c r="D172" s="568" t="s">
        <v>1973</v>
      </c>
      <c r="E172" s="568" t="s">
        <v>1974</v>
      </c>
      <c r="F172" s="571"/>
      <c r="G172" s="571"/>
      <c r="H172" s="585">
        <v>0</v>
      </c>
      <c r="I172" s="571">
        <v>24</v>
      </c>
      <c r="J172" s="571">
        <v>66905.279999999999</v>
      </c>
      <c r="K172" s="585">
        <v>1</v>
      </c>
      <c r="L172" s="571">
        <v>24</v>
      </c>
      <c r="M172" s="572">
        <v>66905.279999999999</v>
      </c>
    </row>
    <row r="173" spans="1:13" ht="14.4" customHeight="1" x14ac:dyDescent="0.3">
      <c r="A173" s="567" t="s">
        <v>1756</v>
      </c>
      <c r="B173" s="568" t="s">
        <v>2998</v>
      </c>
      <c r="C173" s="568" t="s">
        <v>1975</v>
      </c>
      <c r="D173" s="568" t="s">
        <v>1976</v>
      </c>
      <c r="E173" s="568" t="s">
        <v>1977</v>
      </c>
      <c r="F173" s="571"/>
      <c r="G173" s="571"/>
      <c r="H173" s="585">
        <v>0</v>
      </c>
      <c r="I173" s="571">
        <v>64</v>
      </c>
      <c r="J173" s="571">
        <v>149272.32000000001</v>
      </c>
      <c r="K173" s="585">
        <v>1</v>
      </c>
      <c r="L173" s="571">
        <v>64</v>
      </c>
      <c r="M173" s="572">
        <v>149272.32000000001</v>
      </c>
    </row>
    <row r="174" spans="1:13" ht="14.4" customHeight="1" x14ac:dyDescent="0.3">
      <c r="A174" s="567" t="s">
        <v>1756</v>
      </c>
      <c r="B174" s="568" t="s">
        <v>2998</v>
      </c>
      <c r="C174" s="568" t="s">
        <v>1978</v>
      </c>
      <c r="D174" s="568" t="s">
        <v>1979</v>
      </c>
      <c r="E174" s="568" t="s">
        <v>1980</v>
      </c>
      <c r="F174" s="571"/>
      <c r="G174" s="571"/>
      <c r="H174" s="585">
        <v>0</v>
      </c>
      <c r="I174" s="571">
        <v>30</v>
      </c>
      <c r="J174" s="571">
        <v>26426.400000000001</v>
      </c>
      <c r="K174" s="585">
        <v>1</v>
      </c>
      <c r="L174" s="571">
        <v>30</v>
      </c>
      <c r="M174" s="572">
        <v>26426.400000000001</v>
      </c>
    </row>
    <row r="175" spans="1:13" ht="14.4" customHeight="1" x14ac:dyDescent="0.3">
      <c r="A175" s="567" t="s">
        <v>1756</v>
      </c>
      <c r="B175" s="568" t="s">
        <v>2998</v>
      </c>
      <c r="C175" s="568" t="s">
        <v>1981</v>
      </c>
      <c r="D175" s="568" t="s">
        <v>1982</v>
      </c>
      <c r="E175" s="568" t="s">
        <v>1983</v>
      </c>
      <c r="F175" s="571"/>
      <c r="G175" s="571"/>
      <c r="H175" s="585">
        <v>0</v>
      </c>
      <c r="I175" s="571">
        <v>7</v>
      </c>
      <c r="J175" s="571">
        <v>11403.21</v>
      </c>
      <c r="K175" s="585">
        <v>1</v>
      </c>
      <c r="L175" s="571">
        <v>7</v>
      </c>
      <c r="M175" s="572">
        <v>11403.21</v>
      </c>
    </row>
    <row r="176" spans="1:13" ht="14.4" customHeight="1" x14ac:dyDescent="0.3">
      <c r="A176" s="567" t="s">
        <v>1756</v>
      </c>
      <c r="B176" s="568" t="s">
        <v>2999</v>
      </c>
      <c r="C176" s="568" t="s">
        <v>2399</v>
      </c>
      <c r="D176" s="568" t="s">
        <v>2400</v>
      </c>
      <c r="E176" s="568" t="s">
        <v>2401</v>
      </c>
      <c r="F176" s="571">
        <v>2</v>
      </c>
      <c r="G176" s="571">
        <v>2260.4</v>
      </c>
      <c r="H176" s="585">
        <v>1</v>
      </c>
      <c r="I176" s="571"/>
      <c r="J176" s="571"/>
      <c r="K176" s="585">
        <v>0</v>
      </c>
      <c r="L176" s="571">
        <v>2</v>
      </c>
      <c r="M176" s="572">
        <v>2260.4</v>
      </c>
    </row>
    <row r="177" spans="1:13" ht="14.4" customHeight="1" x14ac:dyDescent="0.3">
      <c r="A177" s="567" t="s">
        <v>1756</v>
      </c>
      <c r="B177" s="568" t="s">
        <v>2999</v>
      </c>
      <c r="C177" s="568" t="s">
        <v>1908</v>
      </c>
      <c r="D177" s="568" t="s">
        <v>1909</v>
      </c>
      <c r="E177" s="568" t="s">
        <v>1910</v>
      </c>
      <c r="F177" s="571"/>
      <c r="G177" s="571"/>
      <c r="H177" s="585">
        <v>0</v>
      </c>
      <c r="I177" s="571">
        <v>39</v>
      </c>
      <c r="J177" s="571">
        <v>40076.399999999994</v>
      </c>
      <c r="K177" s="585">
        <v>1</v>
      </c>
      <c r="L177" s="571">
        <v>39</v>
      </c>
      <c r="M177" s="572">
        <v>40076.399999999994</v>
      </c>
    </row>
    <row r="178" spans="1:13" ht="14.4" customHeight="1" x14ac:dyDescent="0.3">
      <c r="A178" s="567" t="s">
        <v>1756</v>
      </c>
      <c r="B178" s="568" t="s">
        <v>2999</v>
      </c>
      <c r="C178" s="568" t="s">
        <v>1911</v>
      </c>
      <c r="D178" s="568" t="s">
        <v>1912</v>
      </c>
      <c r="E178" s="568" t="s">
        <v>1913</v>
      </c>
      <c r="F178" s="571"/>
      <c r="G178" s="571"/>
      <c r="H178" s="585">
        <v>0</v>
      </c>
      <c r="I178" s="571">
        <v>54</v>
      </c>
      <c r="J178" s="571">
        <v>81507.600000000006</v>
      </c>
      <c r="K178" s="585">
        <v>1</v>
      </c>
      <c r="L178" s="571">
        <v>54</v>
      </c>
      <c r="M178" s="572">
        <v>81507.600000000006</v>
      </c>
    </row>
    <row r="179" spans="1:13" ht="14.4" customHeight="1" x14ac:dyDescent="0.3">
      <c r="A179" s="567" t="s">
        <v>1756</v>
      </c>
      <c r="B179" s="568" t="s">
        <v>2999</v>
      </c>
      <c r="C179" s="568" t="s">
        <v>2146</v>
      </c>
      <c r="D179" s="568" t="s">
        <v>2147</v>
      </c>
      <c r="E179" s="568" t="s">
        <v>2148</v>
      </c>
      <c r="F179" s="571"/>
      <c r="G179" s="571"/>
      <c r="H179" s="585">
        <v>0</v>
      </c>
      <c r="I179" s="571">
        <v>12</v>
      </c>
      <c r="J179" s="571">
        <v>22753.68</v>
      </c>
      <c r="K179" s="585">
        <v>1</v>
      </c>
      <c r="L179" s="571">
        <v>12</v>
      </c>
      <c r="M179" s="572">
        <v>22753.68</v>
      </c>
    </row>
    <row r="180" spans="1:13" ht="14.4" customHeight="1" x14ac:dyDescent="0.3">
      <c r="A180" s="567" t="s">
        <v>1756</v>
      </c>
      <c r="B180" s="568" t="s">
        <v>1730</v>
      </c>
      <c r="C180" s="568" t="s">
        <v>2114</v>
      </c>
      <c r="D180" s="568" t="s">
        <v>2113</v>
      </c>
      <c r="E180" s="568" t="s">
        <v>2032</v>
      </c>
      <c r="F180" s="571">
        <v>6</v>
      </c>
      <c r="G180" s="571">
        <v>0</v>
      </c>
      <c r="H180" s="585"/>
      <c r="I180" s="571"/>
      <c r="J180" s="571"/>
      <c r="K180" s="585"/>
      <c r="L180" s="571">
        <v>6</v>
      </c>
      <c r="M180" s="572">
        <v>0</v>
      </c>
    </row>
    <row r="181" spans="1:13" ht="14.4" customHeight="1" x14ac:dyDescent="0.3">
      <c r="A181" s="567" t="s">
        <v>1756</v>
      </c>
      <c r="B181" s="568" t="s">
        <v>1730</v>
      </c>
      <c r="C181" s="568" t="s">
        <v>2469</v>
      </c>
      <c r="D181" s="568" t="s">
        <v>2470</v>
      </c>
      <c r="E181" s="568" t="s">
        <v>836</v>
      </c>
      <c r="F181" s="571">
        <v>1</v>
      </c>
      <c r="G181" s="571">
        <v>166.07</v>
      </c>
      <c r="H181" s="585">
        <v>1</v>
      </c>
      <c r="I181" s="571"/>
      <c r="J181" s="571"/>
      <c r="K181" s="585">
        <v>0</v>
      </c>
      <c r="L181" s="571">
        <v>1</v>
      </c>
      <c r="M181" s="572">
        <v>166.07</v>
      </c>
    </row>
    <row r="182" spans="1:13" ht="14.4" customHeight="1" x14ac:dyDescent="0.3">
      <c r="A182" s="567" t="s">
        <v>1756</v>
      </c>
      <c r="B182" s="568" t="s">
        <v>1730</v>
      </c>
      <c r="C182" s="568" t="s">
        <v>2123</v>
      </c>
      <c r="D182" s="568" t="s">
        <v>2124</v>
      </c>
      <c r="E182" s="568" t="s">
        <v>836</v>
      </c>
      <c r="F182" s="571"/>
      <c r="G182" s="571"/>
      <c r="H182" s="585">
        <v>0</v>
      </c>
      <c r="I182" s="571">
        <v>10</v>
      </c>
      <c r="J182" s="571">
        <v>1660.6999999999998</v>
      </c>
      <c r="K182" s="585">
        <v>1</v>
      </c>
      <c r="L182" s="571">
        <v>10</v>
      </c>
      <c r="M182" s="572">
        <v>1660.6999999999998</v>
      </c>
    </row>
    <row r="183" spans="1:13" ht="14.4" customHeight="1" x14ac:dyDescent="0.3">
      <c r="A183" s="567" t="s">
        <v>1756</v>
      </c>
      <c r="B183" s="568" t="s">
        <v>1730</v>
      </c>
      <c r="C183" s="568" t="s">
        <v>2522</v>
      </c>
      <c r="D183" s="568" t="s">
        <v>2126</v>
      </c>
      <c r="E183" s="568" t="s">
        <v>2032</v>
      </c>
      <c r="F183" s="571">
        <v>3</v>
      </c>
      <c r="G183" s="571">
        <v>0</v>
      </c>
      <c r="H183" s="585"/>
      <c r="I183" s="571"/>
      <c r="J183" s="571"/>
      <c r="K183" s="585"/>
      <c r="L183" s="571">
        <v>3</v>
      </c>
      <c r="M183" s="572">
        <v>0</v>
      </c>
    </row>
    <row r="184" spans="1:13" ht="14.4" customHeight="1" x14ac:dyDescent="0.3">
      <c r="A184" s="567" t="s">
        <v>1756</v>
      </c>
      <c r="B184" s="568" t="s">
        <v>1730</v>
      </c>
      <c r="C184" s="568" t="s">
        <v>2128</v>
      </c>
      <c r="D184" s="568" t="s">
        <v>2129</v>
      </c>
      <c r="E184" s="568" t="s">
        <v>2032</v>
      </c>
      <c r="F184" s="571"/>
      <c r="G184" s="571"/>
      <c r="H184" s="585">
        <v>0</v>
      </c>
      <c r="I184" s="571">
        <v>8</v>
      </c>
      <c r="J184" s="571">
        <v>996.08</v>
      </c>
      <c r="K184" s="585">
        <v>1</v>
      </c>
      <c r="L184" s="571">
        <v>8</v>
      </c>
      <c r="M184" s="572">
        <v>996.08</v>
      </c>
    </row>
    <row r="185" spans="1:13" ht="14.4" customHeight="1" x14ac:dyDescent="0.3">
      <c r="A185" s="567" t="s">
        <v>1756</v>
      </c>
      <c r="B185" s="568" t="s">
        <v>1730</v>
      </c>
      <c r="C185" s="568" t="s">
        <v>2248</v>
      </c>
      <c r="D185" s="568" t="s">
        <v>2129</v>
      </c>
      <c r="E185" s="568" t="s">
        <v>2127</v>
      </c>
      <c r="F185" s="571"/>
      <c r="G185" s="571"/>
      <c r="H185" s="585">
        <v>0</v>
      </c>
      <c r="I185" s="571">
        <v>14</v>
      </c>
      <c r="J185" s="571">
        <v>2905.42</v>
      </c>
      <c r="K185" s="585">
        <v>1</v>
      </c>
      <c r="L185" s="571">
        <v>14</v>
      </c>
      <c r="M185" s="572">
        <v>2905.42</v>
      </c>
    </row>
    <row r="186" spans="1:13" ht="14.4" customHeight="1" x14ac:dyDescent="0.3">
      <c r="A186" s="567" t="s">
        <v>1756</v>
      </c>
      <c r="B186" s="568" t="s">
        <v>1730</v>
      </c>
      <c r="C186" s="568" t="s">
        <v>2249</v>
      </c>
      <c r="D186" s="568" t="s">
        <v>2240</v>
      </c>
      <c r="E186" s="568" t="s">
        <v>2245</v>
      </c>
      <c r="F186" s="571"/>
      <c r="G186" s="571"/>
      <c r="H186" s="585">
        <v>0</v>
      </c>
      <c r="I186" s="571">
        <v>14</v>
      </c>
      <c r="J186" s="571">
        <v>4400.9000000000005</v>
      </c>
      <c r="K186" s="585">
        <v>1</v>
      </c>
      <c r="L186" s="571">
        <v>14</v>
      </c>
      <c r="M186" s="572">
        <v>4400.9000000000005</v>
      </c>
    </row>
    <row r="187" spans="1:13" ht="14.4" customHeight="1" x14ac:dyDescent="0.3">
      <c r="A187" s="567" t="s">
        <v>1756</v>
      </c>
      <c r="B187" s="568" t="s">
        <v>1730</v>
      </c>
      <c r="C187" s="568" t="s">
        <v>2943</v>
      </c>
      <c r="D187" s="568" t="s">
        <v>2118</v>
      </c>
      <c r="E187" s="568" t="s">
        <v>2944</v>
      </c>
      <c r="F187" s="571">
        <v>2</v>
      </c>
      <c r="G187" s="571">
        <v>294.72000000000003</v>
      </c>
      <c r="H187" s="585">
        <v>1</v>
      </c>
      <c r="I187" s="571"/>
      <c r="J187" s="571"/>
      <c r="K187" s="585">
        <v>0</v>
      </c>
      <c r="L187" s="571">
        <v>2</v>
      </c>
      <c r="M187" s="572">
        <v>294.72000000000003</v>
      </c>
    </row>
    <row r="188" spans="1:13" ht="14.4" customHeight="1" x14ac:dyDescent="0.3">
      <c r="A188" s="567" t="s">
        <v>1756</v>
      </c>
      <c r="B188" s="568" t="s">
        <v>2994</v>
      </c>
      <c r="C188" s="568" t="s">
        <v>2363</v>
      </c>
      <c r="D188" s="568" t="s">
        <v>2364</v>
      </c>
      <c r="E188" s="568" t="s">
        <v>2365</v>
      </c>
      <c r="F188" s="571">
        <v>3</v>
      </c>
      <c r="G188" s="571">
        <v>0</v>
      </c>
      <c r="H188" s="585"/>
      <c r="I188" s="571"/>
      <c r="J188" s="571"/>
      <c r="K188" s="585"/>
      <c r="L188" s="571">
        <v>3</v>
      </c>
      <c r="M188" s="572">
        <v>0</v>
      </c>
    </row>
    <row r="189" spans="1:13" ht="14.4" customHeight="1" x14ac:dyDescent="0.3">
      <c r="A189" s="567" t="s">
        <v>1756</v>
      </c>
      <c r="B189" s="568" t="s">
        <v>2994</v>
      </c>
      <c r="C189" s="568" t="s">
        <v>2456</v>
      </c>
      <c r="D189" s="568" t="s">
        <v>2364</v>
      </c>
      <c r="E189" s="568" t="s">
        <v>2365</v>
      </c>
      <c r="F189" s="571">
        <v>3</v>
      </c>
      <c r="G189" s="571">
        <v>284.15999999999997</v>
      </c>
      <c r="H189" s="585">
        <v>1</v>
      </c>
      <c r="I189" s="571"/>
      <c r="J189" s="571"/>
      <c r="K189" s="585">
        <v>0</v>
      </c>
      <c r="L189" s="571">
        <v>3</v>
      </c>
      <c r="M189" s="572">
        <v>284.15999999999997</v>
      </c>
    </row>
    <row r="190" spans="1:13" ht="14.4" customHeight="1" x14ac:dyDescent="0.3">
      <c r="A190" s="567" t="s">
        <v>1756</v>
      </c>
      <c r="B190" s="568" t="s">
        <v>2994</v>
      </c>
      <c r="C190" s="568" t="s">
        <v>2457</v>
      </c>
      <c r="D190" s="568" t="s">
        <v>2458</v>
      </c>
      <c r="E190" s="568" t="s">
        <v>2459</v>
      </c>
      <c r="F190" s="571"/>
      <c r="G190" s="571"/>
      <c r="H190" s="585">
        <v>0</v>
      </c>
      <c r="I190" s="571">
        <v>1</v>
      </c>
      <c r="J190" s="571">
        <v>104.19</v>
      </c>
      <c r="K190" s="585">
        <v>1</v>
      </c>
      <c r="L190" s="571">
        <v>1</v>
      </c>
      <c r="M190" s="572">
        <v>104.19</v>
      </c>
    </row>
    <row r="191" spans="1:13" ht="14.4" customHeight="1" x14ac:dyDescent="0.3">
      <c r="A191" s="567" t="s">
        <v>1756</v>
      </c>
      <c r="B191" s="568" t="s">
        <v>2994</v>
      </c>
      <c r="C191" s="568" t="s">
        <v>2931</v>
      </c>
      <c r="D191" s="568" t="s">
        <v>2932</v>
      </c>
      <c r="E191" s="568" t="s">
        <v>2933</v>
      </c>
      <c r="F191" s="571"/>
      <c r="G191" s="571"/>
      <c r="H191" s="585">
        <v>0</v>
      </c>
      <c r="I191" s="571">
        <v>3</v>
      </c>
      <c r="J191" s="571">
        <v>138.89999999999998</v>
      </c>
      <c r="K191" s="585">
        <v>1</v>
      </c>
      <c r="L191" s="571">
        <v>3</v>
      </c>
      <c r="M191" s="572">
        <v>138.89999999999998</v>
      </c>
    </row>
    <row r="192" spans="1:13" ht="14.4" customHeight="1" x14ac:dyDescent="0.3">
      <c r="A192" s="567" t="s">
        <v>1756</v>
      </c>
      <c r="B192" s="568" t="s">
        <v>1660</v>
      </c>
      <c r="C192" s="568" t="s">
        <v>2423</v>
      </c>
      <c r="D192" s="568" t="s">
        <v>1986</v>
      </c>
      <c r="E192" s="568" t="s">
        <v>1152</v>
      </c>
      <c r="F192" s="571"/>
      <c r="G192" s="571"/>
      <c r="H192" s="585">
        <v>0</v>
      </c>
      <c r="I192" s="571">
        <v>5</v>
      </c>
      <c r="J192" s="571">
        <v>4435.25</v>
      </c>
      <c r="K192" s="585">
        <v>1</v>
      </c>
      <c r="L192" s="571">
        <v>5</v>
      </c>
      <c r="M192" s="572">
        <v>4435.25</v>
      </c>
    </row>
    <row r="193" spans="1:13" ht="14.4" customHeight="1" x14ac:dyDescent="0.3">
      <c r="A193" s="567" t="s">
        <v>1756</v>
      </c>
      <c r="B193" s="568" t="s">
        <v>1660</v>
      </c>
      <c r="C193" s="568" t="s">
        <v>1661</v>
      </c>
      <c r="D193" s="568" t="s">
        <v>1151</v>
      </c>
      <c r="E193" s="568" t="s">
        <v>1152</v>
      </c>
      <c r="F193" s="571"/>
      <c r="G193" s="571"/>
      <c r="H193" s="585">
        <v>0</v>
      </c>
      <c r="I193" s="571">
        <v>14</v>
      </c>
      <c r="J193" s="571">
        <v>12418.7</v>
      </c>
      <c r="K193" s="585">
        <v>1</v>
      </c>
      <c r="L193" s="571">
        <v>14</v>
      </c>
      <c r="M193" s="572">
        <v>12418.7</v>
      </c>
    </row>
    <row r="194" spans="1:13" ht="14.4" customHeight="1" x14ac:dyDescent="0.3">
      <c r="A194" s="567" t="s">
        <v>1756</v>
      </c>
      <c r="B194" s="568" t="s">
        <v>3000</v>
      </c>
      <c r="C194" s="568" t="s">
        <v>2352</v>
      </c>
      <c r="D194" s="568" t="s">
        <v>2353</v>
      </c>
      <c r="E194" s="568" t="s">
        <v>2354</v>
      </c>
      <c r="F194" s="571"/>
      <c r="G194" s="571"/>
      <c r="H194" s="585">
        <v>0</v>
      </c>
      <c r="I194" s="571">
        <v>18</v>
      </c>
      <c r="J194" s="571">
        <v>24203.88</v>
      </c>
      <c r="K194" s="585">
        <v>1</v>
      </c>
      <c r="L194" s="571">
        <v>18</v>
      </c>
      <c r="M194" s="572">
        <v>24203.88</v>
      </c>
    </row>
    <row r="195" spans="1:13" ht="14.4" customHeight="1" x14ac:dyDescent="0.3">
      <c r="A195" s="567" t="s">
        <v>1756</v>
      </c>
      <c r="B195" s="568" t="s">
        <v>3000</v>
      </c>
      <c r="C195" s="568" t="s">
        <v>2085</v>
      </c>
      <c r="D195" s="568" t="s">
        <v>2086</v>
      </c>
      <c r="E195" s="568" t="s">
        <v>2087</v>
      </c>
      <c r="F195" s="571"/>
      <c r="G195" s="571"/>
      <c r="H195" s="585">
        <v>0</v>
      </c>
      <c r="I195" s="571">
        <v>18</v>
      </c>
      <c r="J195" s="571">
        <v>32282.280000000002</v>
      </c>
      <c r="K195" s="585">
        <v>1</v>
      </c>
      <c r="L195" s="571">
        <v>18</v>
      </c>
      <c r="M195" s="572">
        <v>32282.280000000002</v>
      </c>
    </row>
    <row r="196" spans="1:13" ht="14.4" customHeight="1" x14ac:dyDescent="0.3">
      <c r="A196" s="567" t="s">
        <v>1756</v>
      </c>
      <c r="B196" s="568" t="s">
        <v>1662</v>
      </c>
      <c r="C196" s="568" t="s">
        <v>1663</v>
      </c>
      <c r="D196" s="568" t="s">
        <v>1664</v>
      </c>
      <c r="E196" s="568" t="s">
        <v>1665</v>
      </c>
      <c r="F196" s="571"/>
      <c r="G196" s="571"/>
      <c r="H196" s="585">
        <v>0</v>
      </c>
      <c r="I196" s="571">
        <v>1</v>
      </c>
      <c r="J196" s="571">
        <v>10.73</v>
      </c>
      <c r="K196" s="585">
        <v>1</v>
      </c>
      <c r="L196" s="571">
        <v>1</v>
      </c>
      <c r="M196" s="572">
        <v>10.73</v>
      </c>
    </row>
    <row r="197" spans="1:13" ht="14.4" customHeight="1" x14ac:dyDescent="0.3">
      <c r="A197" s="567" t="s">
        <v>1756</v>
      </c>
      <c r="B197" s="568" t="s">
        <v>1662</v>
      </c>
      <c r="C197" s="568" t="s">
        <v>2263</v>
      </c>
      <c r="D197" s="568" t="s">
        <v>2264</v>
      </c>
      <c r="E197" s="568" t="s">
        <v>2265</v>
      </c>
      <c r="F197" s="571">
        <v>1</v>
      </c>
      <c r="G197" s="571">
        <v>6.98</v>
      </c>
      <c r="H197" s="585">
        <v>1</v>
      </c>
      <c r="I197" s="571"/>
      <c r="J197" s="571"/>
      <c r="K197" s="585">
        <v>0</v>
      </c>
      <c r="L197" s="571">
        <v>1</v>
      </c>
      <c r="M197" s="572">
        <v>6.98</v>
      </c>
    </row>
    <row r="198" spans="1:13" ht="14.4" customHeight="1" x14ac:dyDescent="0.3">
      <c r="A198" s="567" t="s">
        <v>1756</v>
      </c>
      <c r="B198" s="568" t="s">
        <v>1675</v>
      </c>
      <c r="C198" s="568" t="s">
        <v>2149</v>
      </c>
      <c r="D198" s="568" t="s">
        <v>2150</v>
      </c>
      <c r="E198" s="568" t="s">
        <v>2151</v>
      </c>
      <c r="F198" s="571"/>
      <c r="G198" s="571"/>
      <c r="H198" s="585">
        <v>0</v>
      </c>
      <c r="I198" s="571">
        <v>1</v>
      </c>
      <c r="J198" s="571">
        <v>162.13</v>
      </c>
      <c r="K198" s="585">
        <v>1</v>
      </c>
      <c r="L198" s="571">
        <v>1</v>
      </c>
      <c r="M198" s="572">
        <v>162.13</v>
      </c>
    </row>
    <row r="199" spans="1:13" ht="14.4" customHeight="1" x14ac:dyDescent="0.3">
      <c r="A199" s="567" t="s">
        <v>1756</v>
      </c>
      <c r="B199" s="568" t="s">
        <v>1675</v>
      </c>
      <c r="C199" s="568" t="s">
        <v>1915</v>
      </c>
      <c r="D199" s="568" t="s">
        <v>1916</v>
      </c>
      <c r="E199" s="568" t="s">
        <v>1917</v>
      </c>
      <c r="F199" s="571"/>
      <c r="G199" s="571"/>
      <c r="H199" s="585">
        <v>0</v>
      </c>
      <c r="I199" s="571">
        <v>3</v>
      </c>
      <c r="J199" s="571">
        <v>648.48</v>
      </c>
      <c r="K199" s="585">
        <v>1</v>
      </c>
      <c r="L199" s="571">
        <v>3</v>
      </c>
      <c r="M199" s="572">
        <v>648.48</v>
      </c>
    </row>
    <row r="200" spans="1:13" ht="14.4" customHeight="1" x14ac:dyDescent="0.3">
      <c r="A200" s="567" t="s">
        <v>1756</v>
      </c>
      <c r="B200" s="568" t="s">
        <v>1675</v>
      </c>
      <c r="C200" s="568" t="s">
        <v>2402</v>
      </c>
      <c r="D200" s="568" t="s">
        <v>1916</v>
      </c>
      <c r="E200" s="568" t="s">
        <v>2403</v>
      </c>
      <c r="F200" s="571"/>
      <c r="G200" s="571"/>
      <c r="H200" s="585">
        <v>0</v>
      </c>
      <c r="I200" s="571">
        <v>2</v>
      </c>
      <c r="J200" s="571">
        <v>864.64</v>
      </c>
      <c r="K200" s="585">
        <v>1</v>
      </c>
      <c r="L200" s="571">
        <v>2</v>
      </c>
      <c r="M200" s="572">
        <v>864.64</v>
      </c>
    </row>
    <row r="201" spans="1:13" ht="14.4" customHeight="1" x14ac:dyDescent="0.3">
      <c r="A201" s="567" t="s">
        <v>1756</v>
      </c>
      <c r="B201" s="568" t="s">
        <v>1682</v>
      </c>
      <c r="C201" s="568" t="s">
        <v>2916</v>
      </c>
      <c r="D201" s="568" t="s">
        <v>2917</v>
      </c>
      <c r="E201" s="568" t="s">
        <v>973</v>
      </c>
      <c r="F201" s="571"/>
      <c r="G201" s="571"/>
      <c r="H201" s="585">
        <v>0</v>
      </c>
      <c r="I201" s="571">
        <v>1</v>
      </c>
      <c r="J201" s="571">
        <v>185.9</v>
      </c>
      <c r="K201" s="585">
        <v>1</v>
      </c>
      <c r="L201" s="571">
        <v>1</v>
      </c>
      <c r="M201" s="572">
        <v>185.9</v>
      </c>
    </row>
    <row r="202" spans="1:13" ht="14.4" customHeight="1" x14ac:dyDescent="0.3">
      <c r="A202" s="567" t="s">
        <v>1756</v>
      </c>
      <c r="B202" s="568" t="s">
        <v>3001</v>
      </c>
      <c r="C202" s="568" t="s">
        <v>2474</v>
      </c>
      <c r="D202" s="568" t="s">
        <v>2475</v>
      </c>
      <c r="E202" s="568" t="s">
        <v>2476</v>
      </c>
      <c r="F202" s="571"/>
      <c r="G202" s="571"/>
      <c r="H202" s="585">
        <v>0</v>
      </c>
      <c r="I202" s="571">
        <v>1</v>
      </c>
      <c r="J202" s="571">
        <v>619.66</v>
      </c>
      <c r="K202" s="585">
        <v>1</v>
      </c>
      <c r="L202" s="571">
        <v>1</v>
      </c>
      <c r="M202" s="572">
        <v>619.66</v>
      </c>
    </row>
    <row r="203" spans="1:13" ht="14.4" customHeight="1" x14ac:dyDescent="0.3">
      <c r="A203" s="567" t="s">
        <v>1756</v>
      </c>
      <c r="B203" s="568" t="s">
        <v>1692</v>
      </c>
      <c r="C203" s="568" t="s">
        <v>2504</v>
      </c>
      <c r="D203" s="568" t="s">
        <v>2435</v>
      </c>
      <c r="E203" s="568" t="s">
        <v>1846</v>
      </c>
      <c r="F203" s="571"/>
      <c r="G203" s="571"/>
      <c r="H203" s="585">
        <v>0</v>
      </c>
      <c r="I203" s="571">
        <v>3</v>
      </c>
      <c r="J203" s="571">
        <v>413.22</v>
      </c>
      <c r="K203" s="585">
        <v>1</v>
      </c>
      <c r="L203" s="571">
        <v>3</v>
      </c>
      <c r="M203" s="572">
        <v>413.22</v>
      </c>
    </row>
    <row r="204" spans="1:13" ht="14.4" customHeight="1" x14ac:dyDescent="0.3">
      <c r="A204" s="567" t="s">
        <v>1756</v>
      </c>
      <c r="B204" s="568" t="s">
        <v>1692</v>
      </c>
      <c r="C204" s="568" t="s">
        <v>2434</v>
      </c>
      <c r="D204" s="568" t="s">
        <v>2435</v>
      </c>
      <c r="E204" s="568" t="s">
        <v>2436</v>
      </c>
      <c r="F204" s="571"/>
      <c r="G204" s="571"/>
      <c r="H204" s="585">
        <v>0</v>
      </c>
      <c r="I204" s="571">
        <v>1</v>
      </c>
      <c r="J204" s="571">
        <v>420.3</v>
      </c>
      <c r="K204" s="585">
        <v>1</v>
      </c>
      <c r="L204" s="571">
        <v>1</v>
      </c>
      <c r="M204" s="572">
        <v>420.3</v>
      </c>
    </row>
    <row r="205" spans="1:13" ht="14.4" customHeight="1" x14ac:dyDescent="0.3">
      <c r="A205" s="567" t="s">
        <v>1756</v>
      </c>
      <c r="B205" s="568" t="s">
        <v>1694</v>
      </c>
      <c r="C205" s="568" t="s">
        <v>2431</v>
      </c>
      <c r="D205" s="568" t="s">
        <v>1170</v>
      </c>
      <c r="E205" s="568" t="s">
        <v>2432</v>
      </c>
      <c r="F205" s="571"/>
      <c r="G205" s="571"/>
      <c r="H205" s="585">
        <v>0</v>
      </c>
      <c r="I205" s="571">
        <v>1</v>
      </c>
      <c r="J205" s="571">
        <v>913.5</v>
      </c>
      <c r="K205" s="585">
        <v>1</v>
      </c>
      <c r="L205" s="571">
        <v>1</v>
      </c>
      <c r="M205" s="572">
        <v>913.5</v>
      </c>
    </row>
    <row r="206" spans="1:13" ht="14.4" customHeight="1" x14ac:dyDescent="0.3">
      <c r="A206" s="567" t="s">
        <v>1757</v>
      </c>
      <c r="B206" s="568" t="s">
        <v>3004</v>
      </c>
      <c r="C206" s="568" t="s">
        <v>2480</v>
      </c>
      <c r="D206" s="568" t="s">
        <v>2481</v>
      </c>
      <c r="E206" s="568" t="s">
        <v>2380</v>
      </c>
      <c r="F206" s="571"/>
      <c r="G206" s="571"/>
      <c r="H206" s="585">
        <v>0</v>
      </c>
      <c r="I206" s="571">
        <v>1</v>
      </c>
      <c r="J206" s="571">
        <v>250.62</v>
      </c>
      <c r="K206" s="585">
        <v>1</v>
      </c>
      <c r="L206" s="571">
        <v>1</v>
      </c>
      <c r="M206" s="572">
        <v>250.62</v>
      </c>
    </row>
    <row r="207" spans="1:13" ht="14.4" customHeight="1" x14ac:dyDescent="0.3">
      <c r="A207" s="567" t="s">
        <v>1758</v>
      </c>
      <c r="B207" s="568" t="s">
        <v>1593</v>
      </c>
      <c r="C207" s="568" t="s">
        <v>2483</v>
      </c>
      <c r="D207" s="568" t="s">
        <v>2484</v>
      </c>
      <c r="E207" s="568" t="s">
        <v>2485</v>
      </c>
      <c r="F207" s="571"/>
      <c r="G207" s="571"/>
      <c r="H207" s="585">
        <v>0</v>
      </c>
      <c r="I207" s="571">
        <v>2</v>
      </c>
      <c r="J207" s="571">
        <v>276.32</v>
      </c>
      <c r="K207" s="585">
        <v>1</v>
      </c>
      <c r="L207" s="571">
        <v>2</v>
      </c>
      <c r="M207" s="572">
        <v>276.32</v>
      </c>
    </row>
    <row r="208" spans="1:13" ht="14.4" customHeight="1" x14ac:dyDescent="0.3">
      <c r="A208" s="567" t="s">
        <v>1759</v>
      </c>
      <c r="B208" s="568" t="s">
        <v>1474</v>
      </c>
      <c r="C208" s="568" t="s">
        <v>1881</v>
      </c>
      <c r="D208" s="568" t="s">
        <v>775</v>
      </c>
      <c r="E208" s="568" t="s">
        <v>1882</v>
      </c>
      <c r="F208" s="571"/>
      <c r="G208" s="571"/>
      <c r="H208" s="585">
        <v>0</v>
      </c>
      <c r="I208" s="571">
        <v>1</v>
      </c>
      <c r="J208" s="571">
        <v>612.26</v>
      </c>
      <c r="K208" s="585">
        <v>1</v>
      </c>
      <c r="L208" s="571">
        <v>1</v>
      </c>
      <c r="M208" s="572">
        <v>612.26</v>
      </c>
    </row>
    <row r="209" spans="1:13" ht="14.4" customHeight="1" x14ac:dyDescent="0.3">
      <c r="A209" s="567" t="s">
        <v>1759</v>
      </c>
      <c r="B209" s="568" t="s">
        <v>1643</v>
      </c>
      <c r="C209" s="568" t="s">
        <v>2514</v>
      </c>
      <c r="D209" s="568" t="s">
        <v>1878</v>
      </c>
      <c r="E209" s="568" t="s">
        <v>2515</v>
      </c>
      <c r="F209" s="571"/>
      <c r="G209" s="571"/>
      <c r="H209" s="585">
        <v>0</v>
      </c>
      <c r="I209" s="571">
        <v>2</v>
      </c>
      <c r="J209" s="571">
        <v>386.52</v>
      </c>
      <c r="K209" s="585">
        <v>1</v>
      </c>
      <c r="L209" s="571">
        <v>2</v>
      </c>
      <c r="M209" s="572">
        <v>386.52</v>
      </c>
    </row>
    <row r="210" spans="1:13" ht="14.4" customHeight="1" x14ac:dyDescent="0.3">
      <c r="A210" s="567" t="s">
        <v>1759</v>
      </c>
      <c r="B210" s="568" t="s">
        <v>1643</v>
      </c>
      <c r="C210" s="568" t="s">
        <v>1644</v>
      </c>
      <c r="D210" s="568" t="s">
        <v>601</v>
      </c>
      <c r="E210" s="568" t="s">
        <v>1645</v>
      </c>
      <c r="F210" s="571">
        <v>10</v>
      </c>
      <c r="G210" s="571">
        <v>966.3</v>
      </c>
      <c r="H210" s="585">
        <v>1</v>
      </c>
      <c r="I210" s="571"/>
      <c r="J210" s="571"/>
      <c r="K210" s="585">
        <v>0</v>
      </c>
      <c r="L210" s="571">
        <v>10</v>
      </c>
      <c r="M210" s="572">
        <v>966.3</v>
      </c>
    </row>
    <row r="211" spans="1:13" ht="14.4" customHeight="1" x14ac:dyDescent="0.3">
      <c r="A211" s="567" t="s">
        <v>1759</v>
      </c>
      <c r="B211" s="568" t="s">
        <v>2998</v>
      </c>
      <c r="C211" s="568" t="s">
        <v>1936</v>
      </c>
      <c r="D211" s="568" t="s">
        <v>1937</v>
      </c>
      <c r="E211" s="568" t="s">
        <v>1938</v>
      </c>
      <c r="F211" s="571"/>
      <c r="G211" s="571"/>
      <c r="H211" s="585">
        <v>0</v>
      </c>
      <c r="I211" s="571">
        <v>28</v>
      </c>
      <c r="J211" s="571">
        <v>17613.96</v>
      </c>
      <c r="K211" s="585">
        <v>1</v>
      </c>
      <c r="L211" s="571">
        <v>28</v>
      </c>
      <c r="M211" s="572">
        <v>17613.96</v>
      </c>
    </row>
    <row r="212" spans="1:13" ht="14.4" customHeight="1" x14ac:dyDescent="0.3">
      <c r="A212" s="567" t="s">
        <v>1759</v>
      </c>
      <c r="B212" s="568" t="s">
        <v>2998</v>
      </c>
      <c r="C212" s="568" t="s">
        <v>1939</v>
      </c>
      <c r="D212" s="568" t="s">
        <v>1940</v>
      </c>
      <c r="E212" s="568" t="s">
        <v>1941</v>
      </c>
      <c r="F212" s="571">
        <v>4</v>
      </c>
      <c r="G212" s="571">
        <v>0</v>
      </c>
      <c r="H212" s="585"/>
      <c r="I212" s="571"/>
      <c r="J212" s="571"/>
      <c r="K212" s="585"/>
      <c r="L212" s="571">
        <v>4</v>
      </c>
      <c r="M212" s="572">
        <v>0</v>
      </c>
    </row>
    <row r="213" spans="1:13" ht="14.4" customHeight="1" x14ac:dyDescent="0.3">
      <c r="A213" s="567" t="s">
        <v>1759</v>
      </c>
      <c r="B213" s="568" t="s">
        <v>2998</v>
      </c>
      <c r="C213" s="568" t="s">
        <v>1960</v>
      </c>
      <c r="D213" s="568" t="s">
        <v>1961</v>
      </c>
      <c r="E213" s="568" t="s">
        <v>1962</v>
      </c>
      <c r="F213" s="571">
        <v>6</v>
      </c>
      <c r="G213" s="571">
        <v>26151.78</v>
      </c>
      <c r="H213" s="585">
        <v>1</v>
      </c>
      <c r="I213" s="571"/>
      <c r="J213" s="571"/>
      <c r="K213" s="585">
        <v>0</v>
      </c>
      <c r="L213" s="571">
        <v>6</v>
      </c>
      <c r="M213" s="572">
        <v>26151.78</v>
      </c>
    </row>
    <row r="214" spans="1:13" ht="14.4" customHeight="1" x14ac:dyDescent="0.3">
      <c r="A214" s="567" t="s">
        <v>1759</v>
      </c>
      <c r="B214" s="568" t="s">
        <v>2998</v>
      </c>
      <c r="C214" s="568" t="s">
        <v>1966</v>
      </c>
      <c r="D214" s="568" t="s">
        <v>1967</v>
      </c>
      <c r="E214" s="568" t="s">
        <v>1968</v>
      </c>
      <c r="F214" s="571">
        <v>6</v>
      </c>
      <c r="G214" s="571">
        <v>9774.18</v>
      </c>
      <c r="H214" s="585">
        <v>1</v>
      </c>
      <c r="I214" s="571"/>
      <c r="J214" s="571"/>
      <c r="K214" s="585">
        <v>0</v>
      </c>
      <c r="L214" s="571">
        <v>6</v>
      </c>
      <c r="M214" s="572">
        <v>9774.18</v>
      </c>
    </row>
    <row r="215" spans="1:13" ht="14.4" customHeight="1" x14ac:dyDescent="0.3">
      <c r="A215" s="567" t="s">
        <v>1759</v>
      </c>
      <c r="B215" s="568" t="s">
        <v>2998</v>
      </c>
      <c r="C215" s="568" t="s">
        <v>2496</v>
      </c>
      <c r="D215" s="568" t="s">
        <v>1970</v>
      </c>
      <c r="E215" s="568" t="s">
        <v>2497</v>
      </c>
      <c r="F215" s="571">
        <v>3</v>
      </c>
      <c r="G215" s="571">
        <v>0</v>
      </c>
      <c r="H215" s="585"/>
      <c r="I215" s="571"/>
      <c r="J215" s="571"/>
      <c r="K215" s="585"/>
      <c r="L215" s="571">
        <v>3</v>
      </c>
      <c r="M215" s="572">
        <v>0</v>
      </c>
    </row>
    <row r="216" spans="1:13" ht="14.4" customHeight="1" x14ac:dyDescent="0.3">
      <c r="A216" s="567" t="s">
        <v>1759</v>
      </c>
      <c r="B216" s="568" t="s">
        <v>2998</v>
      </c>
      <c r="C216" s="568" t="s">
        <v>1972</v>
      </c>
      <c r="D216" s="568" t="s">
        <v>1973</v>
      </c>
      <c r="E216" s="568" t="s">
        <v>1974</v>
      </c>
      <c r="F216" s="571"/>
      <c r="G216" s="571"/>
      <c r="H216" s="585">
        <v>0</v>
      </c>
      <c r="I216" s="571">
        <v>20</v>
      </c>
      <c r="J216" s="571">
        <v>55754.399999999994</v>
      </c>
      <c r="K216" s="585">
        <v>1</v>
      </c>
      <c r="L216" s="571">
        <v>20</v>
      </c>
      <c r="M216" s="572">
        <v>55754.399999999994</v>
      </c>
    </row>
    <row r="217" spans="1:13" ht="14.4" customHeight="1" x14ac:dyDescent="0.3">
      <c r="A217" s="567" t="s">
        <v>1759</v>
      </c>
      <c r="B217" s="568" t="s">
        <v>2998</v>
      </c>
      <c r="C217" s="568" t="s">
        <v>1975</v>
      </c>
      <c r="D217" s="568" t="s">
        <v>1976</v>
      </c>
      <c r="E217" s="568" t="s">
        <v>1977</v>
      </c>
      <c r="F217" s="571"/>
      <c r="G217" s="571"/>
      <c r="H217" s="585">
        <v>0</v>
      </c>
      <c r="I217" s="571">
        <v>32</v>
      </c>
      <c r="J217" s="571">
        <v>74636.160000000003</v>
      </c>
      <c r="K217" s="585">
        <v>1</v>
      </c>
      <c r="L217" s="571">
        <v>32</v>
      </c>
      <c r="M217" s="572">
        <v>74636.160000000003</v>
      </c>
    </row>
    <row r="218" spans="1:13" ht="14.4" customHeight="1" x14ac:dyDescent="0.3">
      <c r="A218" s="567" t="s">
        <v>1759</v>
      </c>
      <c r="B218" s="568" t="s">
        <v>2998</v>
      </c>
      <c r="C218" s="568" t="s">
        <v>1978</v>
      </c>
      <c r="D218" s="568" t="s">
        <v>1979</v>
      </c>
      <c r="E218" s="568" t="s">
        <v>1980</v>
      </c>
      <c r="F218" s="571"/>
      <c r="G218" s="571"/>
      <c r="H218" s="585">
        <v>0</v>
      </c>
      <c r="I218" s="571">
        <v>34</v>
      </c>
      <c r="J218" s="571">
        <v>29949.919999999998</v>
      </c>
      <c r="K218" s="585">
        <v>1</v>
      </c>
      <c r="L218" s="571">
        <v>34</v>
      </c>
      <c r="M218" s="572">
        <v>29949.919999999998</v>
      </c>
    </row>
    <row r="219" spans="1:13" ht="14.4" customHeight="1" x14ac:dyDescent="0.3">
      <c r="A219" s="567" t="s">
        <v>1759</v>
      </c>
      <c r="B219" s="568" t="s">
        <v>2998</v>
      </c>
      <c r="C219" s="568" t="s">
        <v>1981</v>
      </c>
      <c r="D219" s="568" t="s">
        <v>1982</v>
      </c>
      <c r="E219" s="568" t="s">
        <v>1983</v>
      </c>
      <c r="F219" s="571"/>
      <c r="G219" s="571"/>
      <c r="H219" s="585">
        <v>0</v>
      </c>
      <c r="I219" s="571">
        <v>19</v>
      </c>
      <c r="J219" s="571">
        <v>30951.569999999996</v>
      </c>
      <c r="K219" s="585">
        <v>1</v>
      </c>
      <c r="L219" s="571">
        <v>19</v>
      </c>
      <c r="M219" s="572">
        <v>30951.569999999996</v>
      </c>
    </row>
    <row r="220" spans="1:13" ht="14.4" customHeight="1" x14ac:dyDescent="0.3">
      <c r="A220" s="567" t="s">
        <v>1759</v>
      </c>
      <c r="B220" s="568" t="s">
        <v>2999</v>
      </c>
      <c r="C220" s="568" t="s">
        <v>1908</v>
      </c>
      <c r="D220" s="568" t="s">
        <v>1909</v>
      </c>
      <c r="E220" s="568" t="s">
        <v>1910</v>
      </c>
      <c r="F220" s="571"/>
      <c r="G220" s="571"/>
      <c r="H220" s="585">
        <v>0</v>
      </c>
      <c r="I220" s="571">
        <v>12</v>
      </c>
      <c r="J220" s="571">
        <v>12331.199999999999</v>
      </c>
      <c r="K220" s="585">
        <v>1</v>
      </c>
      <c r="L220" s="571">
        <v>12</v>
      </c>
      <c r="M220" s="572">
        <v>12331.199999999999</v>
      </c>
    </row>
    <row r="221" spans="1:13" ht="14.4" customHeight="1" x14ac:dyDescent="0.3">
      <c r="A221" s="567" t="s">
        <v>1759</v>
      </c>
      <c r="B221" s="568" t="s">
        <v>2999</v>
      </c>
      <c r="C221" s="568" t="s">
        <v>1911</v>
      </c>
      <c r="D221" s="568" t="s">
        <v>1912</v>
      </c>
      <c r="E221" s="568" t="s">
        <v>1913</v>
      </c>
      <c r="F221" s="571"/>
      <c r="G221" s="571"/>
      <c r="H221" s="585">
        <v>0</v>
      </c>
      <c r="I221" s="571">
        <v>32</v>
      </c>
      <c r="J221" s="571">
        <v>48300.80000000001</v>
      </c>
      <c r="K221" s="585">
        <v>1</v>
      </c>
      <c r="L221" s="571">
        <v>32</v>
      </c>
      <c r="M221" s="572">
        <v>48300.80000000001</v>
      </c>
    </row>
    <row r="222" spans="1:13" ht="14.4" customHeight="1" x14ac:dyDescent="0.3">
      <c r="A222" s="567" t="s">
        <v>1759</v>
      </c>
      <c r="B222" s="568" t="s">
        <v>1730</v>
      </c>
      <c r="C222" s="568" t="s">
        <v>2117</v>
      </c>
      <c r="D222" s="568" t="s">
        <v>2118</v>
      </c>
      <c r="E222" s="568" t="s">
        <v>2119</v>
      </c>
      <c r="F222" s="571">
        <v>1</v>
      </c>
      <c r="G222" s="571">
        <v>73.67</v>
      </c>
      <c r="H222" s="585">
        <v>1</v>
      </c>
      <c r="I222" s="571"/>
      <c r="J222" s="571"/>
      <c r="K222" s="585">
        <v>0</v>
      </c>
      <c r="L222" s="571">
        <v>1</v>
      </c>
      <c r="M222" s="572">
        <v>73.67</v>
      </c>
    </row>
    <row r="223" spans="1:13" ht="14.4" customHeight="1" x14ac:dyDescent="0.3">
      <c r="A223" s="567" t="s">
        <v>1759</v>
      </c>
      <c r="B223" s="568" t="s">
        <v>1730</v>
      </c>
      <c r="C223" s="568" t="s">
        <v>2519</v>
      </c>
      <c r="D223" s="568" t="s">
        <v>2520</v>
      </c>
      <c r="E223" s="568" t="s">
        <v>2521</v>
      </c>
      <c r="F223" s="571"/>
      <c r="G223" s="571"/>
      <c r="H223" s="585">
        <v>0</v>
      </c>
      <c r="I223" s="571">
        <v>9</v>
      </c>
      <c r="J223" s="571">
        <v>442.07999999999993</v>
      </c>
      <c r="K223" s="585">
        <v>1</v>
      </c>
      <c r="L223" s="571">
        <v>9</v>
      </c>
      <c r="M223" s="572">
        <v>442.07999999999993</v>
      </c>
    </row>
    <row r="224" spans="1:13" ht="14.4" customHeight="1" x14ac:dyDescent="0.3">
      <c r="A224" s="567" t="s">
        <v>1759</v>
      </c>
      <c r="B224" s="568" t="s">
        <v>1730</v>
      </c>
      <c r="C224" s="568" t="s">
        <v>2120</v>
      </c>
      <c r="D224" s="568" t="s">
        <v>2121</v>
      </c>
      <c r="E224" s="568" t="s">
        <v>2122</v>
      </c>
      <c r="F224" s="571"/>
      <c r="G224" s="571"/>
      <c r="H224" s="585">
        <v>0</v>
      </c>
      <c r="I224" s="571">
        <v>10</v>
      </c>
      <c r="J224" s="571">
        <v>1473.6000000000001</v>
      </c>
      <c r="K224" s="585">
        <v>1</v>
      </c>
      <c r="L224" s="571">
        <v>10</v>
      </c>
      <c r="M224" s="572">
        <v>1473.6000000000001</v>
      </c>
    </row>
    <row r="225" spans="1:13" ht="14.4" customHeight="1" x14ac:dyDescent="0.3">
      <c r="A225" s="567" t="s">
        <v>1759</v>
      </c>
      <c r="B225" s="568" t="s">
        <v>1730</v>
      </c>
      <c r="C225" s="568" t="s">
        <v>2522</v>
      </c>
      <c r="D225" s="568" t="s">
        <v>2126</v>
      </c>
      <c r="E225" s="568" t="s">
        <v>2032</v>
      </c>
      <c r="F225" s="571">
        <v>6</v>
      </c>
      <c r="G225" s="571">
        <v>0</v>
      </c>
      <c r="H225" s="585"/>
      <c r="I225" s="571"/>
      <c r="J225" s="571"/>
      <c r="K225" s="585"/>
      <c r="L225" s="571">
        <v>6</v>
      </c>
      <c r="M225" s="572">
        <v>0</v>
      </c>
    </row>
    <row r="226" spans="1:13" ht="14.4" customHeight="1" x14ac:dyDescent="0.3">
      <c r="A226" s="567" t="s">
        <v>1759</v>
      </c>
      <c r="B226" s="568" t="s">
        <v>1730</v>
      </c>
      <c r="C226" s="568" t="s">
        <v>2128</v>
      </c>
      <c r="D226" s="568" t="s">
        <v>2129</v>
      </c>
      <c r="E226" s="568" t="s">
        <v>2032</v>
      </c>
      <c r="F226" s="571"/>
      <c r="G226" s="571"/>
      <c r="H226" s="585">
        <v>0</v>
      </c>
      <c r="I226" s="571">
        <v>12</v>
      </c>
      <c r="J226" s="571">
        <v>1494.1200000000001</v>
      </c>
      <c r="K226" s="585">
        <v>1</v>
      </c>
      <c r="L226" s="571">
        <v>12</v>
      </c>
      <c r="M226" s="572">
        <v>1494.1200000000001</v>
      </c>
    </row>
    <row r="227" spans="1:13" ht="14.4" customHeight="1" x14ac:dyDescent="0.3">
      <c r="A227" s="567" t="s">
        <v>1759</v>
      </c>
      <c r="B227" s="568" t="s">
        <v>1730</v>
      </c>
      <c r="C227" s="568" t="s">
        <v>2248</v>
      </c>
      <c r="D227" s="568" t="s">
        <v>2129</v>
      </c>
      <c r="E227" s="568" t="s">
        <v>2127</v>
      </c>
      <c r="F227" s="571"/>
      <c r="G227" s="571"/>
      <c r="H227" s="585">
        <v>0</v>
      </c>
      <c r="I227" s="571">
        <v>4</v>
      </c>
      <c r="J227" s="571">
        <v>830.12</v>
      </c>
      <c r="K227" s="585">
        <v>1</v>
      </c>
      <c r="L227" s="571">
        <v>4</v>
      </c>
      <c r="M227" s="572">
        <v>830.12</v>
      </c>
    </row>
    <row r="228" spans="1:13" ht="14.4" customHeight="1" x14ac:dyDescent="0.3">
      <c r="A228" s="567" t="s">
        <v>1759</v>
      </c>
      <c r="B228" s="568" t="s">
        <v>1730</v>
      </c>
      <c r="C228" s="568" t="s">
        <v>2249</v>
      </c>
      <c r="D228" s="568" t="s">
        <v>2240</v>
      </c>
      <c r="E228" s="568" t="s">
        <v>2245</v>
      </c>
      <c r="F228" s="571"/>
      <c r="G228" s="571"/>
      <c r="H228" s="585">
        <v>0</v>
      </c>
      <c r="I228" s="571">
        <v>4</v>
      </c>
      <c r="J228" s="571">
        <v>1257.4000000000001</v>
      </c>
      <c r="K228" s="585">
        <v>1</v>
      </c>
      <c r="L228" s="571">
        <v>4</v>
      </c>
      <c r="M228" s="572">
        <v>1257.4000000000001</v>
      </c>
    </row>
    <row r="229" spans="1:13" ht="14.4" customHeight="1" x14ac:dyDescent="0.3">
      <c r="A229" s="567" t="s">
        <v>1759</v>
      </c>
      <c r="B229" s="568" t="s">
        <v>1660</v>
      </c>
      <c r="C229" s="568" t="s">
        <v>2498</v>
      </c>
      <c r="D229" s="568" t="s">
        <v>2499</v>
      </c>
      <c r="E229" s="568" t="s">
        <v>2500</v>
      </c>
      <c r="F229" s="571"/>
      <c r="G229" s="571"/>
      <c r="H229" s="585">
        <v>0</v>
      </c>
      <c r="I229" s="571">
        <v>4</v>
      </c>
      <c r="J229" s="571">
        <v>3998.4</v>
      </c>
      <c r="K229" s="585">
        <v>1</v>
      </c>
      <c r="L229" s="571">
        <v>4</v>
      </c>
      <c r="M229" s="572">
        <v>3998.4</v>
      </c>
    </row>
    <row r="230" spans="1:13" ht="14.4" customHeight="1" x14ac:dyDescent="0.3">
      <c r="A230" s="567" t="s">
        <v>1759</v>
      </c>
      <c r="B230" s="568" t="s">
        <v>1660</v>
      </c>
      <c r="C230" s="568" t="s">
        <v>2423</v>
      </c>
      <c r="D230" s="568" t="s">
        <v>1986</v>
      </c>
      <c r="E230" s="568" t="s">
        <v>1152</v>
      </c>
      <c r="F230" s="571"/>
      <c r="G230" s="571"/>
      <c r="H230" s="585">
        <v>0</v>
      </c>
      <c r="I230" s="571">
        <v>6</v>
      </c>
      <c r="J230" s="571">
        <v>5322.2999999999993</v>
      </c>
      <c r="K230" s="585">
        <v>1</v>
      </c>
      <c r="L230" s="571">
        <v>6</v>
      </c>
      <c r="M230" s="572">
        <v>5322.2999999999993</v>
      </c>
    </row>
    <row r="231" spans="1:13" ht="14.4" customHeight="1" x14ac:dyDescent="0.3">
      <c r="A231" s="567" t="s">
        <v>1759</v>
      </c>
      <c r="B231" s="568" t="s">
        <v>1660</v>
      </c>
      <c r="C231" s="568" t="s">
        <v>2846</v>
      </c>
      <c r="D231" s="568" t="s">
        <v>1994</v>
      </c>
      <c r="E231" s="568" t="s">
        <v>2847</v>
      </c>
      <c r="F231" s="571"/>
      <c r="G231" s="571"/>
      <c r="H231" s="585">
        <v>0</v>
      </c>
      <c r="I231" s="571">
        <v>1</v>
      </c>
      <c r="J231" s="571">
        <v>561.54</v>
      </c>
      <c r="K231" s="585">
        <v>1</v>
      </c>
      <c r="L231" s="571">
        <v>1</v>
      </c>
      <c r="M231" s="572">
        <v>561.54</v>
      </c>
    </row>
    <row r="232" spans="1:13" ht="14.4" customHeight="1" x14ac:dyDescent="0.3">
      <c r="A232" s="567" t="s">
        <v>1759</v>
      </c>
      <c r="B232" s="568" t="s">
        <v>1660</v>
      </c>
      <c r="C232" s="568" t="s">
        <v>1661</v>
      </c>
      <c r="D232" s="568" t="s">
        <v>1151</v>
      </c>
      <c r="E232" s="568" t="s">
        <v>1152</v>
      </c>
      <c r="F232" s="571"/>
      <c r="G232" s="571"/>
      <c r="H232" s="585">
        <v>0</v>
      </c>
      <c r="I232" s="571">
        <v>9</v>
      </c>
      <c r="J232" s="571">
        <v>7983.45</v>
      </c>
      <c r="K232" s="585">
        <v>1</v>
      </c>
      <c r="L232" s="571">
        <v>9</v>
      </c>
      <c r="M232" s="572">
        <v>7983.45</v>
      </c>
    </row>
    <row r="233" spans="1:13" ht="14.4" customHeight="1" x14ac:dyDescent="0.3">
      <c r="A233" s="567" t="s">
        <v>1759</v>
      </c>
      <c r="B233" s="568" t="s">
        <v>3000</v>
      </c>
      <c r="C233" s="568" t="s">
        <v>2352</v>
      </c>
      <c r="D233" s="568" t="s">
        <v>2353</v>
      </c>
      <c r="E233" s="568" t="s">
        <v>2354</v>
      </c>
      <c r="F233" s="571"/>
      <c r="G233" s="571"/>
      <c r="H233" s="585">
        <v>0</v>
      </c>
      <c r="I233" s="571">
        <v>5</v>
      </c>
      <c r="J233" s="571">
        <v>6723.3000000000011</v>
      </c>
      <c r="K233" s="585">
        <v>1</v>
      </c>
      <c r="L233" s="571">
        <v>5</v>
      </c>
      <c r="M233" s="572">
        <v>6723.3000000000011</v>
      </c>
    </row>
    <row r="234" spans="1:13" ht="14.4" customHeight="1" x14ac:dyDescent="0.3">
      <c r="A234" s="567" t="s">
        <v>1759</v>
      </c>
      <c r="B234" s="568" t="s">
        <v>3000</v>
      </c>
      <c r="C234" s="568" t="s">
        <v>2085</v>
      </c>
      <c r="D234" s="568" t="s">
        <v>2086</v>
      </c>
      <c r="E234" s="568" t="s">
        <v>2087</v>
      </c>
      <c r="F234" s="571"/>
      <c r="G234" s="571"/>
      <c r="H234" s="585">
        <v>0</v>
      </c>
      <c r="I234" s="571">
        <v>7</v>
      </c>
      <c r="J234" s="571">
        <v>12554.220000000001</v>
      </c>
      <c r="K234" s="585">
        <v>1</v>
      </c>
      <c r="L234" s="571">
        <v>7</v>
      </c>
      <c r="M234" s="572">
        <v>12554.220000000001</v>
      </c>
    </row>
    <row r="235" spans="1:13" ht="14.4" customHeight="1" x14ac:dyDescent="0.3">
      <c r="A235" s="567" t="s">
        <v>1759</v>
      </c>
      <c r="B235" s="568" t="s">
        <v>1662</v>
      </c>
      <c r="C235" s="568" t="s">
        <v>2486</v>
      </c>
      <c r="D235" s="568" t="s">
        <v>1664</v>
      </c>
      <c r="E235" s="568" t="s">
        <v>2487</v>
      </c>
      <c r="F235" s="571">
        <v>1</v>
      </c>
      <c r="G235" s="571">
        <v>0</v>
      </c>
      <c r="H235" s="585"/>
      <c r="I235" s="571"/>
      <c r="J235" s="571"/>
      <c r="K235" s="585"/>
      <c r="L235" s="571">
        <v>1</v>
      </c>
      <c r="M235" s="572">
        <v>0</v>
      </c>
    </row>
    <row r="236" spans="1:13" ht="14.4" customHeight="1" x14ac:dyDescent="0.3">
      <c r="A236" s="567" t="s">
        <v>1759</v>
      </c>
      <c r="B236" s="568" t="s">
        <v>1662</v>
      </c>
      <c r="C236" s="568" t="s">
        <v>1663</v>
      </c>
      <c r="D236" s="568" t="s">
        <v>1664</v>
      </c>
      <c r="E236" s="568" t="s">
        <v>1665</v>
      </c>
      <c r="F236" s="571"/>
      <c r="G236" s="571"/>
      <c r="H236" s="585">
        <v>0</v>
      </c>
      <c r="I236" s="571">
        <v>2</v>
      </c>
      <c r="J236" s="571">
        <v>21.46</v>
      </c>
      <c r="K236" s="585">
        <v>1</v>
      </c>
      <c r="L236" s="571">
        <v>2</v>
      </c>
      <c r="M236" s="572">
        <v>21.46</v>
      </c>
    </row>
    <row r="237" spans="1:13" ht="14.4" customHeight="1" x14ac:dyDescent="0.3">
      <c r="A237" s="567" t="s">
        <v>1759</v>
      </c>
      <c r="B237" s="568" t="s">
        <v>1662</v>
      </c>
      <c r="C237" s="568" t="s">
        <v>2263</v>
      </c>
      <c r="D237" s="568" t="s">
        <v>2264</v>
      </c>
      <c r="E237" s="568" t="s">
        <v>2265</v>
      </c>
      <c r="F237" s="571">
        <v>1</v>
      </c>
      <c r="G237" s="571">
        <v>6.98</v>
      </c>
      <c r="H237" s="585">
        <v>1</v>
      </c>
      <c r="I237" s="571"/>
      <c r="J237" s="571"/>
      <c r="K237" s="585">
        <v>0</v>
      </c>
      <c r="L237" s="571">
        <v>1</v>
      </c>
      <c r="M237" s="572">
        <v>6.98</v>
      </c>
    </row>
    <row r="238" spans="1:13" ht="14.4" customHeight="1" x14ac:dyDescent="0.3">
      <c r="A238" s="567" t="s">
        <v>1759</v>
      </c>
      <c r="B238" s="568" t="s">
        <v>1675</v>
      </c>
      <c r="C238" s="568" t="s">
        <v>2149</v>
      </c>
      <c r="D238" s="568" t="s">
        <v>2150</v>
      </c>
      <c r="E238" s="568" t="s">
        <v>2151</v>
      </c>
      <c r="F238" s="571"/>
      <c r="G238" s="571"/>
      <c r="H238" s="585">
        <v>0</v>
      </c>
      <c r="I238" s="571">
        <v>3</v>
      </c>
      <c r="J238" s="571">
        <v>486.39</v>
      </c>
      <c r="K238" s="585">
        <v>1</v>
      </c>
      <c r="L238" s="571">
        <v>3</v>
      </c>
      <c r="M238" s="572">
        <v>486.39</v>
      </c>
    </row>
    <row r="239" spans="1:13" ht="14.4" customHeight="1" x14ac:dyDescent="0.3">
      <c r="A239" s="567" t="s">
        <v>1759</v>
      </c>
      <c r="B239" s="568" t="s">
        <v>1675</v>
      </c>
      <c r="C239" s="568" t="s">
        <v>1915</v>
      </c>
      <c r="D239" s="568" t="s">
        <v>1916</v>
      </c>
      <c r="E239" s="568" t="s">
        <v>1917</v>
      </c>
      <c r="F239" s="571"/>
      <c r="G239" s="571"/>
      <c r="H239" s="585">
        <v>0</v>
      </c>
      <c r="I239" s="571">
        <v>8</v>
      </c>
      <c r="J239" s="571">
        <v>1729.28</v>
      </c>
      <c r="K239" s="585">
        <v>1</v>
      </c>
      <c r="L239" s="571">
        <v>8</v>
      </c>
      <c r="M239" s="572">
        <v>1729.28</v>
      </c>
    </row>
    <row r="240" spans="1:13" ht="14.4" customHeight="1" x14ac:dyDescent="0.3">
      <c r="A240" s="567" t="s">
        <v>1759</v>
      </c>
      <c r="B240" s="568" t="s">
        <v>1675</v>
      </c>
      <c r="C240" s="568" t="s">
        <v>2402</v>
      </c>
      <c r="D240" s="568" t="s">
        <v>1916</v>
      </c>
      <c r="E240" s="568" t="s">
        <v>2403</v>
      </c>
      <c r="F240" s="571"/>
      <c r="G240" s="571"/>
      <c r="H240" s="585">
        <v>0</v>
      </c>
      <c r="I240" s="571">
        <v>1</v>
      </c>
      <c r="J240" s="571">
        <v>432.32</v>
      </c>
      <c r="K240" s="585">
        <v>1</v>
      </c>
      <c r="L240" s="571">
        <v>1</v>
      </c>
      <c r="M240" s="572">
        <v>432.32</v>
      </c>
    </row>
    <row r="241" spans="1:13" ht="14.4" customHeight="1" x14ac:dyDescent="0.3">
      <c r="A241" s="567" t="s">
        <v>1759</v>
      </c>
      <c r="B241" s="568" t="s">
        <v>3001</v>
      </c>
      <c r="C241" s="568" t="s">
        <v>2527</v>
      </c>
      <c r="D241" s="568" t="s">
        <v>2138</v>
      </c>
      <c r="E241" s="568" t="s">
        <v>2528</v>
      </c>
      <c r="F241" s="571"/>
      <c r="G241" s="571"/>
      <c r="H241" s="585">
        <v>0</v>
      </c>
      <c r="I241" s="571">
        <v>1</v>
      </c>
      <c r="J241" s="571">
        <v>464.86</v>
      </c>
      <c r="K241" s="585">
        <v>1</v>
      </c>
      <c r="L241" s="571">
        <v>1</v>
      </c>
      <c r="M241" s="572">
        <v>464.86</v>
      </c>
    </row>
    <row r="242" spans="1:13" ht="14.4" customHeight="1" x14ac:dyDescent="0.3">
      <c r="A242" s="567" t="s">
        <v>1759</v>
      </c>
      <c r="B242" s="568" t="s">
        <v>1692</v>
      </c>
      <c r="C242" s="568" t="s">
        <v>2504</v>
      </c>
      <c r="D242" s="568" t="s">
        <v>2435</v>
      </c>
      <c r="E242" s="568" t="s">
        <v>1846</v>
      </c>
      <c r="F242" s="571"/>
      <c r="G242" s="571"/>
      <c r="H242" s="585">
        <v>0</v>
      </c>
      <c r="I242" s="571">
        <v>2</v>
      </c>
      <c r="J242" s="571">
        <v>275.48</v>
      </c>
      <c r="K242" s="585">
        <v>1</v>
      </c>
      <c r="L242" s="571">
        <v>2</v>
      </c>
      <c r="M242" s="572">
        <v>275.48</v>
      </c>
    </row>
    <row r="243" spans="1:13" ht="14.4" customHeight="1" x14ac:dyDescent="0.3">
      <c r="A243" s="567" t="s">
        <v>1760</v>
      </c>
      <c r="B243" s="568" t="s">
        <v>1505</v>
      </c>
      <c r="C243" s="568" t="s">
        <v>2331</v>
      </c>
      <c r="D243" s="568" t="s">
        <v>2332</v>
      </c>
      <c r="E243" s="568" t="s">
        <v>2333</v>
      </c>
      <c r="F243" s="571"/>
      <c r="G243" s="571"/>
      <c r="H243" s="585">
        <v>0</v>
      </c>
      <c r="I243" s="571">
        <v>2</v>
      </c>
      <c r="J243" s="571">
        <v>1875.86</v>
      </c>
      <c r="K243" s="585">
        <v>1</v>
      </c>
      <c r="L243" s="571">
        <v>2</v>
      </c>
      <c r="M243" s="572">
        <v>1875.86</v>
      </c>
    </row>
    <row r="244" spans="1:13" ht="14.4" customHeight="1" x14ac:dyDescent="0.3">
      <c r="A244" s="567" t="s">
        <v>1760</v>
      </c>
      <c r="B244" s="568" t="s">
        <v>1561</v>
      </c>
      <c r="C244" s="568" t="s">
        <v>2534</v>
      </c>
      <c r="D244" s="568" t="s">
        <v>2535</v>
      </c>
      <c r="E244" s="568" t="s">
        <v>2536</v>
      </c>
      <c r="F244" s="571">
        <v>1</v>
      </c>
      <c r="G244" s="571">
        <v>0</v>
      </c>
      <c r="H244" s="585"/>
      <c r="I244" s="571"/>
      <c r="J244" s="571"/>
      <c r="K244" s="585"/>
      <c r="L244" s="571">
        <v>1</v>
      </c>
      <c r="M244" s="572">
        <v>0</v>
      </c>
    </row>
    <row r="245" spans="1:13" ht="14.4" customHeight="1" x14ac:dyDescent="0.3">
      <c r="A245" s="567" t="s">
        <v>1760</v>
      </c>
      <c r="B245" s="568" t="s">
        <v>1561</v>
      </c>
      <c r="C245" s="568" t="s">
        <v>2530</v>
      </c>
      <c r="D245" s="568" t="s">
        <v>2535</v>
      </c>
      <c r="E245" s="568" t="s">
        <v>2532</v>
      </c>
      <c r="F245" s="571">
        <v>1</v>
      </c>
      <c r="G245" s="571">
        <v>97.18</v>
      </c>
      <c r="H245" s="585">
        <v>1</v>
      </c>
      <c r="I245" s="571"/>
      <c r="J245" s="571"/>
      <c r="K245" s="585">
        <v>0</v>
      </c>
      <c r="L245" s="571">
        <v>1</v>
      </c>
      <c r="M245" s="572">
        <v>97.18</v>
      </c>
    </row>
    <row r="246" spans="1:13" ht="14.4" customHeight="1" x14ac:dyDescent="0.3">
      <c r="A246" s="567" t="s">
        <v>1761</v>
      </c>
      <c r="B246" s="568" t="s">
        <v>1619</v>
      </c>
      <c r="C246" s="568" t="s">
        <v>2545</v>
      </c>
      <c r="D246" s="568" t="s">
        <v>2546</v>
      </c>
      <c r="E246" s="568" t="s">
        <v>2547</v>
      </c>
      <c r="F246" s="571"/>
      <c r="G246" s="571"/>
      <c r="H246" s="585">
        <v>0</v>
      </c>
      <c r="I246" s="571">
        <v>2</v>
      </c>
      <c r="J246" s="571">
        <v>139.72</v>
      </c>
      <c r="K246" s="585">
        <v>1</v>
      </c>
      <c r="L246" s="571">
        <v>2</v>
      </c>
      <c r="M246" s="572">
        <v>139.72</v>
      </c>
    </row>
    <row r="247" spans="1:13" ht="14.4" customHeight="1" x14ac:dyDescent="0.3">
      <c r="A247" s="567" t="s">
        <v>1761</v>
      </c>
      <c r="B247" s="568" t="s">
        <v>1632</v>
      </c>
      <c r="C247" s="568" t="s">
        <v>2537</v>
      </c>
      <c r="D247" s="568" t="s">
        <v>2538</v>
      </c>
      <c r="E247" s="568" t="s">
        <v>2539</v>
      </c>
      <c r="F247" s="571"/>
      <c r="G247" s="571"/>
      <c r="H247" s="585">
        <v>0</v>
      </c>
      <c r="I247" s="571">
        <v>1</v>
      </c>
      <c r="J247" s="571">
        <v>1070.8599999999999</v>
      </c>
      <c r="K247" s="585">
        <v>1</v>
      </c>
      <c r="L247" s="571">
        <v>1</v>
      </c>
      <c r="M247" s="572">
        <v>1070.8599999999999</v>
      </c>
    </row>
    <row r="248" spans="1:13" ht="14.4" customHeight="1" x14ac:dyDescent="0.3">
      <c r="A248" s="567" t="s">
        <v>1761</v>
      </c>
      <c r="B248" s="568" t="s">
        <v>1662</v>
      </c>
      <c r="C248" s="568" t="s">
        <v>1666</v>
      </c>
      <c r="D248" s="568" t="s">
        <v>1667</v>
      </c>
      <c r="E248" s="568" t="s">
        <v>1668</v>
      </c>
      <c r="F248" s="571"/>
      <c r="G248" s="571"/>
      <c r="H248" s="585">
        <v>0</v>
      </c>
      <c r="I248" s="571">
        <v>7</v>
      </c>
      <c r="J248" s="571">
        <v>123.83000000000001</v>
      </c>
      <c r="K248" s="585">
        <v>1</v>
      </c>
      <c r="L248" s="571">
        <v>7</v>
      </c>
      <c r="M248" s="572">
        <v>123.83000000000001</v>
      </c>
    </row>
    <row r="249" spans="1:13" ht="14.4" customHeight="1" x14ac:dyDescent="0.3">
      <c r="A249" s="567" t="s">
        <v>1762</v>
      </c>
      <c r="B249" s="568" t="s">
        <v>1474</v>
      </c>
      <c r="C249" s="568" t="s">
        <v>1881</v>
      </c>
      <c r="D249" s="568" t="s">
        <v>775</v>
      </c>
      <c r="E249" s="568" t="s">
        <v>1882</v>
      </c>
      <c r="F249" s="571"/>
      <c r="G249" s="571"/>
      <c r="H249" s="585">
        <v>0</v>
      </c>
      <c r="I249" s="571">
        <v>1</v>
      </c>
      <c r="J249" s="571">
        <v>612.26</v>
      </c>
      <c r="K249" s="585">
        <v>1</v>
      </c>
      <c r="L249" s="571">
        <v>1</v>
      </c>
      <c r="M249" s="572">
        <v>612.26</v>
      </c>
    </row>
    <row r="250" spans="1:13" ht="14.4" customHeight="1" x14ac:dyDescent="0.3">
      <c r="A250" s="567" t="s">
        <v>1762</v>
      </c>
      <c r="B250" s="568" t="s">
        <v>1484</v>
      </c>
      <c r="C250" s="568" t="s">
        <v>2570</v>
      </c>
      <c r="D250" s="568" t="s">
        <v>2571</v>
      </c>
      <c r="E250" s="568" t="s">
        <v>2572</v>
      </c>
      <c r="F250" s="571"/>
      <c r="G250" s="571"/>
      <c r="H250" s="585">
        <v>0</v>
      </c>
      <c r="I250" s="571">
        <v>2</v>
      </c>
      <c r="J250" s="571">
        <v>298.52</v>
      </c>
      <c r="K250" s="585">
        <v>1</v>
      </c>
      <c r="L250" s="571">
        <v>2</v>
      </c>
      <c r="M250" s="572">
        <v>298.52</v>
      </c>
    </row>
    <row r="251" spans="1:13" ht="14.4" customHeight="1" x14ac:dyDescent="0.3">
      <c r="A251" s="567" t="s">
        <v>1762</v>
      </c>
      <c r="B251" s="568" t="s">
        <v>1490</v>
      </c>
      <c r="C251" s="568" t="s">
        <v>2356</v>
      </c>
      <c r="D251" s="568" t="s">
        <v>1147</v>
      </c>
      <c r="E251" s="568" t="s">
        <v>2358</v>
      </c>
      <c r="F251" s="571"/>
      <c r="G251" s="571"/>
      <c r="H251" s="585">
        <v>0</v>
      </c>
      <c r="I251" s="571">
        <v>1</v>
      </c>
      <c r="J251" s="571">
        <v>140.03</v>
      </c>
      <c r="K251" s="585">
        <v>1</v>
      </c>
      <c r="L251" s="571">
        <v>1</v>
      </c>
      <c r="M251" s="572">
        <v>140.03</v>
      </c>
    </row>
    <row r="252" spans="1:13" ht="14.4" customHeight="1" x14ac:dyDescent="0.3">
      <c r="A252" s="567" t="s">
        <v>1762</v>
      </c>
      <c r="B252" s="568" t="s">
        <v>1524</v>
      </c>
      <c r="C252" s="568" t="s">
        <v>2577</v>
      </c>
      <c r="D252" s="568" t="s">
        <v>2578</v>
      </c>
      <c r="E252" s="568" t="s">
        <v>1654</v>
      </c>
      <c r="F252" s="571">
        <v>1</v>
      </c>
      <c r="G252" s="571">
        <v>66.540000000000006</v>
      </c>
      <c r="H252" s="585">
        <v>1</v>
      </c>
      <c r="I252" s="571"/>
      <c r="J252" s="571"/>
      <c r="K252" s="585">
        <v>0</v>
      </c>
      <c r="L252" s="571">
        <v>1</v>
      </c>
      <c r="M252" s="572">
        <v>66.540000000000006</v>
      </c>
    </row>
    <row r="253" spans="1:13" ht="14.4" customHeight="1" x14ac:dyDescent="0.3">
      <c r="A253" s="567" t="s">
        <v>1762</v>
      </c>
      <c r="B253" s="568" t="s">
        <v>1551</v>
      </c>
      <c r="C253" s="568" t="s">
        <v>2552</v>
      </c>
      <c r="D253" s="568" t="s">
        <v>2553</v>
      </c>
      <c r="E253" s="568" t="s">
        <v>1169</v>
      </c>
      <c r="F253" s="571"/>
      <c r="G253" s="571"/>
      <c r="H253" s="585">
        <v>0</v>
      </c>
      <c r="I253" s="571">
        <v>2</v>
      </c>
      <c r="J253" s="571">
        <v>393.52</v>
      </c>
      <c r="K253" s="585">
        <v>1</v>
      </c>
      <c r="L253" s="571">
        <v>2</v>
      </c>
      <c r="M253" s="572">
        <v>393.52</v>
      </c>
    </row>
    <row r="254" spans="1:13" ht="14.4" customHeight="1" x14ac:dyDescent="0.3">
      <c r="A254" s="567" t="s">
        <v>1762</v>
      </c>
      <c r="B254" s="568" t="s">
        <v>1561</v>
      </c>
      <c r="C254" s="568" t="s">
        <v>1567</v>
      </c>
      <c r="D254" s="568" t="s">
        <v>1568</v>
      </c>
      <c r="E254" s="568" t="s">
        <v>1569</v>
      </c>
      <c r="F254" s="571">
        <v>1</v>
      </c>
      <c r="G254" s="571">
        <v>130.15</v>
      </c>
      <c r="H254" s="585">
        <v>1</v>
      </c>
      <c r="I254" s="571"/>
      <c r="J254" s="571"/>
      <c r="K254" s="585">
        <v>0</v>
      </c>
      <c r="L254" s="571">
        <v>1</v>
      </c>
      <c r="M254" s="572">
        <v>130.15</v>
      </c>
    </row>
    <row r="255" spans="1:13" ht="14.4" customHeight="1" x14ac:dyDescent="0.3">
      <c r="A255" s="567" t="s">
        <v>1762</v>
      </c>
      <c r="B255" s="568" t="s">
        <v>1609</v>
      </c>
      <c r="C255" s="568" t="s">
        <v>2566</v>
      </c>
      <c r="D255" s="568" t="s">
        <v>2567</v>
      </c>
      <c r="E255" s="568" t="s">
        <v>2568</v>
      </c>
      <c r="F255" s="571"/>
      <c r="G255" s="571"/>
      <c r="H255" s="585">
        <v>0</v>
      </c>
      <c r="I255" s="571">
        <v>3</v>
      </c>
      <c r="J255" s="571">
        <v>1199.76</v>
      </c>
      <c r="K255" s="585">
        <v>1</v>
      </c>
      <c r="L255" s="571">
        <v>3</v>
      </c>
      <c r="M255" s="572">
        <v>1199.76</v>
      </c>
    </row>
    <row r="256" spans="1:13" ht="14.4" customHeight="1" x14ac:dyDescent="0.3">
      <c r="A256" s="567" t="s">
        <v>1762</v>
      </c>
      <c r="B256" s="568" t="s">
        <v>1612</v>
      </c>
      <c r="C256" s="568" t="s">
        <v>1837</v>
      </c>
      <c r="D256" s="568" t="s">
        <v>1838</v>
      </c>
      <c r="E256" s="568" t="s">
        <v>1839</v>
      </c>
      <c r="F256" s="571"/>
      <c r="G256" s="571"/>
      <c r="H256" s="585">
        <v>0</v>
      </c>
      <c r="I256" s="571">
        <v>6</v>
      </c>
      <c r="J256" s="571">
        <v>1333.5</v>
      </c>
      <c r="K256" s="585">
        <v>1</v>
      </c>
      <c r="L256" s="571">
        <v>6</v>
      </c>
      <c r="M256" s="572">
        <v>1333.5</v>
      </c>
    </row>
    <row r="257" spans="1:13" ht="14.4" customHeight="1" x14ac:dyDescent="0.3">
      <c r="A257" s="567" t="s">
        <v>1762</v>
      </c>
      <c r="B257" s="568" t="s">
        <v>1632</v>
      </c>
      <c r="C257" s="568" t="s">
        <v>2297</v>
      </c>
      <c r="D257" s="568" t="s">
        <v>2298</v>
      </c>
      <c r="E257" s="568" t="s">
        <v>2299</v>
      </c>
      <c r="F257" s="571"/>
      <c r="G257" s="571"/>
      <c r="H257" s="585">
        <v>0</v>
      </c>
      <c r="I257" s="571">
        <v>1</v>
      </c>
      <c r="J257" s="571">
        <v>543.04</v>
      </c>
      <c r="K257" s="585">
        <v>1</v>
      </c>
      <c r="L257" s="571">
        <v>1</v>
      </c>
      <c r="M257" s="572">
        <v>543.04</v>
      </c>
    </row>
    <row r="258" spans="1:13" ht="14.4" customHeight="1" x14ac:dyDescent="0.3">
      <c r="A258" s="567" t="s">
        <v>1762</v>
      </c>
      <c r="B258" s="568" t="s">
        <v>1643</v>
      </c>
      <c r="C258" s="568" t="s">
        <v>1644</v>
      </c>
      <c r="D258" s="568" t="s">
        <v>601</v>
      </c>
      <c r="E258" s="568" t="s">
        <v>1645</v>
      </c>
      <c r="F258" s="571">
        <v>1</v>
      </c>
      <c r="G258" s="571">
        <v>96.63</v>
      </c>
      <c r="H258" s="585">
        <v>1</v>
      </c>
      <c r="I258" s="571"/>
      <c r="J258" s="571"/>
      <c r="K258" s="585">
        <v>0</v>
      </c>
      <c r="L258" s="571">
        <v>1</v>
      </c>
      <c r="M258" s="572">
        <v>96.63</v>
      </c>
    </row>
    <row r="259" spans="1:13" ht="14.4" customHeight="1" x14ac:dyDescent="0.3">
      <c r="A259" s="567" t="s">
        <v>1762</v>
      </c>
      <c r="B259" s="568" t="s">
        <v>1692</v>
      </c>
      <c r="C259" s="568" t="s">
        <v>2573</v>
      </c>
      <c r="D259" s="568" t="s">
        <v>2574</v>
      </c>
      <c r="E259" s="568" t="s">
        <v>2575</v>
      </c>
      <c r="F259" s="571">
        <v>1</v>
      </c>
      <c r="G259" s="571">
        <v>91.83</v>
      </c>
      <c r="H259" s="585">
        <v>1</v>
      </c>
      <c r="I259" s="571"/>
      <c r="J259" s="571"/>
      <c r="K259" s="585">
        <v>0</v>
      </c>
      <c r="L259" s="571">
        <v>1</v>
      </c>
      <c r="M259" s="572">
        <v>91.83</v>
      </c>
    </row>
    <row r="260" spans="1:13" ht="14.4" customHeight="1" x14ac:dyDescent="0.3">
      <c r="A260" s="567" t="s">
        <v>1763</v>
      </c>
      <c r="B260" s="568" t="s">
        <v>1524</v>
      </c>
      <c r="C260" s="568" t="s">
        <v>2577</v>
      </c>
      <c r="D260" s="568" t="s">
        <v>2578</v>
      </c>
      <c r="E260" s="568" t="s">
        <v>1654</v>
      </c>
      <c r="F260" s="571">
        <v>4</v>
      </c>
      <c r="G260" s="571">
        <v>266.16000000000003</v>
      </c>
      <c r="H260" s="585">
        <v>1</v>
      </c>
      <c r="I260" s="571"/>
      <c r="J260" s="571"/>
      <c r="K260" s="585">
        <v>0</v>
      </c>
      <c r="L260" s="571">
        <v>4</v>
      </c>
      <c r="M260" s="572">
        <v>266.16000000000003</v>
      </c>
    </row>
    <row r="261" spans="1:13" ht="14.4" customHeight="1" x14ac:dyDescent="0.3">
      <c r="A261" s="567" t="s">
        <v>1763</v>
      </c>
      <c r="B261" s="568" t="s">
        <v>1551</v>
      </c>
      <c r="C261" s="568" t="s">
        <v>2585</v>
      </c>
      <c r="D261" s="568" t="s">
        <v>2553</v>
      </c>
      <c r="E261" s="568" t="s">
        <v>1688</v>
      </c>
      <c r="F261" s="571">
        <v>1</v>
      </c>
      <c r="G261" s="571">
        <v>0</v>
      </c>
      <c r="H261" s="585"/>
      <c r="I261" s="571"/>
      <c r="J261" s="571"/>
      <c r="K261" s="585"/>
      <c r="L261" s="571">
        <v>1</v>
      </c>
      <c r="M261" s="572">
        <v>0</v>
      </c>
    </row>
    <row r="262" spans="1:13" ht="14.4" customHeight="1" x14ac:dyDescent="0.3">
      <c r="A262" s="567" t="s">
        <v>1763</v>
      </c>
      <c r="B262" s="568" t="s">
        <v>1578</v>
      </c>
      <c r="C262" s="568" t="s">
        <v>2583</v>
      </c>
      <c r="D262" s="568" t="s">
        <v>2261</v>
      </c>
      <c r="E262" s="568" t="s">
        <v>2584</v>
      </c>
      <c r="F262" s="571">
        <v>1</v>
      </c>
      <c r="G262" s="571">
        <v>0</v>
      </c>
      <c r="H262" s="585"/>
      <c r="I262" s="571"/>
      <c r="J262" s="571"/>
      <c r="K262" s="585"/>
      <c r="L262" s="571">
        <v>1</v>
      </c>
      <c r="M262" s="572">
        <v>0</v>
      </c>
    </row>
    <row r="263" spans="1:13" ht="14.4" customHeight="1" x14ac:dyDescent="0.3">
      <c r="A263" s="567" t="s">
        <v>1763</v>
      </c>
      <c r="B263" s="568" t="s">
        <v>1593</v>
      </c>
      <c r="C263" s="568" t="s">
        <v>2586</v>
      </c>
      <c r="D263" s="568" t="s">
        <v>2587</v>
      </c>
      <c r="E263" s="568" t="s">
        <v>2272</v>
      </c>
      <c r="F263" s="571">
        <v>2</v>
      </c>
      <c r="G263" s="571">
        <v>368.44</v>
      </c>
      <c r="H263" s="585">
        <v>1</v>
      </c>
      <c r="I263" s="571"/>
      <c r="J263" s="571"/>
      <c r="K263" s="585">
        <v>0</v>
      </c>
      <c r="L263" s="571">
        <v>2</v>
      </c>
      <c r="M263" s="572">
        <v>368.44</v>
      </c>
    </row>
    <row r="264" spans="1:13" ht="14.4" customHeight="1" x14ac:dyDescent="0.3">
      <c r="A264" s="567" t="s">
        <v>1763</v>
      </c>
      <c r="B264" s="568" t="s">
        <v>1612</v>
      </c>
      <c r="C264" s="568" t="s">
        <v>1837</v>
      </c>
      <c r="D264" s="568" t="s">
        <v>1838</v>
      </c>
      <c r="E264" s="568" t="s">
        <v>1839</v>
      </c>
      <c r="F264" s="571"/>
      <c r="G264" s="571"/>
      <c r="H264" s="585">
        <v>0</v>
      </c>
      <c r="I264" s="571">
        <v>1</v>
      </c>
      <c r="J264" s="571">
        <v>222.25</v>
      </c>
      <c r="K264" s="585">
        <v>1</v>
      </c>
      <c r="L264" s="571">
        <v>1</v>
      </c>
      <c r="M264" s="572">
        <v>222.25</v>
      </c>
    </row>
    <row r="265" spans="1:13" ht="14.4" customHeight="1" x14ac:dyDescent="0.3">
      <c r="A265" s="567" t="s">
        <v>1763</v>
      </c>
      <c r="B265" s="568" t="s">
        <v>1640</v>
      </c>
      <c r="C265" s="568" t="s">
        <v>2600</v>
      </c>
      <c r="D265" s="568" t="s">
        <v>2601</v>
      </c>
      <c r="E265" s="568" t="s">
        <v>2602</v>
      </c>
      <c r="F265" s="571">
        <v>1</v>
      </c>
      <c r="G265" s="571">
        <v>0</v>
      </c>
      <c r="H265" s="585"/>
      <c r="I265" s="571"/>
      <c r="J265" s="571"/>
      <c r="K265" s="585"/>
      <c r="L265" s="571">
        <v>1</v>
      </c>
      <c r="M265" s="572">
        <v>0</v>
      </c>
    </row>
    <row r="266" spans="1:13" ht="14.4" customHeight="1" x14ac:dyDescent="0.3">
      <c r="A266" s="567" t="s">
        <v>1763</v>
      </c>
      <c r="B266" s="568" t="s">
        <v>1643</v>
      </c>
      <c r="C266" s="568" t="s">
        <v>2605</v>
      </c>
      <c r="D266" s="568" t="s">
        <v>1878</v>
      </c>
      <c r="E266" s="568" t="s">
        <v>2606</v>
      </c>
      <c r="F266" s="571">
        <v>1</v>
      </c>
      <c r="G266" s="571">
        <v>0</v>
      </c>
      <c r="H266" s="585"/>
      <c r="I266" s="571"/>
      <c r="J266" s="571"/>
      <c r="K266" s="585"/>
      <c r="L266" s="571">
        <v>1</v>
      </c>
      <c r="M266" s="572">
        <v>0</v>
      </c>
    </row>
    <row r="267" spans="1:13" ht="14.4" customHeight="1" x14ac:dyDescent="0.3">
      <c r="A267" s="567" t="s">
        <v>1764</v>
      </c>
      <c r="B267" s="568" t="s">
        <v>1474</v>
      </c>
      <c r="C267" s="568" t="s">
        <v>1476</v>
      </c>
      <c r="D267" s="568" t="s">
        <v>775</v>
      </c>
      <c r="E267" s="568" t="s">
        <v>777</v>
      </c>
      <c r="F267" s="571"/>
      <c r="G267" s="571"/>
      <c r="H267" s="585">
        <v>0</v>
      </c>
      <c r="I267" s="571">
        <v>1</v>
      </c>
      <c r="J267" s="571">
        <v>190.48</v>
      </c>
      <c r="K267" s="585">
        <v>1</v>
      </c>
      <c r="L267" s="571">
        <v>1</v>
      </c>
      <c r="M267" s="572">
        <v>190.48</v>
      </c>
    </row>
    <row r="268" spans="1:13" ht="14.4" customHeight="1" x14ac:dyDescent="0.3">
      <c r="A268" s="567" t="s">
        <v>1764</v>
      </c>
      <c r="B268" s="568" t="s">
        <v>1492</v>
      </c>
      <c r="C268" s="568" t="s">
        <v>2643</v>
      </c>
      <c r="D268" s="568" t="s">
        <v>2644</v>
      </c>
      <c r="E268" s="568" t="s">
        <v>2645</v>
      </c>
      <c r="F268" s="571">
        <v>2</v>
      </c>
      <c r="G268" s="571">
        <v>0</v>
      </c>
      <c r="H268" s="585"/>
      <c r="I268" s="571"/>
      <c r="J268" s="571"/>
      <c r="K268" s="585"/>
      <c r="L268" s="571">
        <v>2</v>
      </c>
      <c r="M268" s="572">
        <v>0</v>
      </c>
    </row>
    <row r="269" spans="1:13" ht="14.4" customHeight="1" x14ac:dyDescent="0.3">
      <c r="A269" s="567" t="s">
        <v>1764</v>
      </c>
      <c r="B269" s="568" t="s">
        <v>1524</v>
      </c>
      <c r="C269" s="568" t="s">
        <v>2649</v>
      </c>
      <c r="D269" s="568" t="s">
        <v>2650</v>
      </c>
      <c r="E269" s="568" t="s">
        <v>2651</v>
      </c>
      <c r="F269" s="571">
        <v>1</v>
      </c>
      <c r="G269" s="571">
        <v>49.92</v>
      </c>
      <c r="H269" s="585">
        <v>1</v>
      </c>
      <c r="I269" s="571"/>
      <c r="J269" s="571"/>
      <c r="K269" s="585">
        <v>0</v>
      </c>
      <c r="L269" s="571">
        <v>1</v>
      </c>
      <c r="M269" s="572">
        <v>49.92</v>
      </c>
    </row>
    <row r="270" spans="1:13" ht="14.4" customHeight="1" x14ac:dyDescent="0.3">
      <c r="A270" s="567" t="s">
        <v>1764</v>
      </c>
      <c r="B270" s="568" t="s">
        <v>1612</v>
      </c>
      <c r="C270" s="568" t="s">
        <v>2610</v>
      </c>
      <c r="D270" s="568" t="s">
        <v>2611</v>
      </c>
      <c r="E270" s="568" t="s">
        <v>1839</v>
      </c>
      <c r="F270" s="571">
        <v>2</v>
      </c>
      <c r="G270" s="571">
        <v>444.5</v>
      </c>
      <c r="H270" s="585">
        <v>1</v>
      </c>
      <c r="I270" s="571"/>
      <c r="J270" s="571"/>
      <c r="K270" s="585">
        <v>0</v>
      </c>
      <c r="L270" s="571">
        <v>2</v>
      </c>
      <c r="M270" s="572">
        <v>444.5</v>
      </c>
    </row>
    <row r="271" spans="1:13" ht="14.4" customHeight="1" x14ac:dyDescent="0.3">
      <c r="A271" s="567" t="s">
        <v>1764</v>
      </c>
      <c r="B271" s="568" t="s">
        <v>1640</v>
      </c>
      <c r="C271" s="568" t="s">
        <v>2717</v>
      </c>
      <c r="D271" s="568" t="s">
        <v>1098</v>
      </c>
      <c r="E271" s="568" t="s">
        <v>2602</v>
      </c>
      <c r="F271" s="571"/>
      <c r="G271" s="571"/>
      <c r="H271" s="585">
        <v>0</v>
      </c>
      <c r="I271" s="571">
        <v>10</v>
      </c>
      <c r="J271" s="571">
        <v>1932.6</v>
      </c>
      <c r="K271" s="585">
        <v>1</v>
      </c>
      <c r="L271" s="571">
        <v>10</v>
      </c>
      <c r="M271" s="572">
        <v>1932.6</v>
      </c>
    </row>
    <row r="272" spans="1:13" ht="14.4" customHeight="1" x14ac:dyDescent="0.3">
      <c r="A272" s="567" t="s">
        <v>1764</v>
      </c>
      <c r="B272" s="568" t="s">
        <v>1643</v>
      </c>
      <c r="C272" s="568" t="s">
        <v>2963</v>
      </c>
      <c r="D272" s="568" t="s">
        <v>1878</v>
      </c>
      <c r="E272" s="568" t="s">
        <v>2964</v>
      </c>
      <c r="F272" s="571"/>
      <c r="G272" s="571"/>
      <c r="H272" s="585">
        <v>0</v>
      </c>
      <c r="I272" s="571">
        <v>1</v>
      </c>
      <c r="J272" s="571">
        <v>48.31</v>
      </c>
      <c r="K272" s="585">
        <v>1</v>
      </c>
      <c r="L272" s="571">
        <v>1</v>
      </c>
      <c r="M272" s="572">
        <v>48.31</v>
      </c>
    </row>
    <row r="273" spans="1:13" ht="14.4" customHeight="1" x14ac:dyDescent="0.3">
      <c r="A273" s="567" t="s">
        <v>1764</v>
      </c>
      <c r="B273" s="568" t="s">
        <v>1643</v>
      </c>
      <c r="C273" s="568" t="s">
        <v>1877</v>
      </c>
      <c r="D273" s="568" t="s">
        <v>1878</v>
      </c>
      <c r="E273" s="568" t="s">
        <v>1879</v>
      </c>
      <c r="F273" s="571"/>
      <c r="G273" s="571"/>
      <c r="H273" s="585">
        <v>0</v>
      </c>
      <c r="I273" s="571">
        <v>2</v>
      </c>
      <c r="J273" s="571">
        <v>193.26</v>
      </c>
      <c r="K273" s="585">
        <v>1</v>
      </c>
      <c r="L273" s="571">
        <v>2</v>
      </c>
      <c r="M273" s="572">
        <v>193.26</v>
      </c>
    </row>
    <row r="274" spans="1:13" ht="14.4" customHeight="1" x14ac:dyDescent="0.3">
      <c r="A274" s="567" t="s">
        <v>1764</v>
      </c>
      <c r="B274" s="568" t="s">
        <v>1643</v>
      </c>
      <c r="C274" s="568" t="s">
        <v>1644</v>
      </c>
      <c r="D274" s="568" t="s">
        <v>601</v>
      </c>
      <c r="E274" s="568" t="s">
        <v>1645</v>
      </c>
      <c r="F274" s="571">
        <v>4</v>
      </c>
      <c r="G274" s="571">
        <v>386.52</v>
      </c>
      <c r="H274" s="585">
        <v>1</v>
      </c>
      <c r="I274" s="571"/>
      <c r="J274" s="571"/>
      <c r="K274" s="585">
        <v>0</v>
      </c>
      <c r="L274" s="571">
        <v>4</v>
      </c>
      <c r="M274" s="572">
        <v>386.52</v>
      </c>
    </row>
    <row r="275" spans="1:13" ht="14.4" customHeight="1" x14ac:dyDescent="0.3">
      <c r="A275" s="567" t="s">
        <v>1764</v>
      </c>
      <c r="B275" s="568" t="s">
        <v>2998</v>
      </c>
      <c r="C275" s="568" t="s">
        <v>1936</v>
      </c>
      <c r="D275" s="568" t="s">
        <v>1937</v>
      </c>
      <c r="E275" s="568" t="s">
        <v>1938</v>
      </c>
      <c r="F275" s="571"/>
      <c r="G275" s="571"/>
      <c r="H275" s="585">
        <v>0</v>
      </c>
      <c r="I275" s="571">
        <v>11</v>
      </c>
      <c r="J275" s="571">
        <v>6919.77</v>
      </c>
      <c r="K275" s="585">
        <v>1</v>
      </c>
      <c r="L275" s="571">
        <v>11</v>
      </c>
      <c r="M275" s="572">
        <v>6919.77</v>
      </c>
    </row>
    <row r="276" spans="1:13" ht="14.4" customHeight="1" x14ac:dyDescent="0.3">
      <c r="A276" s="567" t="s">
        <v>1764</v>
      </c>
      <c r="B276" s="568" t="s">
        <v>2998</v>
      </c>
      <c r="C276" s="568" t="s">
        <v>1939</v>
      </c>
      <c r="D276" s="568" t="s">
        <v>1940</v>
      </c>
      <c r="E276" s="568" t="s">
        <v>1941</v>
      </c>
      <c r="F276" s="571">
        <v>9</v>
      </c>
      <c r="G276" s="571">
        <v>0</v>
      </c>
      <c r="H276" s="585"/>
      <c r="I276" s="571"/>
      <c r="J276" s="571"/>
      <c r="K276" s="585"/>
      <c r="L276" s="571">
        <v>9</v>
      </c>
      <c r="M276" s="572">
        <v>0</v>
      </c>
    </row>
    <row r="277" spans="1:13" ht="14.4" customHeight="1" x14ac:dyDescent="0.3">
      <c r="A277" s="567" t="s">
        <v>1764</v>
      </c>
      <c r="B277" s="568" t="s">
        <v>2998</v>
      </c>
      <c r="C277" s="568" t="s">
        <v>1942</v>
      </c>
      <c r="D277" s="568" t="s">
        <v>1943</v>
      </c>
      <c r="E277" s="568" t="s">
        <v>1944</v>
      </c>
      <c r="F277" s="571">
        <v>4</v>
      </c>
      <c r="G277" s="571">
        <v>0</v>
      </c>
      <c r="H277" s="585"/>
      <c r="I277" s="571"/>
      <c r="J277" s="571"/>
      <c r="K277" s="585"/>
      <c r="L277" s="571">
        <v>4</v>
      </c>
      <c r="M277" s="572">
        <v>0</v>
      </c>
    </row>
    <row r="278" spans="1:13" ht="14.4" customHeight="1" x14ac:dyDescent="0.3">
      <c r="A278" s="567" t="s">
        <v>1764</v>
      </c>
      <c r="B278" s="568" t="s">
        <v>2998</v>
      </c>
      <c r="C278" s="568" t="s">
        <v>1948</v>
      </c>
      <c r="D278" s="568" t="s">
        <v>1949</v>
      </c>
      <c r="E278" s="568" t="s">
        <v>1950</v>
      </c>
      <c r="F278" s="571">
        <v>6</v>
      </c>
      <c r="G278" s="571">
        <v>0</v>
      </c>
      <c r="H278" s="585"/>
      <c r="I278" s="571"/>
      <c r="J278" s="571"/>
      <c r="K278" s="585"/>
      <c r="L278" s="571">
        <v>6</v>
      </c>
      <c r="M278" s="572">
        <v>0</v>
      </c>
    </row>
    <row r="279" spans="1:13" ht="14.4" customHeight="1" x14ac:dyDescent="0.3">
      <c r="A279" s="567" t="s">
        <v>1764</v>
      </c>
      <c r="B279" s="568" t="s">
        <v>2998</v>
      </c>
      <c r="C279" s="568" t="s">
        <v>2956</v>
      </c>
      <c r="D279" s="568" t="s">
        <v>2959</v>
      </c>
      <c r="E279" s="568" t="s">
        <v>2821</v>
      </c>
      <c r="F279" s="571">
        <v>3</v>
      </c>
      <c r="G279" s="571">
        <v>17668.800000000003</v>
      </c>
      <c r="H279" s="585">
        <v>1</v>
      </c>
      <c r="I279" s="571"/>
      <c r="J279" s="571"/>
      <c r="K279" s="585">
        <v>0</v>
      </c>
      <c r="L279" s="571">
        <v>3</v>
      </c>
      <c r="M279" s="572">
        <v>17668.800000000003</v>
      </c>
    </row>
    <row r="280" spans="1:13" ht="14.4" customHeight="1" x14ac:dyDescent="0.3">
      <c r="A280" s="567" t="s">
        <v>1764</v>
      </c>
      <c r="B280" s="568" t="s">
        <v>2998</v>
      </c>
      <c r="C280" s="568" t="s">
        <v>1960</v>
      </c>
      <c r="D280" s="568" t="s">
        <v>1961</v>
      </c>
      <c r="E280" s="568" t="s">
        <v>1962</v>
      </c>
      <c r="F280" s="571">
        <v>2</v>
      </c>
      <c r="G280" s="571">
        <v>8717.26</v>
      </c>
      <c r="H280" s="585">
        <v>1</v>
      </c>
      <c r="I280" s="571"/>
      <c r="J280" s="571"/>
      <c r="K280" s="585">
        <v>0</v>
      </c>
      <c r="L280" s="571">
        <v>2</v>
      </c>
      <c r="M280" s="572">
        <v>8717.26</v>
      </c>
    </row>
    <row r="281" spans="1:13" ht="14.4" customHeight="1" x14ac:dyDescent="0.3">
      <c r="A281" s="567" t="s">
        <v>1764</v>
      </c>
      <c r="B281" s="568" t="s">
        <v>2998</v>
      </c>
      <c r="C281" s="568" t="s">
        <v>2417</v>
      </c>
      <c r="D281" s="568" t="s">
        <v>2418</v>
      </c>
      <c r="E281" s="568" t="s">
        <v>2419</v>
      </c>
      <c r="F281" s="571">
        <v>2</v>
      </c>
      <c r="G281" s="571">
        <v>2126.66</v>
      </c>
      <c r="H281" s="585">
        <v>1</v>
      </c>
      <c r="I281" s="571"/>
      <c r="J281" s="571"/>
      <c r="K281" s="585">
        <v>0</v>
      </c>
      <c r="L281" s="571">
        <v>2</v>
      </c>
      <c r="M281" s="572">
        <v>2126.66</v>
      </c>
    </row>
    <row r="282" spans="1:13" ht="14.4" customHeight="1" x14ac:dyDescent="0.3">
      <c r="A282" s="567" t="s">
        <v>1764</v>
      </c>
      <c r="B282" s="568" t="s">
        <v>2998</v>
      </c>
      <c r="C282" s="568" t="s">
        <v>1966</v>
      </c>
      <c r="D282" s="568" t="s">
        <v>1967</v>
      </c>
      <c r="E282" s="568" t="s">
        <v>1968</v>
      </c>
      <c r="F282" s="571">
        <v>20</v>
      </c>
      <c r="G282" s="571">
        <v>32580.6</v>
      </c>
      <c r="H282" s="585">
        <v>1</v>
      </c>
      <c r="I282" s="571"/>
      <c r="J282" s="571"/>
      <c r="K282" s="585">
        <v>0</v>
      </c>
      <c r="L282" s="571">
        <v>20</v>
      </c>
      <c r="M282" s="572">
        <v>32580.6</v>
      </c>
    </row>
    <row r="283" spans="1:13" ht="14.4" customHeight="1" x14ac:dyDescent="0.3">
      <c r="A283" s="567" t="s">
        <v>1764</v>
      </c>
      <c r="B283" s="568" t="s">
        <v>2998</v>
      </c>
      <c r="C283" s="568" t="s">
        <v>2420</v>
      </c>
      <c r="D283" s="568" t="s">
        <v>2421</v>
      </c>
      <c r="E283" s="568" t="s">
        <v>2422</v>
      </c>
      <c r="F283" s="571">
        <v>18</v>
      </c>
      <c r="G283" s="571">
        <v>41982.840000000004</v>
      </c>
      <c r="H283" s="585">
        <v>1</v>
      </c>
      <c r="I283" s="571"/>
      <c r="J283" s="571"/>
      <c r="K283" s="585">
        <v>0</v>
      </c>
      <c r="L283" s="571">
        <v>18</v>
      </c>
      <c r="M283" s="572">
        <v>41982.840000000004</v>
      </c>
    </row>
    <row r="284" spans="1:13" ht="14.4" customHeight="1" x14ac:dyDescent="0.3">
      <c r="A284" s="567" t="s">
        <v>1764</v>
      </c>
      <c r="B284" s="568" t="s">
        <v>2998</v>
      </c>
      <c r="C284" s="568" t="s">
        <v>1969</v>
      </c>
      <c r="D284" s="568" t="s">
        <v>1970</v>
      </c>
      <c r="E284" s="568" t="s">
        <v>1971</v>
      </c>
      <c r="F284" s="571">
        <v>13</v>
      </c>
      <c r="G284" s="571">
        <v>36240.36</v>
      </c>
      <c r="H284" s="585">
        <v>1</v>
      </c>
      <c r="I284" s="571"/>
      <c r="J284" s="571"/>
      <c r="K284" s="585">
        <v>0</v>
      </c>
      <c r="L284" s="571">
        <v>13</v>
      </c>
      <c r="M284" s="572">
        <v>36240.36</v>
      </c>
    </row>
    <row r="285" spans="1:13" ht="14.4" customHeight="1" x14ac:dyDescent="0.3">
      <c r="A285" s="567" t="s">
        <v>1764</v>
      </c>
      <c r="B285" s="568" t="s">
        <v>2998</v>
      </c>
      <c r="C285" s="568" t="s">
        <v>1972</v>
      </c>
      <c r="D285" s="568" t="s">
        <v>1973</v>
      </c>
      <c r="E285" s="568" t="s">
        <v>1974</v>
      </c>
      <c r="F285" s="571"/>
      <c r="G285" s="571"/>
      <c r="H285" s="585">
        <v>0</v>
      </c>
      <c r="I285" s="571">
        <v>31</v>
      </c>
      <c r="J285" s="571">
        <v>86419.319999999992</v>
      </c>
      <c r="K285" s="585">
        <v>1</v>
      </c>
      <c r="L285" s="571">
        <v>31</v>
      </c>
      <c r="M285" s="572">
        <v>86419.319999999992</v>
      </c>
    </row>
    <row r="286" spans="1:13" ht="14.4" customHeight="1" x14ac:dyDescent="0.3">
      <c r="A286" s="567" t="s">
        <v>1764</v>
      </c>
      <c r="B286" s="568" t="s">
        <v>2998</v>
      </c>
      <c r="C286" s="568" t="s">
        <v>1975</v>
      </c>
      <c r="D286" s="568" t="s">
        <v>1976</v>
      </c>
      <c r="E286" s="568" t="s">
        <v>1977</v>
      </c>
      <c r="F286" s="571"/>
      <c r="G286" s="571"/>
      <c r="H286" s="585">
        <v>0</v>
      </c>
      <c r="I286" s="571">
        <v>18</v>
      </c>
      <c r="J286" s="571">
        <v>41982.84</v>
      </c>
      <c r="K286" s="585">
        <v>1</v>
      </c>
      <c r="L286" s="571">
        <v>18</v>
      </c>
      <c r="M286" s="572">
        <v>41982.84</v>
      </c>
    </row>
    <row r="287" spans="1:13" ht="14.4" customHeight="1" x14ac:dyDescent="0.3">
      <c r="A287" s="567" t="s">
        <v>1764</v>
      </c>
      <c r="B287" s="568" t="s">
        <v>2998</v>
      </c>
      <c r="C287" s="568" t="s">
        <v>1978</v>
      </c>
      <c r="D287" s="568" t="s">
        <v>1979</v>
      </c>
      <c r="E287" s="568" t="s">
        <v>1980</v>
      </c>
      <c r="F287" s="571"/>
      <c r="G287" s="571"/>
      <c r="H287" s="585">
        <v>0</v>
      </c>
      <c r="I287" s="571">
        <v>50</v>
      </c>
      <c r="J287" s="571">
        <v>44044</v>
      </c>
      <c r="K287" s="585">
        <v>1</v>
      </c>
      <c r="L287" s="571">
        <v>50</v>
      </c>
      <c r="M287" s="572">
        <v>44044</v>
      </c>
    </row>
    <row r="288" spans="1:13" ht="14.4" customHeight="1" x14ac:dyDescent="0.3">
      <c r="A288" s="567" t="s">
        <v>1764</v>
      </c>
      <c r="B288" s="568" t="s">
        <v>2998</v>
      </c>
      <c r="C288" s="568" t="s">
        <v>1981</v>
      </c>
      <c r="D288" s="568" t="s">
        <v>1982</v>
      </c>
      <c r="E288" s="568" t="s">
        <v>1983</v>
      </c>
      <c r="F288" s="571"/>
      <c r="G288" s="571"/>
      <c r="H288" s="585">
        <v>0</v>
      </c>
      <c r="I288" s="571">
        <v>33</v>
      </c>
      <c r="J288" s="571">
        <v>53757.99</v>
      </c>
      <c r="K288" s="585">
        <v>1</v>
      </c>
      <c r="L288" s="571">
        <v>33</v>
      </c>
      <c r="M288" s="572">
        <v>53757.99</v>
      </c>
    </row>
    <row r="289" spans="1:13" ht="14.4" customHeight="1" x14ac:dyDescent="0.3">
      <c r="A289" s="567" t="s">
        <v>1764</v>
      </c>
      <c r="B289" s="568" t="s">
        <v>2999</v>
      </c>
      <c r="C289" s="568" t="s">
        <v>1908</v>
      </c>
      <c r="D289" s="568" t="s">
        <v>1909</v>
      </c>
      <c r="E289" s="568" t="s">
        <v>1910</v>
      </c>
      <c r="F289" s="571"/>
      <c r="G289" s="571"/>
      <c r="H289" s="585">
        <v>0</v>
      </c>
      <c r="I289" s="571">
        <v>37</v>
      </c>
      <c r="J289" s="571">
        <v>38021.199999999997</v>
      </c>
      <c r="K289" s="585">
        <v>1</v>
      </c>
      <c r="L289" s="571">
        <v>37</v>
      </c>
      <c r="M289" s="572">
        <v>38021.199999999997</v>
      </c>
    </row>
    <row r="290" spans="1:13" ht="14.4" customHeight="1" x14ac:dyDescent="0.3">
      <c r="A290" s="567" t="s">
        <v>1764</v>
      </c>
      <c r="B290" s="568" t="s">
        <v>2999</v>
      </c>
      <c r="C290" s="568" t="s">
        <v>1911</v>
      </c>
      <c r="D290" s="568" t="s">
        <v>1912</v>
      </c>
      <c r="E290" s="568" t="s">
        <v>1913</v>
      </c>
      <c r="F290" s="571"/>
      <c r="G290" s="571"/>
      <c r="H290" s="585">
        <v>0</v>
      </c>
      <c r="I290" s="571">
        <v>26</v>
      </c>
      <c r="J290" s="571">
        <v>39244.400000000009</v>
      </c>
      <c r="K290" s="585">
        <v>1</v>
      </c>
      <c r="L290" s="571">
        <v>26</v>
      </c>
      <c r="M290" s="572">
        <v>39244.400000000009</v>
      </c>
    </row>
    <row r="291" spans="1:13" ht="14.4" customHeight="1" x14ac:dyDescent="0.3">
      <c r="A291" s="567" t="s">
        <v>1764</v>
      </c>
      <c r="B291" s="568" t="s">
        <v>2999</v>
      </c>
      <c r="C291" s="568" t="s">
        <v>2146</v>
      </c>
      <c r="D291" s="568" t="s">
        <v>2147</v>
      </c>
      <c r="E291" s="568" t="s">
        <v>2148</v>
      </c>
      <c r="F291" s="571"/>
      <c r="G291" s="571"/>
      <c r="H291" s="585">
        <v>0</v>
      </c>
      <c r="I291" s="571">
        <v>25</v>
      </c>
      <c r="J291" s="571">
        <v>47403.5</v>
      </c>
      <c r="K291" s="585">
        <v>1</v>
      </c>
      <c r="L291" s="571">
        <v>25</v>
      </c>
      <c r="M291" s="572">
        <v>47403.5</v>
      </c>
    </row>
    <row r="292" spans="1:13" ht="14.4" customHeight="1" x14ac:dyDescent="0.3">
      <c r="A292" s="567" t="s">
        <v>1764</v>
      </c>
      <c r="B292" s="568" t="s">
        <v>1730</v>
      </c>
      <c r="C292" s="568" t="s">
        <v>2112</v>
      </c>
      <c r="D292" s="568" t="s">
        <v>2113</v>
      </c>
      <c r="E292" s="568" t="s">
        <v>2032</v>
      </c>
      <c r="F292" s="571">
        <v>4</v>
      </c>
      <c r="G292" s="571">
        <v>747.4</v>
      </c>
      <c r="H292" s="585">
        <v>1</v>
      </c>
      <c r="I292" s="571"/>
      <c r="J292" s="571"/>
      <c r="K292" s="585">
        <v>0</v>
      </c>
      <c r="L292" s="571">
        <v>4</v>
      </c>
      <c r="M292" s="572">
        <v>747.4</v>
      </c>
    </row>
    <row r="293" spans="1:13" ht="14.4" customHeight="1" x14ac:dyDescent="0.3">
      <c r="A293" s="567" t="s">
        <v>1764</v>
      </c>
      <c r="B293" s="568" t="s">
        <v>1730</v>
      </c>
      <c r="C293" s="568" t="s">
        <v>2674</v>
      </c>
      <c r="D293" s="568" t="s">
        <v>2118</v>
      </c>
      <c r="E293" s="568" t="s">
        <v>2675</v>
      </c>
      <c r="F293" s="571">
        <v>1</v>
      </c>
      <c r="G293" s="571">
        <v>24.56</v>
      </c>
      <c r="H293" s="585">
        <v>1</v>
      </c>
      <c r="I293" s="571"/>
      <c r="J293" s="571"/>
      <c r="K293" s="585">
        <v>0</v>
      </c>
      <c r="L293" s="571">
        <v>1</v>
      </c>
      <c r="M293" s="572">
        <v>24.56</v>
      </c>
    </row>
    <row r="294" spans="1:13" ht="14.4" customHeight="1" x14ac:dyDescent="0.3">
      <c r="A294" s="567" t="s">
        <v>1764</v>
      </c>
      <c r="B294" s="568" t="s">
        <v>1730</v>
      </c>
      <c r="C294" s="568" t="s">
        <v>2117</v>
      </c>
      <c r="D294" s="568" t="s">
        <v>2118</v>
      </c>
      <c r="E294" s="568" t="s">
        <v>2119</v>
      </c>
      <c r="F294" s="571">
        <v>3</v>
      </c>
      <c r="G294" s="571">
        <v>221.01</v>
      </c>
      <c r="H294" s="585">
        <v>1</v>
      </c>
      <c r="I294" s="571"/>
      <c r="J294" s="571"/>
      <c r="K294" s="585">
        <v>0</v>
      </c>
      <c r="L294" s="571">
        <v>3</v>
      </c>
      <c r="M294" s="572">
        <v>221.01</v>
      </c>
    </row>
    <row r="295" spans="1:13" ht="14.4" customHeight="1" x14ac:dyDescent="0.3">
      <c r="A295" s="567" t="s">
        <v>1764</v>
      </c>
      <c r="B295" s="568" t="s">
        <v>1730</v>
      </c>
      <c r="C295" s="568" t="s">
        <v>2469</v>
      </c>
      <c r="D295" s="568" t="s">
        <v>2470</v>
      </c>
      <c r="E295" s="568" t="s">
        <v>836</v>
      </c>
      <c r="F295" s="571">
        <v>3</v>
      </c>
      <c r="G295" s="571">
        <v>498.21</v>
      </c>
      <c r="H295" s="585">
        <v>1</v>
      </c>
      <c r="I295" s="571"/>
      <c r="J295" s="571"/>
      <c r="K295" s="585">
        <v>0</v>
      </c>
      <c r="L295" s="571">
        <v>3</v>
      </c>
      <c r="M295" s="572">
        <v>498.21</v>
      </c>
    </row>
    <row r="296" spans="1:13" ht="14.4" customHeight="1" x14ac:dyDescent="0.3">
      <c r="A296" s="567" t="s">
        <v>1764</v>
      </c>
      <c r="B296" s="568" t="s">
        <v>1730</v>
      </c>
      <c r="C296" s="568" t="s">
        <v>2120</v>
      </c>
      <c r="D296" s="568" t="s">
        <v>2121</v>
      </c>
      <c r="E296" s="568" t="s">
        <v>2122</v>
      </c>
      <c r="F296" s="571"/>
      <c r="G296" s="571"/>
      <c r="H296" s="585">
        <v>0</v>
      </c>
      <c r="I296" s="571">
        <v>30</v>
      </c>
      <c r="J296" s="571">
        <v>4420.8000000000011</v>
      </c>
      <c r="K296" s="585">
        <v>1</v>
      </c>
      <c r="L296" s="571">
        <v>30</v>
      </c>
      <c r="M296" s="572">
        <v>4420.8000000000011</v>
      </c>
    </row>
    <row r="297" spans="1:13" ht="14.4" customHeight="1" x14ac:dyDescent="0.3">
      <c r="A297" s="567" t="s">
        <v>1764</v>
      </c>
      <c r="B297" s="568" t="s">
        <v>1730</v>
      </c>
      <c r="C297" s="568" t="s">
        <v>2123</v>
      </c>
      <c r="D297" s="568" t="s">
        <v>2124</v>
      </c>
      <c r="E297" s="568" t="s">
        <v>836</v>
      </c>
      <c r="F297" s="571"/>
      <c r="G297" s="571"/>
      <c r="H297" s="585">
        <v>0</v>
      </c>
      <c r="I297" s="571">
        <v>16</v>
      </c>
      <c r="J297" s="571">
        <v>2657.12</v>
      </c>
      <c r="K297" s="585">
        <v>1</v>
      </c>
      <c r="L297" s="571">
        <v>16</v>
      </c>
      <c r="M297" s="572">
        <v>2657.12</v>
      </c>
    </row>
    <row r="298" spans="1:13" ht="14.4" customHeight="1" x14ac:dyDescent="0.3">
      <c r="A298" s="567" t="s">
        <v>1764</v>
      </c>
      <c r="B298" s="568" t="s">
        <v>1730</v>
      </c>
      <c r="C298" s="568" t="s">
        <v>2522</v>
      </c>
      <c r="D298" s="568" t="s">
        <v>2126</v>
      </c>
      <c r="E298" s="568" t="s">
        <v>2032</v>
      </c>
      <c r="F298" s="571">
        <v>3</v>
      </c>
      <c r="G298" s="571">
        <v>0</v>
      </c>
      <c r="H298" s="585"/>
      <c r="I298" s="571"/>
      <c r="J298" s="571"/>
      <c r="K298" s="585"/>
      <c r="L298" s="571">
        <v>3</v>
      </c>
      <c r="M298" s="572">
        <v>0</v>
      </c>
    </row>
    <row r="299" spans="1:13" ht="14.4" customHeight="1" x14ac:dyDescent="0.3">
      <c r="A299" s="567" t="s">
        <v>1764</v>
      </c>
      <c r="B299" s="568" t="s">
        <v>1730</v>
      </c>
      <c r="C299" s="568" t="s">
        <v>2125</v>
      </c>
      <c r="D299" s="568" t="s">
        <v>2126</v>
      </c>
      <c r="E299" s="568" t="s">
        <v>2127</v>
      </c>
      <c r="F299" s="571">
        <v>11</v>
      </c>
      <c r="G299" s="571">
        <v>2282.83</v>
      </c>
      <c r="H299" s="585">
        <v>1</v>
      </c>
      <c r="I299" s="571"/>
      <c r="J299" s="571"/>
      <c r="K299" s="585">
        <v>0</v>
      </c>
      <c r="L299" s="571">
        <v>11</v>
      </c>
      <c r="M299" s="572">
        <v>2282.83</v>
      </c>
    </row>
    <row r="300" spans="1:13" ht="14.4" customHeight="1" x14ac:dyDescent="0.3">
      <c r="A300" s="567" t="s">
        <v>1764</v>
      </c>
      <c r="B300" s="568" t="s">
        <v>1730</v>
      </c>
      <c r="C300" s="568" t="s">
        <v>2241</v>
      </c>
      <c r="D300" s="568" t="s">
        <v>2242</v>
      </c>
      <c r="E300" s="568" t="s">
        <v>2122</v>
      </c>
      <c r="F300" s="571">
        <v>2</v>
      </c>
      <c r="G300" s="571">
        <v>294.72000000000003</v>
      </c>
      <c r="H300" s="585">
        <v>1</v>
      </c>
      <c r="I300" s="571"/>
      <c r="J300" s="571"/>
      <c r="K300" s="585">
        <v>0</v>
      </c>
      <c r="L300" s="571">
        <v>2</v>
      </c>
      <c r="M300" s="572">
        <v>294.72000000000003</v>
      </c>
    </row>
    <row r="301" spans="1:13" ht="14.4" customHeight="1" x14ac:dyDescent="0.3">
      <c r="A301" s="567" t="s">
        <v>1764</v>
      </c>
      <c r="B301" s="568" t="s">
        <v>1730</v>
      </c>
      <c r="C301" s="568" t="s">
        <v>2243</v>
      </c>
      <c r="D301" s="568" t="s">
        <v>2244</v>
      </c>
      <c r="E301" s="568" t="s">
        <v>2245</v>
      </c>
      <c r="F301" s="571">
        <v>1</v>
      </c>
      <c r="G301" s="571">
        <v>314.35000000000002</v>
      </c>
      <c r="H301" s="585">
        <v>1</v>
      </c>
      <c r="I301" s="571"/>
      <c r="J301" s="571"/>
      <c r="K301" s="585">
        <v>0</v>
      </c>
      <c r="L301" s="571">
        <v>1</v>
      </c>
      <c r="M301" s="572">
        <v>314.35000000000002</v>
      </c>
    </row>
    <row r="302" spans="1:13" ht="14.4" customHeight="1" x14ac:dyDescent="0.3">
      <c r="A302" s="567" t="s">
        <v>1764</v>
      </c>
      <c r="B302" s="568" t="s">
        <v>1730</v>
      </c>
      <c r="C302" s="568" t="s">
        <v>2128</v>
      </c>
      <c r="D302" s="568" t="s">
        <v>2129</v>
      </c>
      <c r="E302" s="568" t="s">
        <v>2032</v>
      </c>
      <c r="F302" s="571"/>
      <c r="G302" s="571"/>
      <c r="H302" s="585">
        <v>0</v>
      </c>
      <c r="I302" s="571">
        <v>21</v>
      </c>
      <c r="J302" s="571">
        <v>2614.7100000000005</v>
      </c>
      <c r="K302" s="585">
        <v>1</v>
      </c>
      <c r="L302" s="571">
        <v>21</v>
      </c>
      <c r="M302" s="572">
        <v>2614.7100000000005</v>
      </c>
    </row>
    <row r="303" spans="1:13" ht="14.4" customHeight="1" x14ac:dyDescent="0.3">
      <c r="A303" s="567" t="s">
        <v>1764</v>
      </c>
      <c r="B303" s="568" t="s">
        <v>1730</v>
      </c>
      <c r="C303" s="568" t="s">
        <v>2248</v>
      </c>
      <c r="D303" s="568" t="s">
        <v>2129</v>
      </c>
      <c r="E303" s="568" t="s">
        <v>2127</v>
      </c>
      <c r="F303" s="571"/>
      <c r="G303" s="571"/>
      <c r="H303" s="585">
        <v>0</v>
      </c>
      <c r="I303" s="571">
        <v>3</v>
      </c>
      <c r="J303" s="571">
        <v>622.59</v>
      </c>
      <c r="K303" s="585">
        <v>1</v>
      </c>
      <c r="L303" s="571">
        <v>3</v>
      </c>
      <c r="M303" s="572">
        <v>622.59</v>
      </c>
    </row>
    <row r="304" spans="1:13" ht="14.4" customHeight="1" x14ac:dyDescent="0.3">
      <c r="A304" s="567" t="s">
        <v>1764</v>
      </c>
      <c r="B304" s="568" t="s">
        <v>1730</v>
      </c>
      <c r="C304" s="568" t="s">
        <v>2249</v>
      </c>
      <c r="D304" s="568" t="s">
        <v>2240</v>
      </c>
      <c r="E304" s="568" t="s">
        <v>2245</v>
      </c>
      <c r="F304" s="571"/>
      <c r="G304" s="571"/>
      <c r="H304" s="585">
        <v>0</v>
      </c>
      <c r="I304" s="571">
        <v>9</v>
      </c>
      <c r="J304" s="571">
        <v>2829.15</v>
      </c>
      <c r="K304" s="585">
        <v>1</v>
      </c>
      <c r="L304" s="571">
        <v>9</v>
      </c>
      <c r="M304" s="572">
        <v>2829.15</v>
      </c>
    </row>
    <row r="305" spans="1:13" ht="14.4" customHeight="1" x14ac:dyDescent="0.3">
      <c r="A305" s="567" t="s">
        <v>1764</v>
      </c>
      <c r="B305" s="568" t="s">
        <v>1730</v>
      </c>
      <c r="C305" s="568" t="s">
        <v>2973</v>
      </c>
      <c r="D305" s="568" t="s">
        <v>2118</v>
      </c>
      <c r="E305" s="568" t="s">
        <v>2119</v>
      </c>
      <c r="F305" s="571">
        <v>1</v>
      </c>
      <c r="G305" s="571">
        <v>73.67</v>
      </c>
      <c r="H305" s="585">
        <v>1</v>
      </c>
      <c r="I305" s="571"/>
      <c r="J305" s="571"/>
      <c r="K305" s="585">
        <v>0</v>
      </c>
      <c r="L305" s="571">
        <v>1</v>
      </c>
      <c r="M305" s="572">
        <v>73.67</v>
      </c>
    </row>
    <row r="306" spans="1:13" ht="14.4" customHeight="1" x14ac:dyDescent="0.3">
      <c r="A306" s="567" t="s">
        <v>1764</v>
      </c>
      <c r="B306" s="568" t="s">
        <v>2994</v>
      </c>
      <c r="C306" s="568" t="s">
        <v>2664</v>
      </c>
      <c r="D306" s="568" t="s">
        <v>2665</v>
      </c>
      <c r="E306" s="568" t="s">
        <v>2666</v>
      </c>
      <c r="F306" s="571">
        <v>8</v>
      </c>
      <c r="G306" s="571">
        <v>1010.0800000000002</v>
      </c>
      <c r="H306" s="585">
        <v>1</v>
      </c>
      <c r="I306" s="571"/>
      <c r="J306" s="571"/>
      <c r="K306" s="585">
        <v>0</v>
      </c>
      <c r="L306" s="571">
        <v>8</v>
      </c>
      <c r="M306" s="572">
        <v>1010.0800000000002</v>
      </c>
    </row>
    <row r="307" spans="1:13" ht="14.4" customHeight="1" x14ac:dyDescent="0.3">
      <c r="A307" s="567" t="s">
        <v>1764</v>
      </c>
      <c r="B307" s="568" t="s">
        <v>2994</v>
      </c>
      <c r="C307" s="568" t="s">
        <v>2456</v>
      </c>
      <c r="D307" s="568" t="s">
        <v>2364</v>
      </c>
      <c r="E307" s="568" t="s">
        <v>2365</v>
      </c>
      <c r="F307" s="571">
        <v>3</v>
      </c>
      <c r="G307" s="571">
        <v>284.15999999999997</v>
      </c>
      <c r="H307" s="585">
        <v>1</v>
      </c>
      <c r="I307" s="571"/>
      <c r="J307" s="571"/>
      <c r="K307" s="585">
        <v>0</v>
      </c>
      <c r="L307" s="571">
        <v>3</v>
      </c>
      <c r="M307" s="572">
        <v>284.15999999999997</v>
      </c>
    </row>
    <row r="308" spans="1:13" ht="14.4" customHeight="1" x14ac:dyDescent="0.3">
      <c r="A308" s="567" t="s">
        <v>1764</v>
      </c>
      <c r="B308" s="568" t="s">
        <v>2994</v>
      </c>
      <c r="C308" s="568" t="s">
        <v>2931</v>
      </c>
      <c r="D308" s="568" t="s">
        <v>2932</v>
      </c>
      <c r="E308" s="568" t="s">
        <v>2933</v>
      </c>
      <c r="F308" s="571"/>
      <c r="G308" s="571"/>
      <c r="H308" s="585">
        <v>0</v>
      </c>
      <c r="I308" s="571">
        <v>6</v>
      </c>
      <c r="J308" s="571">
        <v>277.79999999999995</v>
      </c>
      <c r="K308" s="585">
        <v>1</v>
      </c>
      <c r="L308" s="571">
        <v>6</v>
      </c>
      <c r="M308" s="572">
        <v>277.79999999999995</v>
      </c>
    </row>
    <row r="309" spans="1:13" ht="14.4" customHeight="1" x14ac:dyDescent="0.3">
      <c r="A309" s="567" t="s">
        <v>1764</v>
      </c>
      <c r="B309" s="568" t="s">
        <v>2994</v>
      </c>
      <c r="C309" s="568" t="s">
        <v>2970</v>
      </c>
      <c r="D309" s="568" t="s">
        <v>2364</v>
      </c>
      <c r="E309" s="568" t="s">
        <v>2365</v>
      </c>
      <c r="F309" s="571">
        <v>3</v>
      </c>
      <c r="G309" s="571">
        <v>0</v>
      </c>
      <c r="H309" s="585"/>
      <c r="I309" s="571"/>
      <c r="J309" s="571"/>
      <c r="K309" s="585"/>
      <c r="L309" s="571">
        <v>3</v>
      </c>
      <c r="M309" s="572">
        <v>0</v>
      </c>
    </row>
    <row r="310" spans="1:13" ht="14.4" customHeight="1" x14ac:dyDescent="0.3">
      <c r="A310" s="567" t="s">
        <v>1764</v>
      </c>
      <c r="B310" s="568" t="s">
        <v>1660</v>
      </c>
      <c r="C310" s="568" t="s">
        <v>2423</v>
      </c>
      <c r="D310" s="568" t="s">
        <v>1986</v>
      </c>
      <c r="E310" s="568" t="s">
        <v>1152</v>
      </c>
      <c r="F310" s="571"/>
      <c r="G310" s="571"/>
      <c r="H310" s="585">
        <v>0</v>
      </c>
      <c r="I310" s="571">
        <v>6</v>
      </c>
      <c r="J310" s="571">
        <v>5322.2999999999993</v>
      </c>
      <c r="K310" s="585">
        <v>1</v>
      </c>
      <c r="L310" s="571">
        <v>6</v>
      </c>
      <c r="M310" s="572">
        <v>5322.2999999999993</v>
      </c>
    </row>
    <row r="311" spans="1:13" ht="14.4" customHeight="1" x14ac:dyDescent="0.3">
      <c r="A311" s="567" t="s">
        <v>1764</v>
      </c>
      <c r="B311" s="568" t="s">
        <v>1660</v>
      </c>
      <c r="C311" s="568" t="s">
        <v>1988</v>
      </c>
      <c r="D311" s="568" t="s">
        <v>1989</v>
      </c>
      <c r="E311" s="568" t="s">
        <v>1987</v>
      </c>
      <c r="F311" s="571">
        <v>2</v>
      </c>
      <c r="G311" s="571">
        <v>887.04</v>
      </c>
      <c r="H311" s="585">
        <v>1</v>
      </c>
      <c r="I311" s="571"/>
      <c r="J311" s="571"/>
      <c r="K311" s="585">
        <v>0</v>
      </c>
      <c r="L311" s="571">
        <v>2</v>
      </c>
      <c r="M311" s="572">
        <v>887.04</v>
      </c>
    </row>
    <row r="312" spans="1:13" ht="14.4" customHeight="1" x14ac:dyDescent="0.3">
      <c r="A312" s="567" t="s">
        <v>1764</v>
      </c>
      <c r="B312" s="568" t="s">
        <v>1660</v>
      </c>
      <c r="C312" s="568" t="s">
        <v>2846</v>
      </c>
      <c r="D312" s="568" t="s">
        <v>1994</v>
      </c>
      <c r="E312" s="568" t="s">
        <v>2847</v>
      </c>
      <c r="F312" s="571"/>
      <c r="G312" s="571"/>
      <c r="H312" s="585">
        <v>0</v>
      </c>
      <c r="I312" s="571">
        <v>2</v>
      </c>
      <c r="J312" s="571">
        <v>1123.08</v>
      </c>
      <c r="K312" s="585">
        <v>1</v>
      </c>
      <c r="L312" s="571">
        <v>2</v>
      </c>
      <c r="M312" s="572">
        <v>1123.08</v>
      </c>
    </row>
    <row r="313" spans="1:13" ht="14.4" customHeight="1" x14ac:dyDescent="0.3">
      <c r="A313" s="567" t="s">
        <v>1764</v>
      </c>
      <c r="B313" s="568" t="s">
        <v>1660</v>
      </c>
      <c r="C313" s="568" t="s">
        <v>1996</v>
      </c>
      <c r="D313" s="568" t="s">
        <v>1151</v>
      </c>
      <c r="E313" s="568" t="s">
        <v>1987</v>
      </c>
      <c r="F313" s="571"/>
      <c r="G313" s="571"/>
      <c r="H313" s="585">
        <v>0</v>
      </c>
      <c r="I313" s="571">
        <v>10</v>
      </c>
      <c r="J313" s="571">
        <v>4435.2</v>
      </c>
      <c r="K313" s="585">
        <v>1</v>
      </c>
      <c r="L313" s="571">
        <v>10</v>
      </c>
      <c r="M313" s="572">
        <v>4435.2</v>
      </c>
    </row>
    <row r="314" spans="1:13" ht="14.4" customHeight="1" x14ac:dyDescent="0.3">
      <c r="A314" s="567" t="s">
        <v>1764</v>
      </c>
      <c r="B314" s="568" t="s">
        <v>1660</v>
      </c>
      <c r="C314" s="568" t="s">
        <v>1661</v>
      </c>
      <c r="D314" s="568" t="s">
        <v>1151</v>
      </c>
      <c r="E314" s="568" t="s">
        <v>1152</v>
      </c>
      <c r="F314" s="571"/>
      <c r="G314" s="571"/>
      <c r="H314" s="585">
        <v>0</v>
      </c>
      <c r="I314" s="571">
        <v>26</v>
      </c>
      <c r="J314" s="571">
        <v>23063.299999999996</v>
      </c>
      <c r="K314" s="585">
        <v>1</v>
      </c>
      <c r="L314" s="571">
        <v>26</v>
      </c>
      <c r="M314" s="572">
        <v>23063.299999999996</v>
      </c>
    </row>
    <row r="315" spans="1:13" ht="14.4" customHeight="1" x14ac:dyDescent="0.3">
      <c r="A315" s="567" t="s">
        <v>1764</v>
      </c>
      <c r="B315" s="568" t="s">
        <v>3000</v>
      </c>
      <c r="C315" s="568" t="s">
        <v>2352</v>
      </c>
      <c r="D315" s="568" t="s">
        <v>2353</v>
      </c>
      <c r="E315" s="568" t="s">
        <v>2354</v>
      </c>
      <c r="F315" s="571"/>
      <c r="G315" s="571"/>
      <c r="H315" s="585">
        <v>0</v>
      </c>
      <c r="I315" s="571">
        <v>13</v>
      </c>
      <c r="J315" s="571">
        <v>17480.580000000002</v>
      </c>
      <c r="K315" s="585">
        <v>1</v>
      </c>
      <c r="L315" s="571">
        <v>13</v>
      </c>
      <c r="M315" s="572">
        <v>17480.580000000002</v>
      </c>
    </row>
    <row r="316" spans="1:13" ht="14.4" customHeight="1" x14ac:dyDescent="0.3">
      <c r="A316" s="567" t="s">
        <v>1764</v>
      </c>
      <c r="B316" s="568" t="s">
        <v>3000</v>
      </c>
      <c r="C316" s="568" t="s">
        <v>2085</v>
      </c>
      <c r="D316" s="568" t="s">
        <v>2086</v>
      </c>
      <c r="E316" s="568" t="s">
        <v>2087</v>
      </c>
      <c r="F316" s="571"/>
      <c r="G316" s="571"/>
      <c r="H316" s="585">
        <v>0</v>
      </c>
      <c r="I316" s="571">
        <v>50</v>
      </c>
      <c r="J316" s="571">
        <v>89672.999999999985</v>
      </c>
      <c r="K316" s="585">
        <v>1</v>
      </c>
      <c r="L316" s="571">
        <v>50</v>
      </c>
      <c r="M316" s="572">
        <v>89672.999999999985</v>
      </c>
    </row>
    <row r="317" spans="1:13" ht="14.4" customHeight="1" x14ac:dyDescent="0.3">
      <c r="A317" s="567" t="s">
        <v>1764</v>
      </c>
      <c r="B317" s="568" t="s">
        <v>1662</v>
      </c>
      <c r="C317" s="568" t="s">
        <v>1900</v>
      </c>
      <c r="D317" s="568" t="s">
        <v>1901</v>
      </c>
      <c r="E317" s="568" t="s">
        <v>1902</v>
      </c>
      <c r="F317" s="571">
        <v>3</v>
      </c>
      <c r="G317" s="571">
        <v>176.97</v>
      </c>
      <c r="H317" s="585">
        <v>1</v>
      </c>
      <c r="I317" s="571"/>
      <c r="J317" s="571"/>
      <c r="K317" s="585">
        <v>0</v>
      </c>
      <c r="L317" s="571">
        <v>3</v>
      </c>
      <c r="M317" s="572">
        <v>176.97</v>
      </c>
    </row>
    <row r="318" spans="1:13" ht="14.4" customHeight="1" x14ac:dyDescent="0.3">
      <c r="A318" s="567" t="s">
        <v>1764</v>
      </c>
      <c r="B318" s="568" t="s">
        <v>1468</v>
      </c>
      <c r="C318" s="568" t="s">
        <v>2653</v>
      </c>
      <c r="D318" s="568" t="s">
        <v>2654</v>
      </c>
      <c r="E318" s="568" t="s">
        <v>2655</v>
      </c>
      <c r="F318" s="571"/>
      <c r="G318" s="571"/>
      <c r="H318" s="585"/>
      <c r="I318" s="571">
        <v>2</v>
      </c>
      <c r="J318" s="571">
        <v>0</v>
      </c>
      <c r="K318" s="585"/>
      <c r="L318" s="571">
        <v>2</v>
      </c>
      <c r="M318" s="572">
        <v>0</v>
      </c>
    </row>
    <row r="319" spans="1:13" ht="14.4" customHeight="1" x14ac:dyDescent="0.3">
      <c r="A319" s="567" t="s">
        <v>1764</v>
      </c>
      <c r="B319" s="568" t="s">
        <v>1675</v>
      </c>
      <c r="C319" s="568" t="s">
        <v>2149</v>
      </c>
      <c r="D319" s="568" t="s">
        <v>2150</v>
      </c>
      <c r="E319" s="568" t="s">
        <v>2151</v>
      </c>
      <c r="F319" s="571"/>
      <c r="G319" s="571"/>
      <c r="H319" s="585">
        <v>0</v>
      </c>
      <c r="I319" s="571">
        <v>1</v>
      </c>
      <c r="J319" s="571">
        <v>162.13</v>
      </c>
      <c r="K319" s="585">
        <v>1</v>
      </c>
      <c r="L319" s="571">
        <v>1</v>
      </c>
      <c r="M319" s="572">
        <v>162.13</v>
      </c>
    </row>
    <row r="320" spans="1:13" ht="14.4" customHeight="1" x14ac:dyDescent="0.3">
      <c r="A320" s="567" t="s">
        <v>1764</v>
      </c>
      <c r="B320" s="568" t="s">
        <v>1675</v>
      </c>
      <c r="C320" s="568" t="s">
        <v>1915</v>
      </c>
      <c r="D320" s="568" t="s">
        <v>1916</v>
      </c>
      <c r="E320" s="568" t="s">
        <v>1917</v>
      </c>
      <c r="F320" s="571"/>
      <c r="G320" s="571"/>
      <c r="H320" s="585">
        <v>0</v>
      </c>
      <c r="I320" s="571">
        <v>6</v>
      </c>
      <c r="J320" s="571">
        <v>1296.96</v>
      </c>
      <c r="K320" s="585">
        <v>1</v>
      </c>
      <c r="L320" s="571">
        <v>6</v>
      </c>
      <c r="M320" s="572">
        <v>1296.96</v>
      </c>
    </row>
    <row r="321" spans="1:13" ht="14.4" customHeight="1" x14ac:dyDescent="0.3">
      <c r="A321" s="567" t="s">
        <v>1764</v>
      </c>
      <c r="B321" s="568" t="s">
        <v>1675</v>
      </c>
      <c r="C321" s="568" t="s">
        <v>2402</v>
      </c>
      <c r="D321" s="568" t="s">
        <v>1916</v>
      </c>
      <c r="E321" s="568" t="s">
        <v>2403</v>
      </c>
      <c r="F321" s="571"/>
      <c r="G321" s="571"/>
      <c r="H321" s="585">
        <v>0</v>
      </c>
      <c r="I321" s="571">
        <v>1</v>
      </c>
      <c r="J321" s="571">
        <v>432.32</v>
      </c>
      <c r="K321" s="585">
        <v>1</v>
      </c>
      <c r="L321" s="571">
        <v>1</v>
      </c>
      <c r="M321" s="572">
        <v>432.32</v>
      </c>
    </row>
    <row r="322" spans="1:13" ht="14.4" customHeight="1" x14ac:dyDescent="0.3">
      <c r="A322" s="567" t="s">
        <v>1764</v>
      </c>
      <c r="B322" s="568" t="s">
        <v>3001</v>
      </c>
      <c r="C322" s="568" t="s">
        <v>2137</v>
      </c>
      <c r="D322" s="568" t="s">
        <v>2138</v>
      </c>
      <c r="E322" s="568" t="s">
        <v>2139</v>
      </c>
      <c r="F322" s="571"/>
      <c r="G322" s="571"/>
      <c r="H322" s="585">
        <v>0</v>
      </c>
      <c r="I322" s="571">
        <v>3</v>
      </c>
      <c r="J322" s="571">
        <v>418.38</v>
      </c>
      <c r="K322" s="585">
        <v>1</v>
      </c>
      <c r="L322" s="571">
        <v>3</v>
      </c>
      <c r="M322" s="572">
        <v>418.38</v>
      </c>
    </row>
    <row r="323" spans="1:13" ht="14.4" customHeight="1" x14ac:dyDescent="0.3">
      <c r="A323" s="567" t="s">
        <v>1764</v>
      </c>
      <c r="B323" s="568" t="s">
        <v>1689</v>
      </c>
      <c r="C323" s="568" t="s">
        <v>2950</v>
      </c>
      <c r="D323" s="568" t="s">
        <v>1145</v>
      </c>
      <c r="E323" s="568" t="s">
        <v>2951</v>
      </c>
      <c r="F323" s="571"/>
      <c r="G323" s="571"/>
      <c r="H323" s="585"/>
      <c r="I323" s="571">
        <v>1</v>
      </c>
      <c r="J323" s="571">
        <v>0</v>
      </c>
      <c r="K323" s="585"/>
      <c r="L323" s="571">
        <v>1</v>
      </c>
      <c r="M323" s="572">
        <v>0</v>
      </c>
    </row>
    <row r="324" spans="1:13" ht="14.4" customHeight="1" x14ac:dyDescent="0.3">
      <c r="A324" s="567" t="s">
        <v>1764</v>
      </c>
      <c r="B324" s="568" t="s">
        <v>3002</v>
      </c>
      <c r="C324" s="568" t="s">
        <v>2961</v>
      </c>
      <c r="D324" s="568" t="s">
        <v>2962</v>
      </c>
      <c r="E324" s="568" t="s">
        <v>610</v>
      </c>
      <c r="F324" s="571"/>
      <c r="G324" s="571"/>
      <c r="H324" s="585">
        <v>0</v>
      </c>
      <c r="I324" s="571">
        <v>1</v>
      </c>
      <c r="J324" s="571">
        <v>137.74</v>
      </c>
      <c r="K324" s="585">
        <v>1</v>
      </c>
      <c r="L324" s="571">
        <v>1</v>
      </c>
      <c r="M324" s="572">
        <v>137.74</v>
      </c>
    </row>
    <row r="325" spans="1:13" ht="14.4" customHeight="1" x14ac:dyDescent="0.3">
      <c r="A325" s="567" t="s">
        <v>1765</v>
      </c>
      <c r="B325" s="568" t="s">
        <v>1612</v>
      </c>
      <c r="C325" s="568" t="s">
        <v>2681</v>
      </c>
      <c r="D325" s="568" t="s">
        <v>2682</v>
      </c>
      <c r="E325" s="568" t="s">
        <v>1839</v>
      </c>
      <c r="F325" s="571">
        <v>3</v>
      </c>
      <c r="G325" s="571">
        <v>375.39</v>
      </c>
      <c r="H325" s="585">
        <v>1</v>
      </c>
      <c r="I325" s="571"/>
      <c r="J325" s="571"/>
      <c r="K325" s="585">
        <v>0</v>
      </c>
      <c r="L325" s="571">
        <v>3</v>
      </c>
      <c r="M325" s="572">
        <v>375.39</v>
      </c>
    </row>
    <row r="326" spans="1:13" ht="14.4" customHeight="1" x14ac:dyDescent="0.3">
      <c r="A326" s="567" t="s">
        <v>1768</v>
      </c>
      <c r="B326" s="568" t="s">
        <v>1474</v>
      </c>
      <c r="C326" s="568" t="s">
        <v>1881</v>
      </c>
      <c r="D326" s="568" t="s">
        <v>775</v>
      </c>
      <c r="E326" s="568" t="s">
        <v>1882</v>
      </c>
      <c r="F326" s="571"/>
      <c r="G326" s="571"/>
      <c r="H326" s="585">
        <v>0</v>
      </c>
      <c r="I326" s="571">
        <v>2</v>
      </c>
      <c r="J326" s="571">
        <v>1224.52</v>
      </c>
      <c r="K326" s="585">
        <v>1</v>
      </c>
      <c r="L326" s="571">
        <v>2</v>
      </c>
      <c r="M326" s="572">
        <v>1224.52</v>
      </c>
    </row>
    <row r="327" spans="1:13" ht="14.4" customHeight="1" x14ac:dyDescent="0.3">
      <c r="A327" s="567" t="s">
        <v>1768</v>
      </c>
      <c r="B327" s="568" t="s">
        <v>1524</v>
      </c>
      <c r="C327" s="568" t="s">
        <v>2698</v>
      </c>
      <c r="D327" s="568" t="s">
        <v>1526</v>
      </c>
      <c r="E327" s="568" t="s">
        <v>2699</v>
      </c>
      <c r="F327" s="571">
        <v>1</v>
      </c>
      <c r="G327" s="571">
        <v>200.07</v>
      </c>
      <c r="H327" s="585">
        <v>1</v>
      </c>
      <c r="I327" s="571"/>
      <c r="J327" s="571"/>
      <c r="K327" s="585">
        <v>0</v>
      </c>
      <c r="L327" s="571">
        <v>1</v>
      </c>
      <c r="M327" s="572">
        <v>200.07</v>
      </c>
    </row>
    <row r="328" spans="1:13" ht="14.4" customHeight="1" x14ac:dyDescent="0.3">
      <c r="A328" s="567" t="s">
        <v>1768</v>
      </c>
      <c r="B328" s="568" t="s">
        <v>1545</v>
      </c>
      <c r="C328" s="568" t="s">
        <v>2701</v>
      </c>
      <c r="D328" s="568" t="s">
        <v>2702</v>
      </c>
      <c r="E328" s="568" t="s">
        <v>2380</v>
      </c>
      <c r="F328" s="571">
        <v>1</v>
      </c>
      <c r="G328" s="571">
        <v>610.14</v>
      </c>
      <c r="H328" s="585">
        <v>1</v>
      </c>
      <c r="I328" s="571"/>
      <c r="J328" s="571"/>
      <c r="K328" s="585">
        <v>0</v>
      </c>
      <c r="L328" s="571">
        <v>1</v>
      </c>
      <c r="M328" s="572">
        <v>610.14</v>
      </c>
    </row>
    <row r="329" spans="1:13" ht="14.4" customHeight="1" x14ac:dyDescent="0.3">
      <c r="A329" s="567" t="s">
        <v>1768</v>
      </c>
      <c r="B329" s="568" t="s">
        <v>1730</v>
      </c>
      <c r="C329" s="568" t="s">
        <v>2239</v>
      </c>
      <c r="D329" s="568" t="s">
        <v>2240</v>
      </c>
      <c r="E329" s="568" t="s">
        <v>2018</v>
      </c>
      <c r="F329" s="571"/>
      <c r="G329" s="571"/>
      <c r="H329" s="585">
        <v>0</v>
      </c>
      <c r="I329" s="571">
        <v>2</v>
      </c>
      <c r="J329" s="571">
        <v>65.48</v>
      </c>
      <c r="K329" s="585">
        <v>1</v>
      </c>
      <c r="L329" s="571">
        <v>2</v>
      </c>
      <c r="M329" s="572">
        <v>65.48</v>
      </c>
    </row>
    <row r="330" spans="1:13" ht="14.4" customHeight="1" x14ac:dyDescent="0.3">
      <c r="A330" s="567" t="s">
        <v>1768</v>
      </c>
      <c r="B330" s="568" t="s">
        <v>1730</v>
      </c>
      <c r="C330" s="568" t="s">
        <v>2243</v>
      </c>
      <c r="D330" s="568" t="s">
        <v>2244</v>
      </c>
      <c r="E330" s="568" t="s">
        <v>2245</v>
      </c>
      <c r="F330" s="571">
        <v>2</v>
      </c>
      <c r="G330" s="571">
        <v>628.70000000000005</v>
      </c>
      <c r="H330" s="585">
        <v>1</v>
      </c>
      <c r="I330" s="571"/>
      <c r="J330" s="571"/>
      <c r="K330" s="585">
        <v>0</v>
      </c>
      <c r="L330" s="571">
        <v>2</v>
      </c>
      <c r="M330" s="572">
        <v>628.70000000000005</v>
      </c>
    </row>
    <row r="331" spans="1:13" ht="14.4" customHeight="1" x14ac:dyDescent="0.3">
      <c r="A331" s="567" t="s">
        <v>1769</v>
      </c>
      <c r="B331" s="568" t="s">
        <v>1508</v>
      </c>
      <c r="C331" s="568" t="s">
        <v>1509</v>
      </c>
      <c r="D331" s="568" t="s">
        <v>1172</v>
      </c>
      <c r="E331" s="568" t="s">
        <v>1173</v>
      </c>
      <c r="F331" s="571"/>
      <c r="G331" s="571"/>
      <c r="H331" s="585">
        <v>0</v>
      </c>
      <c r="I331" s="571">
        <v>1</v>
      </c>
      <c r="J331" s="571">
        <v>414.85</v>
      </c>
      <c r="K331" s="585">
        <v>1</v>
      </c>
      <c r="L331" s="571">
        <v>1</v>
      </c>
      <c r="M331" s="572">
        <v>414.85</v>
      </c>
    </row>
    <row r="332" spans="1:13" ht="14.4" customHeight="1" x14ac:dyDescent="0.3">
      <c r="A332" s="567" t="s">
        <v>1769</v>
      </c>
      <c r="B332" s="568" t="s">
        <v>1640</v>
      </c>
      <c r="C332" s="568" t="s">
        <v>2717</v>
      </c>
      <c r="D332" s="568" t="s">
        <v>1098</v>
      </c>
      <c r="E332" s="568" t="s">
        <v>2602</v>
      </c>
      <c r="F332" s="571"/>
      <c r="G332" s="571"/>
      <c r="H332" s="585">
        <v>0</v>
      </c>
      <c r="I332" s="571">
        <v>2</v>
      </c>
      <c r="J332" s="571">
        <v>386.52</v>
      </c>
      <c r="K332" s="585">
        <v>1</v>
      </c>
      <c r="L332" s="571">
        <v>2</v>
      </c>
      <c r="M332" s="572">
        <v>386.52</v>
      </c>
    </row>
    <row r="333" spans="1:13" ht="14.4" customHeight="1" x14ac:dyDescent="0.3">
      <c r="A333" s="567" t="s">
        <v>1770</v>
      </c>
      <c r="B333" s="568" t="s">
        <v>1612</v>
      </c>
      <c r="C333" s="568" t="s">
        <v>2610</v>
      </c>
      <c r="D333" s="568" t="s">
        <v>2611</v>
      </c>
      <c r="E333" s="568" t="s">
        <v>1839</v>
      </c>
      <c r="F333" s="571">
        <v>2</v>
      </c>
      <c r="G333" s="571">
        <v>444.5</v>
      </c>
      <c r="H333" s="585">
        <v>1</v>
      </c>
      <c r="I333" s="571"/>
      <c r="J333" s="571"/>
      <c r="K333" s="585">
        <v>0</v>
      </c>
      <c r="L333" s="571">
        <v>2</v>
      </c>
      <c r="M333" s="572">
        <v>444.5</v>
      </c>
    </row>
    <row r="334" spans="1:13" ht="14.4" customHeight="1" x14ac:dyDescent="0.3">
      <c r="A334" s="567" t="s">
        <v>1771</v>
      </c>
      <c r="B334" s="568" t="s">
        <v>1578</v>
      </c>
      <c r="C334" s="568" t="s">
        <v>2260</v>
      </c>
      <c r="D334" s="568" t="s">
        <v>2261</v>
      </c>
      <c r="E334" s="568" t="s">
        <v>2262</v>
      </c>
      <c r="F334" s="571"/>
      <c r="G334" s="571"/>
      <c r="H334" s="585">
        <v>0</v>
      </c>
      <c r="I334" s="571">
        <v>1</v>
      </c>
      <c r="J334" s="571">
        <v>333.31</v>
      </c>
      <c r="K334" s="585">
        <v>1</v>
      </c>
      <c r="L334" s="571">
        <v>1</v>
      </c>
      <c r="M334" s="572">
        <v>333.31</v>
      </c>
    </row>
    <row r="335" spans="1:13" ht="14.4" customHeight="1" x14ac:dyDescent="0.3">
      <c r="A335" s="567" t="s">
        <v>1771</v>
      </c>
      <c r="B335" s="568" t="s">
        <v>1662</v>
      </c>
      <c r="C335" s="568" t="s">
        <v>2723</v>
      </c>
      <c r="D335" s="568" t="s">
        <v>2724</v>
      </c>
      <c r="E335" s="568" t="s">
        <v>2725</v>
      </c>
      <c r="F335" s="571"/>
      <c r="G335" s="571"/>
      <c r="H335" s="585">
        <v>0</v>
      </c>
      <c r="I335" s="571">
        <v>1</v>
      </c>
      <c r="J335" s="571">
        <v>38.51</v>
      </c>
      <c r="K335" s="585">
        <v>1</v>
      </c>
      <c r="L335" s="571">
        <v>1</v>
      </c>
      <c r="M335" s="572">
        <v>38.51</v>
      </c>
    </row>
    <row r="336" spans="1:13" ht="14.4" customHeight="1" x14ac:dyDescent="0.3">
      <c r="A336" s="567" t="s">
        <v>1772</v>
      </c>
      <c r="B336" s="568" t="s">
        <v>1474</v>
      </c>
      <c r="C336" s="568" t="s">
        <v>1881</v>
      </c>
      <c r="D336" s="568" t="s">
        <v>775</v>
      </c>
      <c r="E336" s="568" t="s">
        <v>1882</v>
      </c>
      <c r="F336" s="571"/>
      <c r="G336" s="571"/>
      <c r="H336" s="585">
        <v>0</v>
      </c>
      <c r="I336" s="571">
        <v>3</v>
      </c>
      <c r="J336" s="571">
        <v>1836.78</v>
      </c>
      <c r="K336" s="585">
        <v>1</v>
      </c>
      <c r="L336" s="571">
        <v>3</v>
      </c>
      <c r="M336" s="572">
        <v>1836.78</v>
      </c>
    </row>
    <row r="337" spans="1:13" ht="14.4" customHeight="1" x14ac:dyDescent="0.3">
      <c r="A337" s="567" t="s">
        <v>1772</v>
      </c>
      <c r="B337" s="568" t="s">
        <v>1505</v>
      </c>
      <c r="C337" s="568" t="s">
        <v>2772</v>
      </c>
      <c r="D337" s="568" t="s">
        <v>2332</v>
      </c>
      <c r="E337" s="568" t="s">
        <v>2773</v>
      </c>
      <c r="F337" s="571"/>
      <c r="G337" s="571"/>
      <c r="H337" s="585">
        <v>0</v>
      </c>
      <c r="I337" s="571">
        <v>7</v>
      </c>
      <c r="J337" s="571">
        <v>3282.72</v>
      </c>
      <c r="K337" s="585">
        <v>1</v>
      </c>
      <c r="L337" s="571">
        <v>7</v>
      </c>
      <c r="M337" s="572">
        <v>3282.72</v>
      </c>
    </row>
    <row r="338" spans="1:13" ht="14.4" customHeight="1" x14ac:dyDescent="0.3">
      <c r="A338" s="567" t="s">
        <v>1772</v>
      </c>
      <c r="B338" s="568" t="s">
        <v>3005</v>
      </c>
      <c r="C338" s="568" t="s">
        <v>2729</v>
      </c>
      <c r="D338" s="568" t="s">
        <v>2730</v>
      </c>
      <c r="E338" s="568" t="s">
        <v>2731</v>
      </c>
      <c r="F338" s="571">
        <v>9</v>
      </c>
      <c r="G338" s="571">
        <v>6029.64</v>
      </c>
      <c r="H338" s="585">
        <v>1</v>
      </c>
      <c r="I338" s="571"/>
      <c r="J338" s="571"/>
      <c r="K338" s="585">
        <v>0</v>
      </c>
      <c r="L338" s="571">
        <v>9</v>
      </c>
      <c r="M338" s="572">
        <v>6029.64</v>
      </c>
    </row>
    <row r="339" spans="1:13" ht="14.4" customHeight="1" x14ac:dyDescent="0.3">
      <c r="A339" s="567" t="s">
        <v>1772</v>
      </c>
      <c r="B339" s="568" t="s">
        <v>3005</v>
      </c>
      <c r="C339" s="568" t="s">
        <v>2732</v>
      </c>
      <c r="D339" s="568" t="s">
        <v>2730</v>
      </c>
      <c r="E339" s="568" t="s">
        <v>2733</v>
      </c>
      <c r="F339" s="571">
        <v>9</v>
      </c>
      <c r="G339" s="571">
        <v>0</v>
      </c>
      <c r="H339" s="585"/>
      <c r="I339" s="571"/>
      <c r="J339" s="571"/>
      <c r="K339" s="585"/>
      <c r="L339" s="571">
        <v>9</v>
      </c>
      <c r="M339" s="572">
        <v>0</v>
      </c>
    </row>
    <row r="340" spans="1:13" ht="14.4" customHeight="1" x14ac:dyDescent="0.3">
      <c r="A340" s="567" t="s">
        <v>1772</v>
      </c>
      <c r="B340" s="568" t="s">
        <v>3006</v>
      </c>
      <c r="C340" s="568" t="s">
        <v>2759</v>
      </c>
      <c r="D340" s="568" t="s">
        <v>2760</v>
      </c>
      <c r="E340" s="568" t="s">
        <v>2761</v>
      </c>
      <c r="F340" s="571">
        <v>2</v>
      </c>
      <c r="G340" s="571">
        <v>0</v>
      </c>
      <c r="H340" s="585"/>
      <c r="I340" s="571"/>
      <c r="J340" s="571"/>
      <c r="K340" s="585"/>
      <c r="L340" s="571">
        <v>2</v>
      </c>
      <c r="M340" s="572">
        <v>0</v>
      </c>
    </row>
    <row r="341" spans="1:13" ht="14.4" customHeight="1" x14ac:dyDescent="0.3">
      <c r="A341" s="567" t="s">
        <v>1772</v>
      </c>
      <c r="B341" s="568" t="s">
        <v>3006</v>
      </c>
      <c r="C341" s="568" t="s">
        <v>2762</v>
      </c>
      <c r="D341" s="568" t="s">
        <v>2760</v>
      </c>
      <c r="E341" s="568" t="s">
        <v>2763</v>
      </c>
      <c r="F341" s="571"/>
      <c r="G341" s="571"/>
      <c r="H341" s="585">
        <v>0</v>
      </c>
      <c r="I341" s="571">
        <v>1</v>
      </c>
      <c r="J341" s="571">
        <v>83.56</v>
      </c>
      <c r="K341" s="585">
        <v>1</v>
      </c>
      <c r="L341" s="571">
        <v>1</v>
      </c>
      <c r="M341" s="572">
        <v>83.56</v>
      </c>
    </row>
    <row r="342" spans="1:13" ht="14.4" customHeight="1" x14ac:dyDescent="0.3">
      <c r="A342" s="567" t="s">
        <v>1772</v>
      </c>
      <c r="B342" s="568" t="s">
        <v>1578</v>
      </c>
      <c r="C342" s="568" t="s">
        <v>2260</v>
      </c>
      <c r="D342" s="568" t="s">
        <v>2261</v>
      </c>
      <c r="E342" s="568" t="s">
        <v>2262</v>
      </c>
      <c r="F342" s="571"/>
      <c r="G342" s="571"/>
      <c r="H342" s="585">
        <v>0</v>
      </c>
      <c r="I342" s="571">
        <v>4</v>
      </c>
      <c r="J342" s="571">
        <v>1333.24</v>
      </c>
      <c r="K342" s="585">
        <v>1</v>
      </c>
      <c r="L342" s="571">
        <v>4</v>
      </c>
      <c r="M342" s="572">
        <v>1333.24</v>
      </c>
    </row>
    <row r="343" spans="1:13" ht="14.4" customHeight="1" x14ac:dyDescent="0.3">
      <c r="A343" s="567" t="s">
        <v>1772</v>
      </c>
      <c r="B343" s="568" t="s">
        <v>1609</v>
      </c>
      <c r="C343" s="568" t="s">
        <v>2566</v>
      </c>
      <c r="D343" s="568" t="s">
        <v>2567</v>
      </c>
      <c r="E343" s="568" t="s">
        <v>2568</v>
      </c>
      <c r="F343" s="571"/>
      <c r="G343" s="571"/>
      <c r="H343" s="585">
        <v>0</v>
      </c>
      <c r="I343" s="571">
        <v>1</v>
      </c>
      <c r="J343" s="571">
        <v>399.92</v>
      </c>
      <c r="K343" s="585">
        <v>1</v>
      </c>
      <c r="L343" s="571">
        <v>1</v>
      </c>
      <c r="M343" s="572">
        <v>399.92</v>
      </c>
    </row>
    <row r="344" spans="1:13" ht="14.4" customHeight="1" x14ac:dyDescent="0.3">
      <c r="A344" s="567" t="s">
        <v>1772</v>
      </c>
      <c r="B344" s="568" t="s">
        <v>1622</v>
      </c>
      <c r="C344" s="568" t="s">
        <v>2270</v>
      </c>
      <c r="D344" s="568" t="s">
        <v>2271</v>
      </c>
      <c r="E344" s="568" t="s">
        <v>2272</v>
      </c>
      <c r="F344" s="571"/>
      <c r="G344" s="571"/>
      <c r="H344" s="585">
        <v>0</v>
      </c>
      <c r="I344" s="571">
        <v>4</v>
      </c>
      <c r="J344" s="571">
        <v>279.44</v>
      </c>
      <c r="K344" s="585">
        <v>1</v>
      </c>
      <c r="L344" s="571">
        <v>4</v>
      </c>
      <c r="M344" s="572">
        <v>279.44</v>
      </c>
    </row>
    <row r="345" spans="1:13" ht="14.4" customHeight="1" x14ac:dyDescent="0.3">
      <c r="A345" s="567" t="s">
        <v>1772</v>
      </c>
      <c r="B345" s="568" t="s">
        <v>1651</v>
      </c>
      <c r="C345" s="568" t="s">
        <v>2727</v>
      </c>
      <c r="D345" s="568" t="s">
        <v>1653</v>
      </c>
      <c r="E345" s="568" t="s">
        <v>1062</v>
      </c>
      <c r="F345" s="571">
        <v>2</v>
      </c>
      <c r="G345" s="571">
        <v>184.82999999999998</v>
      </c>
      <c r="H345" s="585">
        <v>1</v>
      </c>
      <c r="I345" s="571"/>
      <c r="J345" s="571"/>
      <c r="K345" s="585">
        <v>0</v>
      </c>
      <c r="L345" s="571">
        <v>2</v>
      </c>
      <c r="M345" s="572">
        <v>184.82999999999998</v>
      </c>
    </row>
    <row r="346" spans="1:13" ht="14.4" customHeight="1" x14ac:dyDescent="0.3">
      <c r="A346" s="567" t="s">
        <v>1773</v>
      </c>
      <c r="B346" s="568" t="s">
        <v>1643</v>
      </c>
      <c r="C346" s="568" t="s">
        <v>1877</v>
      </c>
      <c r="D346" s="568" t="s">
        <v>1878</v>
      </c>
      <c r="E346" s="568" t="s">
        <v>1879</v>
      </c>
      <c r="F346" s="571"/>
      <c r="G346" s="571"/>
      <c r="H346" s="585">
        <v>0</v>
      </c>
      <c r="I346" s="571">
        <v>2</v>
      </c>
      <c r="J346" s="571">
        <v>193.26</v>
      </c>
      <c r="K346" s="585">
        <v>1</v>
      </c>
      <c r="L346" s="571">
        <v>2</v>
      </c>
      <c r="M346" s="572">
        <v>193.26</v>
      </c>
    </row>
    <row r="347" spans="1:13" ht="14.4" customHeight="1" x14ac:dyDescent="0.3">
      <c r="A347" s="567" t="s">
        <v>1773</v>
      </c>
      <c r="B347" s="568" t="s">
        <v>1643</v>
      </c>
      <c r="C347" s="568" t="s">
        <v>2514</v>
      </c>
      <c r="D347" s="568" t="s">
        <v>1878</v>
      </c>
      <c r="E347" s="568" t="s">
        <v>2515</v>
      </c>
      <c r="F347" s="571"/>
      <c r="G347" s="571"/>
      <c r="H347" s="585">
        <v>0</v>
      </c>
      <c r="I347" s="571">
        <v>1</v>
      </c>
      <c r="J347" s="571">
        <v>193.26</v>
      </c>
      <c r="K347" s="585">
        <v>1</v>
      </c>
      <c r="L347" s="571">
        <v>1</v>
      </c>
      <c r="M347" s="572">
        <v>193.26</v>
      </c>
    </row>
    <row r="348" spans="1:13" ht="14.4" customHeight="1" x14ac:dyDescent="0.3">
      <c r="A348" s="567" t="s">
        <v>1773</v>
      </c>
      <c r="B348" s="568" t="s">
        <v>1643</v>
      </c>
      <c r="C348" s="568" t="s">
        <v>1644</v>
      </c>
      <c r="D348" s="568" t="s">
        <v>601</v>
      </c>
      <c r="E348" s="568" t="s">
        <v>1645</v>
      </c>
      <c r="F348" s="571">
        <v>2</v>
      </c>
      <c r="G348" s="571">
        <v>193.26</v>
      </c>
      <c r="H348" s="585">
        <v>1</v>
      </c>
      <c r="I348" s="571"/>
      <c r="J348" s="571"/>
      <c r="K348" s="585">
        <v>0</v>
      </c>
      <c r="L348" s="571">
        <v>2</v>
      </c>
      <c r="M348" s="572">
        <v>193.26</v>
      </c>
    </row>
    <row r="349" spans="1:13" ht="14.4" customHeight="1" x14ac:dyDescent="0.3">
      <c r="A349" s="567" t="s">
        <v>1773</v>
      </c>
      <c r="B349" s="568" t="s">
        <v>1689</v>
      </c>
      <c r="C349" s="568" t="s">
        <v>2791</v>
      </c>
      <c r="D349" s="568" t="s">
        <v>2792</v>
      </c>
      <c r="E349" s="568" t="s">
        <v>1160</v>
      </c>
      <c r="F349" s="571">
        <v>3</v>
      </c>
      <c r="G349" s="571">
        <v>1239.6600000000001</v>
      </c>
      <c r="H349" s="585">
        <v>1</v>
      </c>
      <c r="I349" s="571"/>
      <c r="J349" s="571"/>
      <c r="K349" s="585">
        <v>0</v>
      </c>
      <c r="L349" s="571">
        <v>3</v>
      </c>
      <c r="M349" s="572">
        <v>1239.6600000000001</v>
      </c>
    </row>
    <row r="350" spans="1:13" ht="14.4" customHeight="1" thickBot="1" x14ac:dyDescent="0.35">
      <c r="A350" s="573" t="s">
        <v>1773</v>
      </c>
      <c r="B350" s="574" t="s">
        <v>1692</v>
      </c>
      <c r="C350" s="574" t="s">
        <v>2804</v>
      </c>
      <c r="D350" s="574" t="s">
        <v>2805</v>
      </c>
      <c r="E350" s="574" t="s">
        <v>2436</v>
      </c>
      <c r="F350" s="577">
        <v>1</v>
      </c>
      <c r="G350" s="577">
        <v>413.22</v>
      </c>
      <c r="H350" s="586">
        <v>1</v>
      </c>
      <c r="I350" s="577"/>
      <c r="J350" s="577"/>
      <c r="K350" s="586">
        <v>0</v>
      </c>
      <c r="L350" s="577">
        <v>1</v>
      </c>
      <c r="M350" s="578">
        <v>413.22</v>
      </c>
    </row>
  </sheetData>
  <autoFilter ref="A5:M1005"/>
  <mergeCells count="4">
    <mergeCell ref="A1:M1"/>
    <mergeCell ref="F4:H4"/>
    <mergeCell ref="I4:K4"/>
    <mergeCell ref="L4:M4"/>
  </mergeCells>
  <conditionalFormatting sqref="H3 H6:H1048576">
    <cfRule type="cellIs" dxfId="39" priority="4" operator="greaterThan">
      <formula>0.2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64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09" t="s">
        <v>272</v>
      </c>
      <c r="B1" s="410"/>
      <c r="C1" s="410"/>
      <c r="D1" s="410"/>
      <c r="E1" s="410"/>
      <c r="F1" s="410"/>
      <c r="G1" s="383"/>
    </row>
    <row r="2" spans="1:8" ht="14.4" customHeight="1" thickBot="1" x14ac:dyDescent="0.35">
      <c r="A2" s="522" t="s">
        <v>290</v>
      </c>
      <c r="B2" s="96"/>
      <c r="C2" s="96"/>
      <c r="D2" s="96"/>
      <c r="E2" s="96"/>
      <c r="F2" s="96"/>
    </row>
    <row r="3" spans="1:8" ht="14.4" customHeight="1" thickBot="1" x14ac:dyDescent="0.35">
      <c r="A3" s="184" t="s">
        <v>0</v>
      </c>
      <c r="B3" s="185" t="s">
        <v>1</v>
      </c>
      <c r="C3" s="336" t="s">
        <v>2</v>
      </c>
      <c r="D3" s="337" t="s">
        <v>3</v>
      </c>
      <c r="E3" s="337" t="s">
        <v>4</v>
      </c>
      <c r="F3" s="337" t="s">
        <v>5</v>
      </c>
      <c r="G3" s="338" t="s">
        <v>279</v>
      </c>
    </row>
    <row r="4" spans="1:8" ht="14.4" customHeight="1" x14ac:dyDescent="0.3">
      <c r="A4" s="551" t="s">
        <v>515</v>
      </c>
      <c r="B4" s="552" t="s">
        <v>516</v>
      </c>
      <c r="C4" s="553" t="s">
        <v>517</v>
      </c>
      <c r="D4" s="553" t="s">
        <v>516</v>
      </c>
      <c r="E4" s="553" t="s">
        <v>516</v>
      </c>
      <c r="F4" s="554" t="s">
        <v>516</v>
      </c>
      <c r="G4" s="553" t="s">
        <v>516</v>
      </c>
      <c r="H4" s="553" t="s">
        <v>158</v>
      </c>
    </row>
    <row r="5" spans="1:8" ht="14.4" customHeight="1" x14ac:dyDescent="0.3">
      <c r="A5" s="551" t="s">
        <v>515</v>
      </c>
      <c r="B5" s="552" t="s">
        <v>3007</v>
      </c>
      <c r="C5" s="553" t="s">
        <v>3008</v>
      </c>
      <c r="D5" s="553">
        <v>526403.50527526566</v>
      </c>
      <c r="E5" s="553">
        <v>447770.75999999949</v>
      </c>
      <c r="F5" s="554">
        <v>0.85062267920471435</v>
      </c>
      <c r="G5" s="553">
        <v>-78632.745275266177</v>
      </c>
      <c r="H5" s="553" t="s">
        <v>2</v>
      </c>
    </row>
    <row r="6" spans="1:8" ht="14.4" customHeight="1" x14ac:dyDescent="0.3">
      <c r="A6" s="551" t="s">
        <v>515</v>
      </c>
      <c r="B6" s="552" t="s">
        <v>3009</v>
      </c>
      <c r="C6" s="553" t="s">
        <v>3010</v>
      </c>
      <c r="D6" s="553">
        <v>4568927.7242024411</v>
      </c>
      <c r="E6" s="553">
        <v>4205117.5800000057</v>
      </c>
      <c r="F6" s="554">
        <v>0.92037297016644259</v>
      </c>
      <c r="G6" s="553">
        <v>-363810.14420243539</v>
      </c>
      <c r="H6" s="553" t="s">
        <v>2</v>
      </c>
    </row>
    <row r="7" spans="1:8" ht="14.4" customHeight="1" x14ac:dyDescent="0.3">
      <c r="A7" s="551" t="s">
        <v>515</v>
      </c>
      <c r="B7" s="552" t="s">
        <v>3011</v>
      </c>
      <c r="C7" s="553" t="s">
        <v>3012</v>
      </c>
      <c r="D7" s="553">
        <v>2770.5110112572256</v>
      </c>
      <c r="E7" s="553">
        <v>1269.4099999999999</v>
      </c>
      <c r="F7" s="554">
        <v>0.45818623165260636</v>
      </c>
      <c r="G7" s="553">
        <v>-1501.1010112572258</v>
      </c>
      <c r="H7" s="553" t="s">
        <v>2</v>
      </c>
    </row>
    <row r="8" spans="1:8" ht="14.4" customHeight="1" x14ac:dyDescent="0.3">
      <c r="A8" s="551" t="s">
        <v>515</v>
      </c>
      <c r="B8" s="552" t="s">
        <v>3013</v>
      </c>
      <c r="C8" s="553" t="s">
        <v>3014</v>
      </c>
      <c r="D8" s="553">
        <v>395742.3388544668</v>
      </c>
      <c r="E8" s="553">
        <v>312400.96999999991</v>
      </c>
      <c r="F8" s="554">
        <v>0.78940497219551875</v>
      </c>
      <c r="G8" s="553">
        <v>-83341.368854466884</v>
      </c>
      <c r="H8" s="553" t="s">
        <v>2</v>
      </c>
    </row>
    <row r="9" spans="1:8" ht="14.4" customHeight="1" x14ac:dyDescent="0.3">
      <c r="A9" s="551" t="s">
        <v>515</v>
      </c>
      <c r="B9" s="552" t="s">
        <v>3015</v>
      </c>
      <c r="C9" s="553" t="s">
        <v>3016</v>
      </c>
      <c r="D9" s="553">
        <v>583.33333333333337</v>
      </c>
      <c r="E9" s="553">
        <v>931.1</v>
      </c>
      <c r="F9" s="554">
        <v>1.5961714285714286</v>
      </c>
      <c r="G9" s="553">
        <v>347.76666666666665</v>
      </c>
      <c r="H9" s="553" t="s">
        <v>2</v>
      </c>
    </row>
    <row r="10" spans="1:8" ht="14.4" customHeight="1" x14ac:dyDescent="0.3">
      <c r="A10" s="551" t="s">
        <v>515</v>
      </c>
      <c r="B10" s="552" t="s">
        <v>3017</v>
      </c>
      <c r="C10" s="553" t="s">
        <v>3018</v>
      </c>
      <c r="D10" s="553">
        <v>436763.35112298216</v>
      </c>
      <c r="E10" s="553">
        <v>287231.74</v>
      </c>
      <c r="F10" s="554">
        <v>0.65763700013173121</v>
      </c>
      <c r="G10" s="553">
        <v>-149531.61112298217</v>
      </c>
      <c r="H10" s="553" t="s">
        <v>2</v>
      </c>
    </row>
    <row r="11" spans="1:8" ht="14.4" customHeight="1" x14ac:dyDescent="0.3">
      <c r="A11" s="551" t="s">
        <v>515</v>
      </c>
      <c r="B11" s="552" t="s">
        <v>3019</v>
      </c>
      <c r="C11" s="553" t="s">
        <v>3020</v>
      </c>
      <c r="D11" s="553">
        <v>49042.332612618804</v>
      </c>
      <c r="E11" s="553">
        <v>45114.37000000001</v>
      </c>
      <c r="F11" s="554">
        <v>0.91990669278222481</v>
      </c>
      <c r="G11" s="553">
        <v>-3927.9626126187941</v>
      </c>
      <c r="H11" s="553" t="s">
        <v>2</v>
      </c>
    </row>
    <row r="12" spans="1:8" ht="14.4" customHeight="1" x14ac:dyDescent="0.3">
      <c r="A12" s="551" t="s">
        <v>515</v>
      </c>
      <c r="B12" s="552" t="s">
        <v>3021</v>
      </c>
      <c r="C12" s="553" t="s">
        <v>3022</v>
      </c>
      <c r="D12" s="553">
        <v>256583.70050700384</v>
      </c>
      <c r="E12" s="553">
        <v>146720.94999999995</v>
      </c>
      <c r="F12" s="554">
        <v>0.57182490434927291</v>
      </c>
      <c r="G12" s="553">
        <v>-109862.75050700389</v>
      </c>
      <c r="H12" s="553" t="s">
        <v>2</v>
      </c>
    </row>
    <row r="13" spans="1:8" ht="14.4" customHeight="1" x14ac:dyDescent="0.3">
      <c r="A13" s="551" t="s">
        <v>515</v>
      </c>
      <c r="B13" s="552" t="s">
        <v>3023</v>
      </c>
      <c r="C13" s="553" t="s">
        <v>3024</v>
      </c>
      <c r="D13" s="553">
        <v>180627.67030124343</v>
      </c>
      <c r="E13" s="553">
        <v>191794.01</v>
      </c>
      <c r="F13" s="554">
        <v>1.061819651884641</v>
      </c>
      <c r="G13" s="553">
        <v>11166.339698756579</v>
      </c>
      <c r="H13" s="553" t="s">
        <v>2</v>
      </c>
    </row>
    <row r="14" spans="1:8" ht="14.4" customHeight="1" x14ac:dyDescent="0.3">
      <c r="A14" s="551" t="s">
        <v>515</v>
      </c>
      <c r="B14" s="552" t="s">
        <v>6</v>
      </c>
      <c r="C14" s="553" t="s">
        <v>517</v>
      </c>
      <c r="D14" s="553">
        <v>6942799.8907503039</v>
      </c>
      <c r="E14" s="553">
        <v>5638350.8900000053</v>
      </c>
      <c r="F14" s="554">
        <v>0.81211484973257275</v>
      </c>
      <c r="G14" s="553">
        <v>-1304449.0007502986</v>
      </c>
      <c r="H14" s="553" t="s">
        <v>528</v>
      </c>
    </row>
    <row r="16" spans="1:8" ht="14.4" customHeight="1" x14ac:dyDescent="0.3">
      <c r="A16" s="551" t="s">
        <v>515</v>
      </c>
      <c r="B16" s="552" t="s">
        <v>516</v>
      </c>
      <c r="C16" s="553" t="s">
        <v>517</v>
      </c>
      <c r="D16" s="553" t="s">
        <v>516</v>
      </c>
      <c r="E16" s="553" t="s">
        <v>516</v>
      </c>
      <c r="F16" s="554" t="s">
        <v>516</v>
      </c>
      <c r="G16" s="553" t="s">
        <v>516</v>
      </c>
      <c r="H16" s="553" t="s">
        <v>158</v>
      </c>
    </row>
    <row r="17" spans="1:8" ht="14.4" customHeight="1" x14ac:dyDescent="0.3">
      <c r="A17" s="551" t="s">
        <v>533</v>
      </c>
      <c r="B17" s="552" t="s">
        <v>3007</v>
      </c>
      <c r="C17" s="553" t="s">
        <v>3008</v>
      </c>
      <c r="D17" s="553">
        <v>5509.7043397510743</v>
      </c>
      <c r="E17" s="553">
        <v>3548.7000000000003</v>
      </c>
      <c r="F17" s="554">
        <v>0.64408174761702885</v>
      </c>
      <c r="G17" s="553">
        <v>-1961.004339751074</v>
      </c>
      <c r="H17" s="553" t="s">
        <v>2</v>
      </c>
    </row>
    <row r="18" spans="1:8" ht="14.4" customHeight="1" x14ac:dyDescent="0.3">
      <c r="A18" s="551" t="s">
        <v>533</v>
      </c>
      <c r="B18" s="552" t="s">
        <v>3009</v>
      </c>
      <c r="C18" s="553" t="s">
        <v>3010</v>
      </c>
      <c r="D18" s="553">
        <v>5246.1252669092164</v>
      </c>
      <c r="E18" s="553">
        <v>3190.7</v>
      </c>
      <c r="F18" s="554">
        <v>0.60820126048568757</v>
      </c>
      <c r="G18" s="553">
        <v>-2055.4252669092166</v>
      </c>
      <c r="H18" s="553" t="s">
        <v>2</v>
      </c>
    </row>
    <row r="19" spans="1:8" ht="14.4" customHeight="1" x14ac:dyDescent="0.3">
      <c r="A19" s="551" t="s">
        <v>533</v>
      </c>
      <c r="B19" s="552" t="s">
        <v>3021</v>
      </c>
      <c r="C19" s="553" t="s">
        <v>3022</v>
      </c>
      <c r="D19" s="553">
        <v>26188.16377323959</v>
      </c>
      <c r="E19" s="553">
        <v>22809</v>
      </c>
      <c r="F19" s="554">
        <v>0.87096599049481305</v>
      </c>
      <c r="G19" s="553">
        <v>-3379.1637732395902</v>
      </c>
      <c r="H19" s="553" t="s">
        <v>2</v>
      </c>
    </row>
    <row r="20" spans="1:8" ht="14.4" customHeight="1" x14ac:dyDescent="0.3">
      <c r="A20" s="551" t="s">
        <v>533</v>
      </c>
      <c r="B20" s="552" t="s">
        <v>3023</v>
      </c>
      <c r="C20" s="553" t="s">
        <v>3024</v>
      </c>
      <c r="D20" s="553">
        <v>1108.4137491354491</v>
      </c>
      <c r="E20" s="553">
        <v>1017</v>
      </c>
      <c r="F20" s="554">
        <v>0.91752741320039488</v>
      </c>
      <c r="G20" s="553">
        <v>-91.413749135449052</v>
      </c>
      <c r="H20" s="553" t="s">
        <v>2</v>
      </c>
    </row>
    <row r="21" spans="1:8" ht="14.4" customHeight="1" x14ac:dyDescent="0.3">
      <c r="A21" s="551" t="s">
        <v>533</v>
      </c>
      <c r="B21" s="552" t="s">
        <v>6</v>
      </c>
      <c r="C21" s="553" t="s">
        <v>534</v>
      </c>
      <c r="D21" s="553">
        <v>38052.407129035331</v>
      </c>
      <c r="E21" s="553">
        <v>30565.4</v>
      </c>
      <c r="F21" s="554">
        <v>0.80324484851518163</v>
      </c>
      <c r="G21" s="553">
        <v>-7487.0071290353299</v>
      </c>
      <c r="H21" s="553" t="s">
        <v>531</v>
      </c>
    </row>
    <row r="22" spans="1:8" ht="14.4" customHeight="1" x14ac:dyDescent="0.3">
      <c r="A22" s="551" t="s">
        <v>516</v>
      </c>
      <c r="B22" s="552" t="s">
        <v>516</v>
      </c>
      <c r="C22" s="553" t="s">
        <v>516</v>
      </c>
      <c r="D22" s="553" t="s">
        <v>516</v>
      </c>
      <c r="E22" s="553" t="s">
        <v>516</v>
      </c>
      <c r="F22" s="554" t="s">
        <v>516</v>
      </c>
      <c r="G22" s="553" t="s">
        <v>516</v>
      </c>
      <c r="H22" s="553" t="s">
        <v>532</v>
      </c>
    </row>
    <row r="23" spans="1:8" ht="14.4" customHeight="1" x14ac:dyDescent="0.3">
      <c r="A23" s="551" t="s">
        <v>535</v>
      </c>
      <c r="B23" s="552" t="s">
        <v>3007</v>
      </c>
      <c r="C23" s="553" t="s">
        <v>3008</v>
      </c>
      <c r="D23" s="553">
        <v>335567.08499386103</v>
      </c>
      <c r="E23" s="553">
        <v>273061.14999999979</v>
      </c>
      <c r="F23" s="554">
        <v>0.81373043486966323</v>
      </c>
      <c r="G23" s="553">
        <v>-62505.934993861243</v>
      </c>
      <c r="H23" s="553" t="s">
        <v>2</v>
      </c>
    </row>
    <row r="24" spans="1:8" ht="14.4" customHeight="1" x14ac:dyDescent="0.3">
      <c r="A24" s="551" t="s">
        <v>535</v>
      </c>
      <c r="B24" s="552" t="s">
        <v>3009</v>
      </c>
      <c r="C24" s="553" t="s">
        <v>3010</v>
      </c>
      <c r="D24" s="553">
        <v>2354816.9220410218</v>
      </c>
      <c r="E24" s="553">
        <v>2357300.6700000018</v>
      </c>
      <c r="F24" s="554">
        <v>1.0010547520428159</v>
      </c>
      <c r="G24" s="553">
        <v>2483.747958980035</v>
      </c>
      <c r="H24" s="553" t="s">
        <v>2</v>
      </c>
    </row>
    <row r="25" spans="1:8" ht="14.4" customHeight="1" x14ac:dyDescent="0.3">
      <c r="A25" s="551" t="s">
        <v>535</v>
      </c>
      <c r="B25" s="552" t="s">
        <v>3011</v>
      </c>
      <c r="C25" s="553" t="s">
        <v>3012</v>
      </c>
      <c r="D25" s="553">
        <v>2770.5110112572256</v>
      </c>
      <c r="E25" s="553">
        <v>1269.4099999999999</v>
      </c>
      <c r="F25" s="554">
        <v>0.45818623165260636</v>
      </c>
      <c r="G25" s="553">
        <v>-1501.1010112572258</v>
      </c>
      <c r="H25" s="553" t="s">
        <v>2</v>
      </c>
    </row>
    <row r="26" spans="1:8" ht="14.4" customHeight="1" x14ac:dyDescent="0.3">
      <c r="A26" s="551" t="s">
        <v>535</v>
      </c>
      <c r="B26" s="552" t="s">
        <v>3013</v>
      </c>
      <c r="C26" s="553" t="s">
        <v>3014</v>
      </c>
      <c r="D26" s="553">
        <v>315533.17388757673</v>
      </c>
      <c r="E26" s="553">
        <v>259684.72999999995</v>
      </c>
      <c r="F26" s="554">
        <v>0.82300294070671831</v>
      </c>
      <c r="G26" s="553">
        <v>-55848.443887576781</v>
      </c>
      <c r="H26" s="553" t="s">
        <v>2</v>
      </c>
    </row>
    <row r="27" spans="1:8" ht="14.4" customHeight="1" x14ac:dyDescent="0.3">
      <c r="A27" s="551" t="s">
        <v>535</v>
      </c>
      <c r="B27" s="552" t="s">
        <v>3015</v>
      </c>
      <c r="C27" s="553" t="s">
        <v>3016</v>
      </c>
      <c r="D27" s="553">
        <v>583.33333333333337</v>
      </c>
      <c r="E27" s="553">
        <v>931.1</v>
      </c>
      <c r="F27" s="554">
        <v>1.5961714285714286</v>
      </c>
      <c r="G27" s="553">
        <v>347.76666666666665</v>
      </c>
      <c r="H27" s="553" t="s">
        <v>2</v>
      </c>
    </row>
    <row r="28" spans="1:8" ht="14.4" customHeight="1" x14ac:dyDescent="0.3">
      <c r="A28" s="551" t="s">
        <v>535</v>
      </c>
      <c r="B28" s="552" t="s">
        <v>3017</v>
      </c>
      <c r="C28" s="553" t="s">
        <v>3018</v>
      </c>
      <c r="D28" s="553">
        <v>222084.65937884277</v>
      </c>
      <c r="E28" s="553">
        <v>187378.04</v>
      </c>
      <c r="F28" s="554">
        <v>0.8437234724995637</v>
      </c>
      <c r="G28" s="553">
        <v>-34706.619378842763</v>
      </c>
      <c r="H28" s="553" t="s">
        <v>2</v>
      </c>
    </row>
    <row r="29" spans="1:8" ht="14.4" customHeight="1" x14ac:dyDescent="0.3">
      <c r="A29" s="551" t="s">
        <v>535</v>
      </c>
      <c r="B29" s="552" t="s">
        <v>3019</v>
      </c>
      <c r="C29" s="553" t="s">
        <v>3020</v>
      </c>
      <c r="D29" s="553">
        <v>31308.556367532965</v>
      </c>
      <c r="E29" s="553">
        <v>27535.089999999997</v>
      </c>
      <c r="F29" s="554">
        <v>0.8794749165935335</v>
      </c>
      <c r="G29" s="553">
        <v>-3773.4663675329684</v>
      </c>
      <c r="H29" s="553" t="s">
        <v>2</v>
      </c>
    </row>
    <row r="30" spans="1:8" ht="14.4" customHeight="1" x14ac:dyDescent="0.3">
      <c r="A30" s="551" t="s">
        <v>535</v>
      </c>
      <c r="B30" s="552" t="s">
        <v>3021</v>
      </c>
      <c r="C30" s="553" t="s">
        <v>3022</v>
      </c>
      <c r="D30" s="553">
        <v>19983.739792432385</v>
      </c>
      <c r="E30" s="553">
        <v>15746.97</v>
      </c>
      <c r="F30" s="554">
        <v>0.7879891433515962</v>
      </c>
      <c r="G30" s="553">
        <v>-4236.7697924323857</v>
      </c>
      <c r="H30" s="553" t="s">
        <v>2</v>
      </c>
    </row>
    <row r="31" spans="1:8" ht="14.4" customHeight="1" x14ac:dyDescent="0.3">
      <c r="A31" s="551" t="s">
        <v>535</v>
      </c>
      <c r="B31" s="552" t="s">
        <v>3023</v>
      </c>
      <c r="C31" s="553" t="s">
        <v>3024</v>
      </c>
      <c r="D31" s="553">
        <v>118142.03394370357</v>
      </c>
      <c r="E31" s="553">
        <v>132627.79999999999</v>
      </c>
      <c r="F31" s="554">
        <v>1.1226131426110295</v>
      </c>
      <c r="G31" s="553">
        <v>14485.766056296416</v>
      </c>
      <c r="H31" s="553" t="s">
        <v>2</v>
      </c>
    </row>
    <row r="32" spans="1:8" ht="14.4" customHeight="1" x14ac:dyDescent="0.3">
      <c r="A32" s="551" t="s">
        <v>535</v>
      </c>
      <c r="B32" s="552" t="s">
        <v>6</v>
      </c>
      <c r="C32" s="553" t="s">
        <v>536</v>
      </c>
      <c r="D32" s="553">
        <v>3815745.230297111</v>
      </c>
      <c r="E32" s="553">
        <v>3255534.9600000018</v>
      </c>
      <c r="F32" s="554">
        <v>0.85318457169283057</v>
      </c>
      <c r="G32" s="553">
        <v>-560210.27029710915</v>
      </c>
      <c r="H32" s="553" t="s">
        <v>531</v>
      </c>
    </row>
    <row r="33" spans="1:8" ht="14.4" customHeight="1" x14ac:dyDescent="0.3">
      <c r="A33" s="551" t="s">
        <v>516</v>
      </c>
      <c r="B33" s="552" t="s">
        <v>516</v>
      </c>
      <c r="C33" s="553" t="s">
        <v>516</v>
      </c>
      <c r="D33" s="553" t="s">
        <v>516</v>
      </c>
      <c r="E33" s="553" t="s">
        <v>516</v>
      </c>
      <c r="F33" s="554" t="s">
        <v>516</v>
      </c>
      <c r="G33" s="553" t="s">
        <v>516</v>
      </c>
      <c r="H33" s="553" t="s">
        <v>532</v>
      </c>
    </row>
    <row r="34" spans="1:8" ht="14.4" customHeight="1" x14ac:dyDescent="0.3">
      <c r="A34" s="551" t="s">
        <v>537</v>
      </c>
      <c r="B34" s="552" t="s">
        <v>3007</v>
      </c>
      <c r="C34" s="553" t="s">
        <v>3008</v>
      </c>
      <c r="D34" s="553">
        <v>67786.223690907165</v>
      </c>
      <c r="E34" s="553">
        <v>57488.250000000007</v>
      </c>
      <c r="F34" s="554">
        <v>0.84808161407745564</v>
      </c>
      <c r="G34" s="553">
        <v>-10297.973690907158</v>
      </c>
      <c r="H34" s="553" t="s">
        <v>2</v>
      </c>
    </row>
    <row r="35" spans="1:8" ht="14.4" customHeight="1" x14ac:dyDescent="0.3">
      <c r="A35" s="551" t="s">
        <v>537</v>
      </c>
      <c r="B35" s="552" t="s">
        <v>3009</v>
      </c>
      <c r="C35" s="553" t="s">
        <v>3010</v>
      </c>
      <c r="D35" s="553">
        <v>893716.44011223584</v>
      </c>
      <c r="E35" s="553">
        <v>751373.21999999939</v>
      </c>
      <c r="F35" s="554">
        <v>0.84072887806074093</v>
      </c>
      <c r="G35" s="553">
        <v>-142343.22011223645</v>
      </c>
      <c r="H35" s="553" t="s">
        <v>2</v>
      </c>
    </row>
    <row r="36" spans="1:8" ht="14.4" customHeight="1" x14ac:dyDescent="0.3">
      <c r="A36" s="551" t="s">
        <v>537</v>
      </c>
      <c r="B36" s="552" t="s">
        <v>3017</v>
      </c>
      <c r="C36" s="553" t="s">
        <v>3018</v>
      </c>
      <c r="D36" s="553">
        <v>86450.921679599749</v>
      </c>
      <c r="E36" s="553">
        <v>39095.200000000004</v>
      </c>
      <c r="F36" s="554">
        <v>0.45222421277233754</v>
      </c>
      <c r="G36" s="553">
        <v>-47355.721679599745</v>
      </c>
      <c r="H36" s="553" t="s">
        <v>2</v>
      </c>
    </row>
    <row r="37" spans="1:8" ht="14.4" customHeight="1" x14ac:dyDescent="0.3">
      <c r="A37" s="551" t="s">
        <v>537</v>
      </c>
      <c r="B37" s="552" t="s">
        <v>3021</v>
      </c>
      <c r="C37" s="553" t="s">
        <v>3022</v>
      </c>
      <c r="D37" s="553">
        <v>100318.59440998908</v>
      </c>
      <c r="E37" s="553">
        <v>38891.480000000003</v>
      </c>
      <c r="F37" s="554">
        <v>0.38767967422924182</v>
      </c>
      <c r="G37" s="553">
        <v>-61427.114409989073</v>
      </c>
      <c r="H37" s="553" t="s">
        <v>2</v>
      </c>
    </row>
    <row r="38" spans="1:8" ht="14.4" customHeight="1" x14ac:dyDescent="0.3">
      <c r="A38" s="551" t="s">
        <v>537</v>
      </c>
      <c r="B38" s="552" t="s">
        <v>3023</v>
      </c>
      <c r="C38" s="553" t="s">
        <v>3024</v>
      </c>
      <c r="D38" s="553">
        <v>25031.195017637667</v>
      </c>
      <c r="E38" s="553">
        <v>22494.86</v>
      </c>
      <c r="F38" s="554">
        <v>0.89867303515271668</v>
      </c>
      <c r="G38" s="553">
        <v>-2536.3350176376662</v>
      </c>
      <c r="H38" s="553" t="s">
        <v>2</v>
      </c>
    </row>
    <row r="39" spans="1:8" ht="14.4" customHeight="1" x14ac:dyDescent="0.3">
      <c r="A39" s="551" t="s">
        <v>537</v>
      </c>
      <c r="B39" s="552" t="s">
        <v>6</v>
      </c>
      <c r="C39" s="553" t="s">
        <v>538</v>
      </c>
      <c r="D39" s="553">
        <v>1182042.3864934712</v>
      </c>
      <c r="E39" s="553">
        <v>909343.00999999931</v>
      </c>
      <c r="F39" s="554">
        <v>0.76929814056631707</v>
      </c>
      <c r="G39" s="553">
        <v>-272699.37649347191</v>
      </c>
      <c r="H39" s="553" t="s">
        <v>531</v>
      </c>
    </row>
    <row r="40" spans="1:8" ht="14.4" customHeight="1" x14ac:dyDescent="0.3">
      <c r="A40" s="551" t="s">
        <v>516</v>
      </c>
      <c r="B40" s="552" t="s">
        <v>516</v>
      </c>
      <c r="C40" s="553" t="s">
        <v>516</v>
      </c>
      <c r="D40" s="553" t="s">
        <v>516</v>
      </c>
      <c r="E40" s="553" t="s">
        <v>516</v>
      </c>
      <c r="F40" s="554" t="s">
        <v>516</v>
      </c>
      <c r="G40" s="553" t="s">
        <v>516</v>
      </c>
      <c r="H40" s="553" t="s">
        <v>532</v>
      </c>
    </row>
    <row r="41" spans="1:8" ht="14.4" customHeight="1" x14ac:dyDescent="0.3">
      <c r="A41" s="551" t="s">
        <v>539</v>
      </c>
      <c r="B41" s="552" t="s">
        <v>3007</v>
      </c>
      <c r="C41" s="553" t="s">
        <v>3008</v>
      </c>
      <c r="D41" s="553">
        <v>114479.56756244983</v>
      </c>
      <c r="E41" s="553">
        <v>112296.67999999998</v>
      </c>
      <c r="F41" s="554">
        <v>0.98093207714766162</v>
      </c>
      <c r="G41" s="553">
        <v>-2182.8875624498469</v>
      </c>
      <c r="H41" s="553" t="s">
        <v>2</v>
      </c>
    </row>
    <row r="42" spans="1:8" ht="14.4" customHeight="1" x14ac:dyDescent="0.3">
      <c r="A42" s="551" t="s">
        <v>539</v>
      </c>
      <c r="B42" s="552" t="s">
        <v>3009</v>
      </c>
      <c r="C42" s="553" t="s">
        <v>3010</v>
      </c>
      <c r="D42" s="553">
        <v>1217503.1427587757</v>
      </c>
      <c r="E42" s="553">
        <v>1011088.2199999996</v>
      </c>
      <c r="F42" s="554">
        <v>0.83046046001076057</v>
      </c>
      <c r="G42" s="553">
        <v>-206414.92275877611</v>
      </c>
      <c r="H42" s="553" t="s">
        <v>2</v>
      </c>
    </row>
    <row r="43" spans="1:8" ht="14.4" customHeight="1" x14ac:dyDescent="0.3">
      <c r="A43" s="551" t="s">
        <v>539</v>
      </c>
      <c r="B43" s="552" t="s">
        <v>3013</v>
      </c>
      <c r="C43" s="553" t="s">
        <v>3014</v>
      </c>
      <c r="D43" s="553">
        <v>75220.819515136754</v>
      </c>
      <c r="E43" s="553">
        <v>52716.24</v>
      </c>
      <c r="F43" s="554">
        <v>0.70081980414201495</v>
      </c>
      <c r="G43" s="553">
        <v>-22504.579515136757</v>
      </c>
      <c r="H43" s="553" t="s">
        <v>2</v>
      </c>
    </row>
    <row r="44" spans="1:8" ht="14.4" customHeight="1" x14ac:dyDescent="0.3">
      <c r="A44" s="551" t="s">
        <v>539</v>
      </c>
      <c r="B44" s="552" t="s">
        <v>3017</v>
      </c>
      <c r="C44" s="553" t="s">
        <v>3018</v>
      </c>
      <c r="D44" s="553">
        <v>126351.34707018366</v>
      </c>
      <c r="E44" s="553">
        <v>59289.5</v>
      </c>
      <c r="F44" s="554">
        <v>0.46924311750366066</v>
      </c>
      <c r="G44" s="553">
        <v>-67061.847070183663</v>
      </c>
      <c r="H44" s="553" t="s">
        <v>2</v>
      </c>
    </row>
    <row r="45" spans="1:8" ht="14.4" customHeight="1" x14ac:dyDescent="0.3">
      <c r="A45" s="551" t="s">
        <v>539</v>
      </c>
      <c r="B45" s="552" t="s">
        <v>3019</v>
      </c>
      <c r="C45" s="553" t="s">
        <v>3020</v>
      </c>
      <c r="D45" s="553">
        <v>17733.776245085832</v>
      </c>
      <c r="E45" s="553">
        <v>17579.280000000002</v>
      </c>
      <c r="F45" s="554">
        <v>0.99128802332054677</v>
      </c>
      <c r="G45" s="553">
        <v>-154.49624508582929</v>
      </c>
      <c r="H45" s="553" t="s">
        <v>2</v>
      </c>
    </row>
    <row r="46" spans="1:8" ht="14.4" customHeight="1" x14ac:dyDescent="0.3">
      <c r="A46" s="551" t="s">
        <v>539</v>
      </c>
      <c r="B46" s="552" t="s">
        <v>3021</v>
      </c>
      <c r="C46" s="553" t="s">
        <v>3022</v>
      </c>
      <c r="D46" s="553">
        <v>103644.0734126356</v>
      </c>
      <c r="E46" s="553">
        <v>65410.549999999988</v>
      </c>
      <c r="F46" s="554">
        <v>0.63110748011208107</v>
      </c>
      <c r="G46" s="553">
        <v>-38233.523412635608</v>
      </c>
      <c r="H46" s="553" t="s">
        <v>2</v>
      </c>
    </row>
    <row r="47" spans="1:8" ht="14.4" customHeight="1" x14ac:dyDescent="0.3">
      <c r="A47" s="551" t="s">
        <v>539</v>
      </c>
      <c r="B47" s="552" t="s">
        <v>3023</v>
      </c>
      <c r="C47" s="553" t="s">
        <v>3024</v>
      </c>
      <c r="D47" s="553">
        <v>28033.090730988115</v>
      </c>
      <c r="E47" s="553">
        <v>27711.599999999999</v>
      </c>
      <c r="F47" s="554">
        <v>0.9885317415024546</v>
      </c>
      <c r="G47" s="553">
        <v>-321.49073098811641</v>
      </c>
      <c r="H47" s="553" t="s">
        <v>2</v>
      </c>
    </row>
    <row r="48" spans="1:8" ht="14.4" customHeight="1" x14ac:dyDescent="0.3">
      <c r="A48" s="551" t="s">
        <v>539</v>
      </c>
      <c r="B48" s="552" t="s">
        <v>6</v>
      </c>
      <c r="C48" s="553" t="s">
        <v>540</v>
      </c>
      <c r="D48" s="553">
        <v>1789615.3591460476</v>
      </c>
      <c r="E48" s="553">
        <v>1346092.0699999998</v>
      </c>
      <c r="F48" s="554">
        <v>0.75216837133221515</v>
      </c>
      <c r="G48" s="553">
        <v>-443523.28914604778</v>
      </c>
      <c r="H48" s="553" t="s">
        <v>531</v>
      </c>
    </row>
    <row r="49" spans="1:8" ht="14.4" customHeight="1" x14ac:dyDescent="0.3">
      <c r="A49" s="551" t="s">
        <v>516</v>
      </c>
      <c r="B49" s="552" t="s">
        <v>516</v>
      </c>
      <c r="C49" s="553" t="s">
        <v>516</v>
      </c>
      <c r="D49" s="553" t="s">
        <v>516</v>
      </c>
      <c r="E49" s="553" t="s">
        <v>516</v>
      </c>
      <c r="F49" s="554" t="s">
        <v>516</v>
      </c>
      <c r="G49" s="553" t="s">
        <v>516</v>
      </c>
      <c r="H49" s="553" t="s">
        <v>532</v>
      </c>
    </row>
    <row r="50" spans="1:8" ht="14.4" customHeight="1" x14ac:dyDescent="0.3">
      <c r="A50" s="551" t="s">
        <v>541</v>
      </c>
      <c r="B50" s="552" t="s">
        <v>3007</v>
      </c>
      <c r="C50" s="553" t="s">
        <v>3008</v>
      </c>
      <c r="D50" s="553">
        <v>3060.9246882966036</v>
      </c>
      <c r="E50" s="553">
        <v>686.07999999999993</v>
      </c>
      <c r="F50" s="554">
        <v>0.22414141799150297</v>
      </c>
      <c r="G50" s="553">
        <v>-2374.8446882966036</v>
      </c>
      <c r="H50" s="553" t="s">
        <v>2</v>
      </c>
    </row>
    <row r="51" spans="1:8" ht="14.4" customHeight="1" x14ac:dyDescent="0.3">
      <c r="A51" s="551" t="s">
        <v>541</v>
      </c>
      <c r="B51" s="552" t="s">
        <v>3009</v>
      </c>
      <c r="C51" s="553" t="s">
        <v>3010</v>
      </c>
      <c r="D51" s="553">
        <v>37683.324494790919</v>
      </c>
      <c r="E51" s="553">
        <v>30901.67</v>
      </c>
      <c r="F51" s="554">
        <v>0.82003566336806699</v>
      </c>
      <c r="G51" s="553">
        <v>-6781.6544947909206</v>
      </c>
      <c r="H51" s="553" t="s">
        <v>2</v>
      </c>
    </row>
    <row r="52" spans="1:8" ht="14.4" customHeight="1" x14ac:dyDescent="0.3">
      <c r="A52" s="551" t="s">
        <v>541</v>
      </c>
      <c r="B52" s="552" t="s">
        <v>3017</v>
      </c>
      <c r="C52" s="553" t="s">
        <v>3018</v>
      </c>
      <c r="D52" s="553">
        <v>1293.0896610226116</v>
      </c>
      <c r="E52" s="553">
        <v>653</v>
      </c>
      <c r="F52" s="554">
        <v>0.50499205096388233</v>
      </c>
      <c r="G52" s="553">
        <v>-640.08966102261161</v>
      </c>
      <c r="H52" s="553" t="s">
        <v>2</v>
      </c>
    </row>
    <row r="53" spans="1:8" ht="14.4" customHeight="1" x14ac:dyDescent="0.3">
      <c r="A53" s="551" t="s">
        <v>541</v>
      </c>
      <c r="B53" s="552" t="s">
        <v>3021</v>
      </c>
      <c r="C53" s="553" t="s">
        <v>3022</v>
      </c>
      <c r="D53" s="553">
        <v>5865.7957853738835</v>
      </c>
      <c r="E53" s="553">
        <v>479</v>
      </c>
      <c r="F53" s="554">
        <v>8.1659849324172945E-2</v>
      </c>
      <c r="G53" s="553">
        <v>-5386.7957853738835</v>
      </c>
      <c r="H53" s="553" t="s">
        <v>2</v>
      </c>
    </row>
    <row r="54" spans="1:8" ht="14.4" customHeight="1" x14ac:dyDescent="0.3">
      <c r="A54" s="551" t="s">
        <v>541</v>
      </c>
      <c r="B54" s="552" t="s">
        <v>3023</v>
      </c>
      <c r="C54" s="553" t="s">
        <v>3024</v>
      </c>
      <c r="D54" s="553">
        <v>7204.523110643192</v>
      </c>
      <c r="E54" s="553">
        <v>7172</v>
      </c>
      <c r="F54" s="554">
        <v>0.99548573720373723</v>
      </c>
      <c r="G54" s="553">
        <v>-32.523110643192013</v>
      </c>
      <c r="H54" s="553" t="s">
        <v>2</v>
      </c>
    </row>
    <row r="55" spans="1:8" ht="14.4" customHeight="1" x14ac:dyDescent="0.3">
      <c r="A55" s="551" t="s">
        <v>541</v>
      </c>
      <c r="B55" s="552" t="s">
        <v>6</v>
      </c>
      <c r="C55" s="553" t="s">
        <v>542</v>
      </c>
      <c r="D55" s="553">
        <v>55107.657740127208</v>
      </c>
      <c r="E55" s="553">
        <v>39891.75</v>
      </c>
      <c r="F55" s="554">
        <v>0.7238875981287155</v>
      </c>
      <c r="G55" s="553">
        <v>-15215.907740127208</v>
      </c>
      <c r="H55" s="553" t="s">
        <v>531</v>
      </c>
    </row>
    <row r="56" spans="1:8" ht="14.4" customHeight="1" x14ac:dyDescent="0.3">
      <c r="A56" s="551" t="s">
        <v>516</v>
      </c>
      <c r="B56" s="552" t="s">
        <v>516</v>
      </c>
      <c r="C56" s="553" t="s">
        <v>516</v>
      </c>
      <c r="D56" s="553" t="s">
        <v>516</v>
      </c>
      <c r="E56" s="553" t="s">
        <v>516</v>
      </c>
      <c r="F56" s="554" t="s">
        <v>516</v>
      </c>
      <c r="G56" s="553" t="s">
        <v>516</v>
      </c>
      <c r="H56" s="553" t="s">
        <v>532</v>
      </c>
    </row>
    <row r="57" spans="1:8" ht="14.4" customHeight="1" x14ac:dyDescent="0.3">
      <c r="A57" s="551" t="s">
        <v>543</v>
      </c>
      <c r="B57" s="552" t="s">
        <v>3007</v>
      </c>
      <c r="C57" s="553" t="s">
        <v>3008</v>
      </c>
      <c r="D57" s="553">
        <v>0</v>
      </c>
      <c r="E57" s="553">
        <v>689.9</v>
      </c>
      <c r="F57" s="554" t="s">
        <v>516</v>
      </c>
      <c r="G57" s="553">
        <v>689.9</v>
      </c>
      <c r="H57" s="553" t="s">
        <v>2</v>
      </c>
    </row>
    <row r="58" spans="1:8" ht="14.4" customHeight="1" x14ac:dyDescent="0.3">
      <c r="A58" s="551" t="s">
        <v>543</v>
      </c>
      <c r="B58" s="552" t="s">
        <v>3009</v>
      </c>
      <c r="C58" s="553" t="s">
        <v>3010</v>
      </c>
      <c r="D58" s="553">
        <v>59961.769528707671</v>
      </c>
      <c r="E58" s="553">
        <v>51263.099999999991</v>
      </c>
      <c r="F58" s="554">
        <v>0.85492973944768169</v>
      </c>
      <c r="G58" s="553">
        <v>-8698.66952870768</v>
      </c>
      <c r="H58" s="553" t="s">
        <v>2</v>
      </c>
    </row>
    <row r="59" spans="1:8" ht="14.4" customHeight="1" x14ac:dyDescent="0.3">
      <c r="A59" s="551" t="s">
        <v>543</v>
      </c>
      <c r="B59" s="552" t="s">
        <v>3017</v>
      </c>
      <c r="C59" s="553" t="s">
        <v>3018</v>
      </c>
      <c r="D59" s="553">
        <v>583.33333333333337</v>
      </c>
      <c r="E59" s="553">
        <v>816</v>
      </c>
      <c r="F59" s="554">
        <v>1.3988571428571428</v>
      </c>
      <c r="G59" s="553">
        <v>232.66666666666663</v>
      </c>
      <c r="H59" s="553" t="s">
        <v>2</v>
      </c>
    </row>
    <row r="60" spans="1:8" ht="14.4" customHeight="1" x14ac:dyDescent="0.3">
      <c r="A60" s="551" t="s">
        <v>543</v>
      </c>
      <c r="B60" s="552" t="s">
        <v>3021</v>
      </c>
      <c r="C60" s="553" t="s">
        <v>3022</v>
      </c>
      <c r="D60" s="553">
        <v>583.33333333333337</v>
      </c>
      <c r="E60" s="553">
        <v>3383.95</v>
      </c>
      <c r="F60" s="554">
        <v>5.8010571428571422</v>
      </c>
      <c r="G60" s="553">
        <v>2800.6166666666663</v>
      </c>
      <c r="H60" s="553" t="s">
        <v>2</v>
      </c>
    </row>
    <row r="61" spans="1:8" ht="14.4" customHeight="1" x14ac:dyDescent="0.3">
      <c r="A61" s="551" t="s">
        <v>543</v>
      </c>
      <c r="B61" s="552" t="s">
        <v>3023</v>
      </c>
      <c r="C61" s="553" t="s">
        <v>3024</v>
      </c>
      <c r="D61" s="553">
        <v>1108.4137491354491</v>
      </c>
      <c r="E61" s="553">
        <v>770.75</v>
      </c>
      <c r="F61" s="554">
        <v>0.69536308134140057</v>
      </c>
      <c r="G61" s="553">
        <v>-337.66374913544905</v>
      </c>
      <c r="H61" s="553" t="s">
        <v>2</v>
      </c>
    </row>
    <row r="62" spans="1:8" ht="14.4" customHeight="1" x14ac:dyDescent="0.3">
      <c r="A62" s="551" t="s">
        <v>543</v>
      </c>
      <c r="B62" s="552" t="s">
        <v>6</v>
      </c>
      <c r="C62" s="553" t="s">
        <v>544</v>
      </c>
      <c r="D62" s="553">
        <v>62236.849944509777</v>
      </c>
      <c r="E62" s="553">
        <v>56923.69999999999</v>
      </c>
      <c r="F62" s="554">
        <v>0.91463015963618055</v>
      </c>
      <c r="G62" s="553">
        <v>-5313.149944509787</v>
      </c>
      <c r="H62" s="553" t="s">
        <v>531</v>
      </c>
    </row>
    <row r="63" spans="1:8" ht="14.4" customHeight="1" x14ac:dyDescent="0.3">
      <c r="A63" s="551" t="s">
        <v>516</v>
      </c>
      <c r="B63" s="552" t="s">
        <v>516</v>
      </c>
      <c r="C63" s="553" t="s">
        <v>516</v>
      </c>
      <c r="D63" s="553" t="s">
        <v>516</v>
      </c>
      <c r="E63" s="553" t="s">
        <v>516</v>
      </c>
      <c r="F63" s="554" t="s">
        <v>516</v>
      </c>
      <c r="G63" s="553" t="s">
        <v>516</v>
      </c>
      <c r="H63" s="553" t="s">
        <v>532</v>
      </c>
    </row>
    <row r="64" spans="1:8" ht="14.4" customHeight="1" x14ac:dyDescent="0.3">
      <c r="A64" s="551" t="s">
        <v>515</v>
      </c>
      <c r="B64" s="552" t="s">
        <v>6</v>
      </c>
      <c r="C64" s="553" t="s">
        <v>517</v>
      </c>
      <c r="D64" s="553">
        <v>6942799.8907503039</v>
      </c>
      <c r="E64" s="553">
        <v>5638350.8900000006</v>
      </c>
      <c r="F64" s="554">
        <v>0.81211484973257209</v>
      </c>
      <c r="G64" s="553">
        <v>-1304449.0007503033</v>
      </c>
      <c r="H64" s="553" t="s">
        <v>528</v>
      </c>
    </row>
  </sheetData>
  <autoFilter ref="A3:G3"/>
  <mergeCells count="1">
    <mergeCell ref="A1:G1"/>
  </mergeCells>
  <conditionalFormatting sqref="F15 F65:F65536">
    <cfRule type="cellIs" dxfId="38" priority="19" stopIfTrue="1" operator="greaterThan">
      <formula>1</formula>
    </cfRule>
  </conditionalFormatting>
  <conditionalFormatting sqref="G4:G14">
    <cfRule type="cellIs" dxfId="37" priority="12" operator="greaterThan">
      <formula>0</formula>
    </cfRule>
  </conditionalFormatting>
  <conditionalFormatting sqref="F4:F14">
    <cfRule type="cellIs" dxfId="36" priority="14" operator="greaterThan">
      <formula>1</formula>
    </cfRule>
  </conditionalFormatting>
  <conditionalFormatting sqref="B4:B14">
    <cfRule type="expression" dxfId="35" priority="18">
      <formula>AND(LEFT(H4,6)&lt;&gt;"mezera",H4&lt;&gt;"")</formula>
    </cfRule>
  </conditionalFormatting>
  <conditionalFormatting sqref="A4:A14">
    <cfRule type="expression" dxfId="34" priority="15">
      <formula>AND(H4&lt;&gt;"",H4&lt;&gt;"mezeraKL")</formula>
    </cfRule>
  </conditionalFormatting>
  <conditionalFormatting sqref="B4:G14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4">
    <cfRule type="expression" dxfId="31" priority="13">
      <formula>$H4&lt;&gt;""</formula>
    </cfRule>
  </conditionalFormatting>
  <conditionalFormatting sqref="F4:F14">
    <cfRule type="cellIs" dxfId="30" priority="9" operator="greaterThan">
      <formula>1</formula>
    </cfRule>
  </conditionalFormatting>
  <conditionalFormatting sqref="F4:F14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4">
    <cfRule type="expression" dxfId="27" priority="8">
      <formula>$H4&lt;&gt;""</formula>
    </cfRule>
  </conditionalFormatting>
  <conditionalFormatting sqref="G16:G64">
    <cfRule type="cellIs" dxfId="26" priority="1" operator="greaterThan">
      <formula>0</formula>
    </cfRule>
  </conditionalFormatting>
  <conditionalFormatting sqref="F16:F64">
    <cfRule type="cellIs" dxfId="25" priority="3" operator="greaterThan">
      <formula>1</formula>
    </cfRule>
  </conditionalFormatting>
  <conditionalFormatting sqref="B16:B64">
    <cfRule type="expression" dxfId="24" priority="7">
      <formula>AND(LEFT(H16,6)&lt;&gt;"mezera",H16&lt;&gt;"")</formula>
    </cfRule>
  </conditionalFormatting>
  <conditionalFormatting sqref="A16:A64">
    <cfRule type="expression" dxfId="23" priority="4">
      <formula>AND(H16&lt;&gt;"",H16&lt;&gt;"mezeraKL")</formula>
    </cfRule>
  </conditionalFormatting>
  <conditionalFormatting sqref="B16:G64">
    <cfRule type="expression" dxfId="22" priority="5">
      <formula>$H16="SumaNS"</formula>
    </cfRule>
    <cfRule type="expression" dxfId="21" priority="6">
      <formula>OR($H16="KL",$H16="SumaKL")</formula>
    </cfRule>
  </conditionalFormatting>
  <conditionalFormatting sqref="A16:G64">
    <cfRule type="expression" dxfId="20" priority="2">
      <formula>$H16&lt;&gt;""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0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x14ac:dyDescent="0.3"/>
  <cols>
    <col min="1" max="1" width="6.6640625" style="69" hidden="1" customWidth="1"/>
    <col min="2" max="2" width="28.33203125" style="69" hidden="1" customWidth="1"/>
    <col min="3" max="3" width="5.33203125" style="90" bestFit="1" customWidth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/>
    <col min="8" max="8" width="25.77734375" style="90" customWidth="1"/>
    <col min="9" max="9" width="7.77734375" style="98" customWidth="1"/>
    <col min="10" max="10" width="8.88671875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15" t="s">
        <v>273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1" ht="14.4" customHeight="1" thickBot="1" x14ac:dyDescent="0.35">
      <c r="A2" s="522" t="s">
        <v>290</v>
      </c>
      <c r="B2" s="88"/>
      <c r="C2" s="339"/>
      <c r="D2" s="339"/>
      <c r="E2" s="339"/>
      <c r="F2" s="339"/>
      <c r="G2" s="339"/>
      <c r="H2" s="339"/>
      <c r="I2" s="340"/>
      <c r="J2" s="340"/>
      <c r="K2" s="340"/>
    </row>
    <row r="3" spans="1:11" ht="14.4" customHeight="1" thickBot="1" x14ac:dyDescent="0.35">
      <c r="A3" s="88"/>
      <c r="B3" s="88"/>
      <c r="C3" s="411"/>
      <c r="D3" s="412"/>
      <c r="E3" s="412"/>
      <c r="F3" s="412"/>
      <c r="G3" s="412"/>
      <c r="H3" s="343" t="s">
        <v>253</v>
      </c>
      <c r="I3" s="341">
        <f>IF(J3&lt;&gt;0,K3/J3,0)</f>
        <v>7.7069081611871066</v>
      </c>
      <c r="J3" s="341">
        <f>SUBTOTAL(9,J5:J1048576)</f>
        <v>731597</v>
      </c>
      <c r="K3" s="342">
        <f>SUBTOTAL(9,K5:K1048576)</f>
        <v>5638350.8900000034</v>
      </c>
    </row>
    <row r="4" spans="1:11" s="89" customFormat="1" ht="14.4" customHeight="1" thickBot="1" x14ac:dyDescent="0.35">
      <c r="A4" s="555" t="s">
        <v>7</v>
      </c>
      <c r="B4" s="556" t="s">
        <v>8</v>
      </c>
      <c r="C4" s="556" t="s">
        <v>0</v>
      </c>
      <c r="D4" s="556" t="s">
        <v>9</v>
      </c>
      <c r="E4" s="556" t="s">
        <v>10</v>
      </c>
      <c r="F4" s="556" t="s">
        <v>2</v>
      </c>
      <c r="G4" s="556" t="s">
        <v>176</v>
      </c>
      <c r="H4" s="557" t="s">
        <v>14</v>
      </c>
      <c r="I4" s="558" t="s">
        <v>280</v>
      </c>
      <c r="J4" s="558" t="s">
        <v>16</v>
      </c>
      <c r="K4" s="559" t="s">
        <v>18</v>
      </c>
    </row>
    <row r="5" spans="1:11" ht="14.4" customHeight="1" x14ac:dyDescent="0.3">
      <c r="A5" s="561" t="s">
        <v>515</v>
      </c>
      <c r="B5" s="562" t="s">
        <v>517</v>
      </c>
      <c r="C5" s="563" t="s">
        <v>533</v>
      </c>
      <c r="D5" s="564" t="s">
        <v>534</v>
      </c>
      <c r="E5" s="563" t="s">
        <v>3007</v>
      </c>
      <c r="F5" s="564" t="s">
        <v>3008</v>
      </c>
      <c r="G5" s="563" t="s">
        <v>3025</v>
      </c>
      <c r="H5" s="563" t="s">
        <v>3026</v>
      </c>
      <c r="I5" s="565">
        <v>1.61</v>
      </c>
      <c r="J5" s="565">
        <v>50</v>
      </c>
      <c r="K5" s="566">
        <v>80.5</v>
      </c>
    </row>
    <row r="6" spans="1:11" ht="14.4" customHeight="1" x14ac:dyDescent="0.3">
      <c r="A6" s="567" t="s">
        <v>515</v>
      </c>
      <c r="B6" s="568" t="s">
        <v>517</v>
      </c>
      <c r="C6" s="569" t="s">
        <v>533</v>
      </c>
      <c r="D6" s="570" t="s">
        <v>534</v>
      </c>
      <c r="E6" s="569" t="s">
        <v>3007</v>
      </c>
      <c r="F6" s="570" t="s">
        <v>3008</v>
      </c>
      <c r="G6" s="569" t="s">
        <v>3027</v>
      </c>
      <c r="H6" s="569" t="s">
        <v>3028</v>
      </c>
      <c r="I6" s="571">
        <v>41.54</v>
      </c>
      <c r="J6" s="571">
        <v>80</v>
      </c>
      <c r="K6" s="572">
        <v>3323.2000000000003</v>
      </c>
    </row>
    <row r="7" spans="1:11" ht="14.4" customHeight="1" x14ac:dyDescent="0.3">
      <c r="A7" s="567" t="s">
        <v>515</v>
      </c>
      <c r="B7" s="568" t="s">
        <v>517</v>
      </c>
      <c r="C7" s="569" t="s">
        <v>533</v>
      </c>
      <c r="D7" s="570" t="s">
        <v>534</v>
      </c>
      <c r="E7" s="569" t="s">
        <v>3007</v>
      </c>
      <c r="F7" s="570" t="s">
        <v>3008</v>
      </c>
      <c r="G7" s="569" t="s">
        <v>3029</v>
      </c>
      <c r="H7" s="569" t="s">
        <v>3030</v>
      </c>
      <c r="I7" s="571">
        <v>0.36333333333333329</v>
      </c>
      <c r="J7" s="571">
        <v>400</v>
      </c>
      <c r="K7" s="572">
        <v>145</v>
      </c>
    </row>
    <row r="8" spans="1:11" ht="14.4" customHeight="1" x14ac:dyDescent="0.3">
      <c r="A8" s="567" t="s">
        <v>515</v>
      </c>
      <c r="B8" s="568" t="s">
        <v>517</v>
      </c>
      <c r="C8" s="569" t="s">
        <v>533</v>
      </c>
      <c r="D8" s="570" t="s">
        <v>534</v>
      </c>
      <c r="E8" s="569" t="s">
        <v>3009</v>
      </c>
      <c r="F8" s="570" t="s">
        <v>3010</v>
      </c>
      <c r="G8" s="569" t="s">
        <v>3031</v>
      </c>
      <c r="H8" s="569" t="s">
        <v>3032</v>
      </c>
      <c r="I8" s="571">
        <v>0.2</v>
      </c>
      <c r="J8" s="571">
        <v>100</v>
      </c>
      <c r="K8" s="572">
        <v>20</v>
      </c>
    </row>
    <row r="9" spans="1:11" ht="14.4" customHeight="1" x14ac:dyDescent="0.3">
      <c r="A9" s="567" t="s">
        <v>515</v>
      </c>
      <c r="B9" s="568" t="s">
        <v>517</v>
      </c>
      <c r="C9" s="569" t="s">
        <v>533</v>
      </c>
      <c r="D9" s="570" t="s">
        <v>534</v>
      </c>
      <c r="E9" s="569" t="s">
        <v>3009</v>
      </c>
      <c r="F9" s="570" t="s">
        <v>3010</v>
      </c>
      <c r="G9" s="569" t="s">
        <v>3033</v>
      </c>
      <c r="H9" s="569" t="s">
        <v>3034</v>
      </c>
      <c r="I9" s="571">
        <v>0.92</v>
      </c>
      <c r="J9" s="571">
        <v>400</v>
      </c>
      <c r="K9" s="572">
        <v>368</v>
      </c>
    </row>
    <row r="10" spans="1:11" ht="14.4" customHeight="1" x14ac:dyDescent="0.3">
      <c r="A10" s="567" t="s">
        <v>515</v>
      </c>
      <c r="B10" s="568" t="s">
        <v>517</v>
      </c>
      <c r="C10" s="569" t="s">
        <v>533</v>
      </c>
      <c r="D10" s="570" t="s">
        <v>534</v>
      </c>
      <c r="E10" s="569" t="s">
        <v>3009</v>
      </c>
      <c r="F10" s="570" t="s">
        <v>3010</v>
      </c>
      <c r="G10" s="569" t="s">
        <v>3035</v>
      </c>
      <c r="H10" s="569" t="s">
        <v>3036</v>
      </c>
      <c r="I10" s="571">
        <v>1.43</v>
      </c>
      <c r="J10" s="571">
        <v>200</v>
      </c>
      <c r="K10" s="572">
        <v>286</v>
      </c>
    </row>
    <row r="11" spans="1:11" ht="14.4" customHeight="1" x14ac:dyDescent="0.3">
      <c r="A11" s="567" t="s">
        <v>515</v>
      </c>
      <c r="B11" s="568" t="s">
        <v>517</v>
      </c>
      <c r="C11" s="569" t="s">
        <v>533</v>
      </c>
      <c r="D11" s="570" t="s">
        <v>534</v>
      </c>
      <c r="E11" s="569" t="s">
        <v>3009</v>
      </c>
      <c r="F11" s="570" t="s">
        <v>3010</v>
      </c>
      <c r="G11" s="569" t="s">
        <v>3037</v>
      </c>
      <c r="H11" s="569" t="s">
        <v>3038</v>
      </c>
      <c r="I11" s="571">
        <v>0.42</v>
      </c>
      <c r="J11" s="571">
        <v>100</v>
      </c>
      <c r="K11" s="572">
        <v>42</v>
      </c>
    </row>
    <row r="12" spans="1:11" ht="14.4" customHeight="1" x14ac:dyDescent="0.3">
      <c r="A12" s="567" t="s">
        <v>515</v>
      </c>
      <c r="B12" s="568" t="s">
        <v>517</v>
      </c>
      <c r="C12" s="569" t="s">
        <v>533</v>
      </c>
      <c r="D12" s="570" t="s">
        <v>534</v>
      </c>
      <c r="E12" s="569" t="s">
        <v>3009</v>
      </c>
      <c r="F12" s="570" t="s">
        <v>3010</v>
      </c>
      <c r="G12" s="569" t="s">
        <v>3039</v>
      </c>
      <c r="H12" s="569" t="s">
        <v>3040</v>
      </c>
      <c r="I12" s="571">
        <v>0.55000000000000004</v>
      </c>
      <c r="J12" s="571">
        <v>100</v>
      </c>
      <c r="K12" s="572">
        <v>55</v>
      </c>
    </row>
    <row r="13" spans="1:11" ht="14.4" customHeight="1" x14ac:dyDescent="0.3">
      <c r="A13" s="567" t="s">
        <v>515</v>
      </c>
      <c r="B13" s="568" t="s">
        <v>517</v>
      </c>
      <c r="C13" s="569" t="s">
        <v>533</v>
      </c>
      <c r="D13" s="570" t="s">
        <v>534</v>
      </c>
      <c r="E13" s="569" t="s">
        <v>3009</v>
      </c>
      <c r="F13" s="570" t="s">
        <v>3010</v>
      </c>
      <c r="G13" s="569" t="s">
        <v>3041</v>
      </c>
      <c r="H13" s="569" t="s">
        <v>3042</v>
      </c>
      <c r="I13" s="571">
        <v>1.49</v>
      </c>
      <c r="J13" s="571">
        <v>50</v>
      </c>
      <c r="K13" s="572">
        <v>74.5</v>
      </c>
    </row>
    <row r="14" spans="1:11" ht="14.4" customHeight="1" x14ac:dyDescent="0.3">
      <c r="A14" s="567" t="s">
        <v>515</v>
      </c>
      <c r="B14" s="568" t="s">
        <v>517</v>
      </c>
      <c r="C14" s="569" t="s">
        <v>533</v>
      </c>
      <c r="D14" s="570" t="s">
        <v>534</v>
      </c>
      <c r="E14" s="569" t="s">
        <v>3009</v>
      </c>
      <c r="F14" s="570" t="s">
        <v>3010</v>
      </c>
      <c r="G14" s="569" t="s">
        <v>3043</v>
      </c>
      <c r="H14" s="569" t="s">
        <v>3044</v>
      </c>
      <c r="I14" s="571">
        <v>5.0759999999999996</v>
      </c>
      <c r="J14" s="571">
        <v>180</v>
      </c>
      <c r="K14" s="572">
        <v>915</v>
      </c>
    </row>
    <row r="15" spans="1:11" ht="14.4" customHeight="1" x14ac:dyDescent="0.3">
      <c r="A15" s="567" t="s">
        <v>515</v>
      </c>
      <c r="B15" s="568" t="s">
        <v>517</v>
      </c>
      <c r="C15" s="569" t="s">
        <v>533</v>
      </c>
      <c r="D15" s="570" t="s">
        <v>534</v>
      </c>
      <c r="E15" s="569" t="s">
        <v>3009</v>
      </c>
      <c r="F15" s="570" t="s">
        <v>3010</v>
      </c>
      <c r="G15" s="569" t="s">
        <v>3045</v>
      </c>
      <c r="H15" s="569" t="s">
        <v>3046</v>
      </c>
      <c r="I15" s="571">
        <v>17.98</v>
      </c>
      <c r="J15" s="571">
        <v>50</v>
      </c>
      <c r="K15" s="572">
        <v>899</v>
      </c>
    </row>
    <row r="16" spans="1:11" ht="14.4" customHeight="1" x14ac:dyDescent="0.3">
      <c r="A16" s="567" t="s">
        <v>515</v>
      </c>
      <c r="B16" s="568" t="s">
        <v>517</v>
      </c>
      <c r="C16" s="569" t="s">
        <v>533</v>
      </c>
      <c r="D16" s="570" t="s">
        <v>534</v>
      </c>
      <c r="E16" s="569" t="s">
        <v>3009</v>
      </c>
      <c r="F16" s="570" t="s">
        <v>3010</v>
      </c>
      <c r="G16" s="569" t="s">
        <v>3047</v>
      </c>
      <c r="H16" s="569" t="s">
        <v>3048</v>
      </c>
      <c r="I16" s="571">
        <v>12.105</v>
      </c>
      <c r="J16" s="571">
        <v>40</v>
      </c>
      <c r="K16" s="572">
        <v>484.20000000000005</v>
      </c>
    </row>
    <row r="17" spans="1:11" ht="14.4" customHeight="1" x14ac:dyDescent="0.3">
      <c r="A17" s="567" t="s">
        <v>515</v>
      </c>
      <c r="B17" s="568" t="s">
        <v>517</v>
      </c>
      <c r="C17" s="569" t="s">
        <v>533</v>
      </c>
      <c r="D17" s="570" t="s">
        <v>534</v>
      </c>
      <c r="E17" s="569" t="s">
        <v>3009</v>
      </c>
      <c r="F17" s="570" t="s">
        <v>3010</v>
      </c>
      <c r="G17" s="569" t="s">
        <v>3049</v>
      </c>
      <c r="H17" s="569" t="s">
        <v>3050</v>
      </c>
      <c r="I17" s="571">
        <v>0.47</v>
      </c>
      <c r="J17" s="571">
        <v>100</v>
      </c>
      <c r="K17" s="572">
        <v>47</v>
      </c>
    </row>
    <row r="18" spans="1:11" ht="14.4" customHeight="1" x14ac:dyDescent="0.3">
      <c r="A18" s="567" t="s">
        <v>515</v>
      </c>
      <c r="B18" s="568" t="s">
        <v>517</v>
      </c>
      <c r="C18" s="569" t="s">
        <v>533</v>
      </c>
      <c r="D18" s="570" t="s">
        <v>534</v>
      </c>
      <c r="E18" s="569" t="s">
        <v>3021</v>
      </c>
      <c r="F18" s="570" t="s">
        <v>3022</v>
      </c>
      <c r="G18" s="569" t="s">
        <v>3051</v>
      </c>
      <c r="H18" s="569" t="s">
        <v>3052</v>
      </c>
      <c r="I18" s="571">
        <v>0.28000000000000003</v>
      </c>
      <c r="J18" s="571">
        <v>100</v>
      </c>
      <c r="K18" s="572">
        <v>28</v>
      </c>
    </row>
    <row r="19" spans="1:11" ht="14.4" customHeight="1" x14ac:dyDescent="0.3">
      <c r="A19" s="567" t="s">
        <v>515</v>
      </c>
      <c r="B19" s="568" t="s">
        <v>517</v>
      </c>
      <c r="C19" s="569" t="s">
        <v>533</v>
      </c>
      <c r="D19" s="570" t="s">
        <v>534</v>
      </c>
      <c r="E19" s="569" t="s">
        <v>3021</v>
      </c>
      <c r="F19" s="570" t="s">
        <v>3022</v>
      </c>
      <c r="G19" s="569" t="s">
        <v>3053</v>
      </c>
      <c r="H19" s="569" t="s">
        <v>3054</v>
      </c>
      <c r="I19" s="571">
        <v>0.30000000000000004</v>
      </c>
      <c r="J19" s="571">
        <v>400</v>
      </c>
      <c r="K19" s="572">
        <v>120</v>
      </c>
    </row>
    <row r="20" spans="1:11" ht="14.4" customHeight="1" x14ac:dyDescent="0.3">
      <c r="A20" s="567" t="s">
        <v>515</v>
      </c>
      <c r="B20" s="568" t="s">
        <v>517</v>
      </c>
      <c r="C20" s="569" t="s">
        <v>533</v>
      </c>
      <c r="D20" s="570" t="s">
        <v>534</v>
      </c>
      <c r="E20" s="569" t="s">
        <v>3021</v>
      </c>
      <c r="F20" s="570" t="s">
        <v>3022</v>
      </c>
      <c r="G20" s="569" t="s">
        <v>3055</v>
      </c>
      <c r="H20" s="569" t="s">
        <v>3056</v>
      </c>
      <c r="I20" s="571">
        <v>0.30199999999999999</v>
      </c>
      <c r="J20" s="571">
        <v>700</v>
      </c>
      <c r="K20" s="572">
        <v>211</v>
      </c>
    </row>
    <row r="21" spans="1:11" ht="14.4" customHeight="1" x14ac:dyDescent="0.3">
      <c r="A21" s="567" t="s">
        <v>515</v>
      </c>
      <c r="B21" s="568" t="s">
        <v>517</v>
      </c>
      <c r="C21" s="569" t="s">
        <v>533</v>
      </c>
      <c r="D21" s="570" t="s">
        <v>534</v>
      </c>
      <c r="E21" s="569" t="s">
        <v>3021</v>
      </c>
      <c r="F21" s="570" t="s">
        <v>3022</v>
      </c>
      <c r="G21" s="569" t="s">
        <v>3057</v>
      </c>
      <c r="H21" s="569" t="s">
        <v>3058</v>
      </c>
      <c r="I21" s="571">
        <v>449</v>
      </c>
      <c r="J21" s="571">
        <v>50</v>
      </c>
      <c r="K21" s="572">
        <v>22450</v>
      </c>
    </row>
    <row r="22" spans="1:11" ht="14.4" customHeight="1" x14ac:dyDescent="0.3">
      <c r="A22" s="567" t="s">
        <v>515</v>
      </c>
      <c r="B22" s="568" t="s">
        <v>517</v>
      </c>
      <c r="C22" s="569" t="s">
        <v>533</v>
      </c>
      <c r="D22" s="570" t="s">
        <v>534</v>
      </c>
      <c r="E22" s="569" t="s">
        <v>3023</v>
      </c>
      <c r="F22" s="570" t="s">
        <v>3024</v>
      </c>
      <c r="G22" s="569" t="s">
        <v>3059</v>
      </c>
      <c r="H22" s="569" t="s">
        <v>3060</v>
      </c>
      <c r="I22" s="571">
        <v>0.77833333333333332</v>
      </c>
      <c r="J22" s="571">
        <v>600</v>
      </c>
      <c r="K22" s="572">
        <v>467</v>
      </c>
    </row>
    <row r="23" spans="1:11" ht="14.4" customHeight="1" x14ac:dyDescent="0.3">
      <c r="A23" s="567" t="s">
        <v>515</v>
      </c>
      <c r="B23" s="568" t="s">
        <v>517</v>
      </c>
      <c r="C23" s="569" t="s">
        <v>533</v>
      </c>
      <c r="D23" s="570" t="s">
        <v>534</v>
      </c>
      <c r="E23" s="569" t="s">
        <v>3023</v>
      </c>
      <c r="F23" s="570" t="s">
        <v>3024</v>
      </c>
      <c r="G23" s="569" t="s">
        <v>3061</v>
      </c>
      <c r="H23" s="569" t="s">
        <v>3062</v>
      </c>
      <c r="I23" s="571">
        <v>0.79333333333333333</v>
      </c>
      <c r="J23" s="571">
        <v>700</v>
      </c>
      <c r="K23" s="572">
        <v>550</v>
      </c>
    </row>
    <row r="24" spans="1:11" ht="14.4" customHeight="1" x14ac:dyDescent="0.3">
      <c r="A24" s="567" t="s">
        <v>515</v>
      </c>
      <c r="B24" s="568" t="s">
        <v>517</v>
      </c>
      <c r="C24" s="569" t="s">
        <v>535</v>
      </c>
      <c r="D24" s="570" t="s">
        <v>536</v>
      </c>
      <c r="E24" s="569" t="s">
        <v>3007</v>
      </c>
      <c r="F24" s="570" t="s">
        <v>3008</v>
      </c>
      <c r="G24" s="569" t="s">
        <v>3063</v>
      </c>
      <c r="H24" s="569" t="s">
        <v>3064</v>
      </c>
      <c r="I24" s="571">
        <v>183.26</v>
      </c>
      <c r="J24" s="571">
        <v>3</v>
      </c>
      <c r="K24" s="572">
        <v>549.78</v>
      </c>
    </row>
    <row r="25" spans="1:11" ht="14.4" customHeight="1" x14ac:dyDescent="0.3">
      <c r="A25" s="567" t="s">
        <v>515</v>
      </c>
      <c r="B25" s="568" t="s">
        <v>517</v>
      </c>
      <c r="C25" s="569" t="s">
        <v>535</v>
      </c>
      <c r="D25" s="570" t="s">
        <v>536</v>
      </c>
      <c r="E25" s="569" t="s">
        <v>3007</v>
      </c>
      <c r="F25" s="570" t="s">
        <v>3008</v>
      </c>
      <c r="G25" s="569" t="s">
        <v>3065</v>
      </c>
      <c r="H25" s="569" t="s">
        <v>3066</v>
      </c>
      <c r="I25" s="571">
        <v>123.05</v>
      </c>
      <c r="J25" s="571">
        <v>20</v>
      </c>
      <c r="K25" s="572">
        <v>2461</v>
      </c>
    </row>
    <row r="26" spans="1:11" ht="14.4" customHeight="1" x14ac:dyDescent="0.3">
      <c r="A26" s="567" t="s">
        <v>515</v>
      </c>
      <c r="B26" s="568" t="s">
        <v>517</v>
      </c>
      <c r="C26" s="569" t="s">
        <v>535</v>
      </c>
      <c r="D26" s="570" t="s">
        <v>536</v>
      </c>
      <c r="E26" s="569" t="s">
        <v>3007</v>
      </c>
      <c r="F26" s="570" t="s">
        <v>3008</v>
      </c>
      <c r="G26" s="569" t="s">
        <v>3067</v>
      </c>
      <c r="H26" s="569" t="s">
        <v>3068</v>
      </c>
      <c r="I26" s="571">
        <v>139.52000000000001</v>
      </c>
      <c r="J26" s="571">
        <v>30</v>
      </c>
      <c r="K26" s="572">
        <v>4185.51</v>
      </c>
    </row>
    <row r="27" spans="1:11" ht="14.4" customHeight="1" x14ac:dyDescent="0.3">
      <c r="A27" s="567" t="s">
        <v>515</v>
      </c>
      <c r="B27" s="568" t="s">
        <v>517</v>
      </c>
      <c r="C27" s="569" t="s">
        <v>535</v>
      </c>
      <c r="D27" s="570" t="s">
        <v>536</v>
      </c>
      <c r="E27" s="569" t="s">
        <v>3007</v>
      </c>
      <c r="F27" s="570" t="s">
        <v>3008</v>
      </c>
      <c r="G27" s="569" t="s">
        <v>3069</v>
      </c>
      <c r="H27" s="569" t="s">
        <v>3070</v>
      </c>
      <c r="I27" s="571">
        <v>1.84</v>
      </c>
      <c r="J27" s="571">
        <v>170</v>
      </c>
      <c r="K27" s="572">
        <v>312.8</v>
      </c>
    </row>
    <row r="28" spans="1:11" ht="14.4" customHeight="1" x14ac:dyDescent="0.3">
      <c r="A28" s="567" t="s">
        <v>515</v>
      </c>
      <c r="B28" s="568" t="s">
        <v>517</v>
      </c>
      <c r="C28" s="569" t="s">
        <v>535</v>
      </c>
      <c r="D28" s="570" t="s">
        <v>536</v>
      </c>
      <c r="E28" s="569" t="s">
        <v>3007</v>
      </c>
      <c r="F28" s="570" t="s">
        <v>3008</v>
      </c>
      <c r="G28" s="569" t="s">
        <v>3071</v>
      </c>
      <c r="H28" s="569" t="s">
        <v>3072</v>
      </c>
      <c r="I28" s="571">
        <v>7.3249999999999993</v>
      </c>
      <c r="J28" s="571">
        <v>190</v>
      </c>
      <c r="K28" s="572">
        <v>1391.8</v>
      </c>
    </row>
    <row r="29" spans="1:11" ht="14.4" customHeight="1" x14ac:dyDescent="0.3">
      <c r="A29" s="567" t="s">
        <v>515</v>
      </c>
      <c r="B29" s="568" t="s">
        <v>517</v>
      </c>
      <c r="C29" s="569" t="s">
        <v>535</v>
      </c>
      <c r="D29" s="570" t="s">
        <v>536</v>
      </c>
      <c r="E29" s="569" t="s">
        <v>3007</v>
      </c>
      <c r="F29" s="570" t="s">
        <v>3008</v>
      </c>
      <c r="G29" s="569" t="s">
        <v>3073</v>
      </c>
      <c r="H29" s="569" t="s">
        <v>3074</v>
      </c>
      <c r="I29" s="571">
        <v>9.2942857142857154</v>
      </c>
      <c r="J29" s="571">
        <v>400</v>
      </c>
      <c r="K29" s="572">
        <v>3718</v>
      </c>
    </row>
    <row r="30" spans="1:11" ht="14.4" customHeight="1" x14ac:dyDescent="0.3">
      <c r="A30" s="567" t="s">
        <v>515</v>
      </c>
      <c r="B30" s="568" t="s">
        <v>517</v>
      </c>
      <c r="C30" s="569" t="s">
        <v>535</v>
      </c>
      <c r="D30" s="570" t="s">
        <v>536</v>
      </c>
      <c r="E30" s="569" t="s">
        <v>3007</v>
      </c>
      <c r="F30" s="570" t="s">
        <v>3008</v>
      </c>
      <c r="G30" s="569" t="s">
        <v>3075</v>
      </c>
      <c r="H30" s="569" t="s">
        <v>3076</v>
      </c>
      <c r="I30" s="571">
        <v>10.795714285714284</v>
      </c>
      <c r="J30" s="571">
        <v>130</v>
      </c>
      <c r="K30" s="572">
        <v>1497.6</v>
      </c>
    </row>
    <row r="31" spans="1:11" ht="14.4" customHeight="1" x14ac:dyDescent="0.3">
      <c r="A31" s="567" t="s">
        <v>515</v>
      </c>
      <c r="B31" s="568" t="s">
        <v>517</v>
      </c>
      <c r="C31" s="569" t="s">
        <v>535</v>
      </c>
      <c r="D31" s="570" t="s">
        <v>536</v>
      </c>
      <c r="E31" s="569" t="s">
        <v>3007</v>
      </c>
      <c r="F31" s="570" t="s">
        <v>3008</v>
      </c>
      <c r="G31" s="569" t="s">
        <v>3077</v>
      </c>
      <c r="H31" s="569" t="s">
        <v>3078</v>
      </c>
      <c r="I31" s="571">
        <v>14.238333333333335</v>
      </c>
      <c r="J31" s="571">
        <v>120</v>
      </c>
      <c r="K31" s="572">
        <v>1707.9</v>
      </c>
    </row>
    <row r="32" spans="1:11" ht="14.4" customHeight="1" x14ac:dyDescent="0.3">
      <c r="A32" s="567" t="s">
        <v>515</v>
      </c>
      <c r="B32" s="568" t="s">
        <v>517</v>
      </c>
      <c r="C32" s="569" t="s">
        <v>535</v>
      </c>
      <c r="D32" s="570" t="s">
        <v>536</v>
      </c>
      <c r="E32" s="569" t="s">
        <v>3007</v>
      </c>
      <c r="F32" s="570" t="s">
        <v>3008</v>
      </c>
      <c r="G32" s="569" t="s">
        <v>3079</v>
      </c>
      <c r="H32" s="569" t="s">
        <v>3080</v>
      </c>
      <c r="I32" s="571">
        <v>2.9628571428571431</v>
      </c>
      <c r="J32" s="571">
        <v>160</v>
      </c>
      <c r="K32" s="572">
        <v>473.39999999999992</v>
      </c>
    </row>
    <row r="33" spans="1:11" ht="14.4" customHeight="1" x14ac:dyDescent="0.3">
      <c r="A33" s="567" t="s">
        <v>515</v>
      </c>
      <c r="B33" s="568" t="s">
        <v>517</v>
      </c>
      <c r="C33" s="569" t="s">
        <v>535</v>
      </c>
      <c r="D33" s="570" t="s">
        <v>536</v>
      </c>
      <c r="E33" s="569" t="s">
        <v>3007</v>
      </c>
      <c r="F33" s="570" t="s">
        <v>3008</v>
      </c>
      <c r="G33" s="569" t="s">
        <v>3081</v>
      </c>
      <c r="H33" s="569" t="s">
        <v>3082</v>
      </c>
      <c r="I33" s="571">
        <v>9.7514285714285709</v>
      </c>
      <c r="J33" s="571">
        <v>150</v>
      </c>
      <c r="K33" s="572">
        <v>1462.6</v>
      </c>
    </row>
    <row r="34" spans="1:11" ht="14.4" customHeight="1" x14ac:dyDescent="0.3">
      <c r="A34" s="567" t="s">
        <v>515</v>
      </c>
      <c r="B34" s="568" t="s">
        <v>517</v>
      </c>
      <c r="C34" s="569" t="s">
        <v>535</v>
      </c>
      <c r="D34" s="570" t="s">
        <v>536</v>
      </c>
      <c r="E34" s="569" t="s">
        <v>3007</v>
      </c>
      <c r="F34" s="570" t="s">
        <v>3008</v>
      </c>
      <c r="G34" s="569" t="s">
        <v>3083</v>
      </c>
      <c r="H34" s="569" t="s">
        <v>3084</v>
      </c>
      <c r="I34" s="571">
        <v>27.281666666666666</v>
      </c>
      <c r="J34" s="571">
        <v>864</v>
      </c>
      <c r="K34" s="572">
        <v>23571.360000000001</v>
      </c>
    </row>
    <row r="35" spans="1:11" ht="14.4" customHeight="1" x14ac:dyDescent="0.3">
      <c r="A35" s="567" t="s">
        <v>515</v>
      </c>
      <c r="B35" s="568" t="s">
        <v>517</v>
      </c>
      <c r="C35" s="569" t="s">
        <v>535</v>
      </c>
      <c r="D35" s="570" t="s">
        <v>536</v>
      </c>
      <c r="E35" s="569" t="s">
        <v>3007</v>
      </c>
      <c r="F35" s="570" t="s">
        <v>3008</v>
      </c>
      <c r="G35" s="569" t="s">
        <v>3085</v>
      </c>
      <c r="H35" s="569" t="s">
        <v>3086</v>
      </c>
      <c r="I35" s="571">
        <v>86.19</v>
      </c>
      <c r="J35" s="571">
        <v>35</v>
      </c>
      <c r="K35" s="572">
        <v>1939.8999999999999</v>
      </c>
    </row>
    <row r="36" spans="1:11" ht="14.4" customHeight="1" x14ac:dyDescent="0.3">
      <c r="A36" s="567" t="s">
        <v>515</v>
      </c>
      <c r="B36" s="568" t="s">
        <v>517</v>
      </c>
      <c r="C36" s="569" t="s">
        <v>535</v>
      </c>
      <c r="D36" s="570" t="s">
        <v>536</v>
      </c>
      <c r="E36" s="569" t="s">
        <v>3007</v>
      </c>
      <c r="F36" s="570" t="s">
        <v>3008</v>
      </c>
      <c r="G36" s="569" t="s">
        <v>3087</v>
      </c>
      <c r="H36" s="569" t="s">
        <v>3088</v>
      </c>
      <c r="I36" s="571">
        <v>86.382499999999993</v>
      </c>
      <c r="J36" s="571">
        <v>40</v>
      </c>
      <c r="K36" s="572">
        <v>3455.3</v>
      </c>
    </row>
    <row r="37" spans="1:11" ht="14.4" customHeight="1" x14ac:dyDescent="0.3">
      <c r="A37" s="567" t="s">
        <v>515</v>
      </c>
      <c r="B37" s="568" t="s">
        <v>517</v>
      </c>
      <c r="C37" s="569" t="s">
        <v>535</v>
      </c>
      <c r="D37" s="570" t="s">
        <v>536</v>
      </c>
      <c r="E37" s="569" t="s">
        <v>3007</v>
      </c>
      <c r="F37" s="570" t="s">
        <v>3008</v>
      </c>
      <c r="G37" s="569" t="s">
        <v>3089</v>
      </c>
      <c r="H37" s="569" t="s">
        <v>3090</v>
      </c>
      <c r="I37" s="571">
        <v>37.28</v>
      </c>
      <c r="J37" s="571">
        <v>20</v>
      </c>
      <c r="K37" s="572">
        <v>745.56</v>
      </c>
    </row>
    <row r="38" spans="1:11" ht="14.4" customHeight="1" x14ac:dyDescent="0.3">
      <c r="A38" s="567" t="s">
        <v>515</v>
      </c>
      <c r="B38" s="568" t="s">
        <v>517</v>
      </c>
      <c r="C38" s="569" t="s">
        <v>535</v>
      </c>
      <c r="D38" s="570" t="s">
        <v>536</v>
      </c>
      <c r="E38" s="569" t="s">
        <v>3007</v>
      </c>
      <c r="F38" s="570" t="s">
        <v>3008</v>
      </c>
      <c r="G38" s="569" t="s">
        <v>3091</v>
      </c>
      <c r="H38" s="569" t="s">
        <v>3092</v>
      </c>
      <c r="I38" s="571">
        <v>42.716000000000001</v>
      </c>
      <c r="J38" s="571">
        <v>270</v>
      </c>
      <c r="K38" s="572">
        <v>11532.97</v>
      </c>
    </row>
    <row r="39" spans="1:11" ht="14.4" customHeight="1" x14ac:dyDescent="0.3">
      <c r="A39" s="567" t="s">
        <v>515</v>
      </c>
      <c r="B39" s="568" t="s">
        <v>517</v>
      </c>
      <c r="C39" s="569" t="s">
        <v>535</v>
      </c>
      <c r="D39" s="570" t="s">
        <v>536</v>
      </c>
      <c r="E39" s="569" t="s">
        <v>3007</v>
      </c>
      <c r="F39" s="570" t="s">
        <v>3008</v>
      </c>
      <c r="G39" s="569" t="s">
        <v>3093</v>
      </c>
      <c r="H39" s="569" t="s">
        <v>3094</v>
      </c>
      <c r="I39" s="571">
        <v>895.18</v>
      </c>
      <c r="J39" s="571">
        <v>1</v>
      </c>
      <c r="K39" s="572">
        <v>895.18</v>
      </c>
    </row>
    <row r="40" spans="1:11" ht="14.4" customHeight="1" x14ac:dyDescent="0.3">
      <c r="A40" s="567" t="s">
        <v>515</v>
      </c>
      <c r="B40" s="568" t="s">
        <v>517</v>
      </c>
      <c r="C40" s="569" t="s">
        <v>535</v>
      </c>
      <c r="D40" s="570" t="s">
        <v>536</v>
      </c>
      <c r="E40" s="569" t="s">
        <v>3007</v>
      </c>
      <c r="F40" s="570" t="s">
        <v>3008</v>
      </c>
      <c r="G40" s="569" t="s">
        <v>3095</v>
      </c>
      <c r="H40" s="569" t="s">
        <v>3096</v>
      </c>
      <c r="I40" s="571">
        <v>149.01428571428573</v>
      </c>
      <c r="J40" s="571">
        <v>50</v>
      </c>
      <c r="K40" s="572">
        <v>6744.17</v>
      </c>
    </row>
    <row r="41" spans="1:11" ht="14.4" customHeight="1" x14ac:dyDescent="0.3">
      <c r="A41" s="567" t="s">
        <v>515</v>
      </c>
      <c r="B41" s="568" t="s">
        <v>517</v>
      </c>
      <c r="C41" s="569" t="s">
        <v>535</v>
      </c>
      <c r="D41" s="570" t="s">
        <v>536</v>
      </c>
      <c r="E41" s="569" t="s">
        <v>3007</v>
      </c>
      <c r="F41" s="570" t="s">
        <v>3008</v>
      </c>
      <c r="G41" s="569" t="s">
        <v>3097</v>
      </c>
      <c r="H41" s="569" t="s">
        <v>3098</v>
      </c>
      <c r="I41" s="571">
        <v>25.819999999999997</v>
      </c>
      <c r="J41" s="571">
        <v>216</v>
      </c>
      <c r="K41" s="572">
        <v>5577.56</v>
      </c>
    </row>
    <row r="42" spans="1:11" ht="14.4" customHeight="1" x14ac:dyDescent="0.3">
      <c r="A42" s="567" t="s">
        <v>515</v>
      </c>
      <c r="B42" s="568" t="s">
        <v>517</v>
      </c>
      <c r="C42" s="569" t="s">
        <v>535</v>
      </c>
      <c r="D42" s="570" t="s">
        <v>536</v>
      </c>
      <c r="E42" s="569" t="s">
        <v>3007</v>
      </c>
      <c r="F42" s="570" t="s">
        <v>3008</v>
      </c>
      <c r="G42" s="569" t="s">
        <v>3099</v>
      </c>
      <c r="H42" s="569" t="s">
        <v>3100</v>
      </c>
      <c r="I42" s="571">
        <v>23.291249999999998</v>
      </c>
      <c r="J42" s="571">
        <v>440</v>
      </c>
      <c r="K42" s="572">
        <v>10179.299999999999</v>
      </c>
    </row>
    <row r="43" spans="1:11" ht="14.4" customHeight="1" x14ac:dyDescent="0.3">
      <c r="A43" s="567" t="s">
        <v>515</v>
      </c>
      <c r="B43" s="568" t="s">
        <v>517</v>
      </c>
      <c r="C43" s="569" t="s">
        <v>535</v>
      </c>
      <c r="D43" s="570" t="s">
        <v>536</v>
      </c>
      <c r="E43" s="569" t="s">
        <v>3007</v>
      </c>
      <c r="F43" s="570" t="s">
        <v>3008</v>
      </c>
      <c r="G43" s="569" t="s">
        <v>3101</v>
      </c>
      <c r="H43" s="569" t="s">
        <v>3102</v>
      </c>
      <c r="I43" s="571">
        <v>30.125</v>
      </c>
      <c r="J43" s="571">
        <v>310</v>
      </c>
      <c r="K43" s="572">
        <v>9341.7999999999993</v>
      </c>
    </row>
    <row r="44" spans="1:11" ht="14.4" customHeight="1" x14ac:dyDescent="0.3">
      <c r="A44" s="567" t="s">
        <v>515</v>
      </c>
      <c r="B44" s="568" t="s">
        <v>517</v>
      </c>
      <c r="C44" s="569" t="s">
        <v>535</v>
      </c>
      <c r="D44" s="570" t="s">
        <v>536</v>
      </c>
      <c r="E44" s="569" t="s">
        <v>3007</v>
      </c>
      <c r="F44" s="570" t="s">
        <v>3008</v>
      </c>
      <c r="G44" s="569" t="s">
        <v>3103</v>
      </c>
      <c r="H44" s="569" t="s">
        <v>3104</v>
      </c>
      <c r="I44" s="571">
        <v>12.341666666666667</v>
      </c>
      <c r="J44" s="571">
        <v>1000</v>
      </c>
      <c r="K44" s="572">
        <v>12348</v>
      </c>
    </row>
    <row r="45" spans="1:11" ht="14.4" customHeight="1" x14ac:dyDescent="0.3">
      <c r="A45" s="567" t="s">
        <v>515</v>
      </c>
      <c r="B45" s="568" t="s">
        <v>517</v>
      </c>
      <c r="C45" s="569" t="s">
        <v>535</v>
      </c>
      <c r="D45" s="570" t="s">
        <v>536</v>
      </c>
      <c r="E45" s="569" t="s">
        <v>3007</v>
      </c>
      <c r="F45" s="570" t="s">
        <v>3008</v>
      </c>
      <c r="G45" s="569" t="s">
        <v>3025</v>
      </c>
      <c r="H45" s="569" t="s">
        <v>3026</v>
      </c>
      <c r="I45" s="571">
        <v>1.52</v>
      </c>
      <c r="J45" s="571">
        <v>500</v>
      </c>
      <c r="K45" s="572">
        <v>760</v>
      </c>
    </row>
    <row r="46" spans="1:11" ht="14.4" customHeight="1" x14ac:dyDescent="0.3">
      <c r="A46" s="567" t="s">
        <v>515</v>
      </c>
      <c r="B46" s="568" t="s">
        <v>517</v>
      </c>
      <c r="C46" s="569" t="s">
        <v>535</v>
      </c>
      <c r="D46" s="570" t="s">
        <v>536</v>
      </c>
      <c r="E46" s="569" t="s">
        <v>3007</v>
      </c>
      <c r="F46" s="570" t="s">
        <v>3008</v>
      </c>
      <c r="G46" s="569" t="s">
        <v>3105</v>
      </c>
      <c r="H46" s="569" t="s">
        <v>3106</v>
      </c>
      <c r="I46" s="571">
        <v>8.1100000000000012</v>
      </c>
      <c r="J46" s="571">
        <v>800</v>
      </c>
      <c r="K46" s="572">
        <v>6489</v>
      </c>
    </row>
    <row r="47" spans="1:11" ht="14.4" customHeight="1" x14ac:dyDescent="0.3">
      <c r="A47" s="567" t="s">
        <v>515</v>
      </c>
      <c r="B47" s="568" t="s">
        <v>517</v>
      </c>
      <c r="C47" s="569" t="s">
        <v>535</v>
      </c>
      <c r="D47" s="570" t="s">
        <v>536</v>
      </c>
      <c r="E47" s="569" t="s">
        <v>3007</v>
      </c>
      <c r="F47" s="570" t="s">
        <v>3008</v>
      </c>
      <c r="G47" s="569" t="s">
        <v>3107</v>
      </c>
      <c r="H47" s="569" t="s">
        <v>3108</v>
      </c>
      <c r="I47" s="571">
        <v>12.040000000000001</v>
      </c>
      <c r="J47" s="571">
        <v>672</v>
      </c>
      <c r="K47" s="572">
        <v>8092.02</v>
      </c>
    </row>
    <row r="48" spans="1:11" ht="14.4" customHeight="1" x14ac:dyDescent="0.3">
      <c r="A48" s="567" t="s">
        <v>515</v>
      </c>
      <c r="B48" s="568" t="s">
        <v>517</v>
      </c>
      <c r="C48" s="569" t="s">
        <v>535</v>
      </c>
      <c r="D48" s="570" t="s">
        <v>536</v>
      </c>
      <c r="E48" s="569" t="s">
        <v>3007</v>
      </c>
      <c r="F48" s="570" t="s">
        <v>3008</v>
      </c>
      <c r="G48" s="569" t="s">
        <v>3109</v>
      </c>
      <c r="H48" s="569" t="s">
        <v>3110</v>
      </c>
      <c r="I48" s="571">
        <v>37.174999999999997</v>
      </c>
      <c r="J48" s="571">
        <v>100</v>
      </c>
      <c r="K48" s="572">
        <v>3716.96</v>
      </c>
    </row>
    <row r="49" spans="1:11" ht="14.4" customHeight="1" x14ac:dyDescent="0.3">
      <c r="A49" s="567" t="s">
        <v>515</v>
      </c>
      <c r="B49" s="568" t="s">
        <v>517</v>
      </c>
      <c r="C49" s="569" t="s">
        <v>535</v>
      </c>
      <c r="D49" s="570" t="s">
        <v>536</v>
      </c>
      <c r="E49" s="569" t="s">
        <v>3007</v>
      </c>
      <c r="F49" s="570" t="s">
        <v>3008</v>
      </c>
      <c r="G49" s="569" t="s">
        <v>3111</v>
      </c>
      <c r="H49" s="569" t="s">
        <v>3112</v>
      </c>
      <c r="I49" s="571">
        <v>66.59</v>
      </c>
      <c r="J49" s="571">
        <v>30</v>
      </c>
      <c r="K49" s="572">
        <v>1997.6</v>
      </c>
    </row>
    <row r="50" spans="1:11" ht="14.4" customHeight="1" x14ac:dyDescent="0.3">
      <c r="A50" s="567" t="s">
        <v>515</v>
      </c>
      <c r="B50" s="568" t="s">
        <v>517</v>
      </c>
      <c r="C50" s="569" t="s">
        <v>535</v>
      </c>
      <c r="D50" s="570" t="s">
        <v>536</v>
      </c>
      <c r="E50" s="569" t="s">
        <v>3007</v>
      </c>
      <c r="F50" s="570" t="s">
        <v>3008</v>
      </c>
      <c r="G50" s="569" t="s">
        <v>3113</v>
      </c>
      <c r="H50" s="569" t="s">
        <v>3114</v>
      </c>
      <c r="I50" s="571">
        <v>0.46</v>
      </c>
      <c r="J50" s="571">
        <v>4000</v>
      </c>
      <c r="K50" s="572">
        <v>882.09</v>
      </c>
    </row>
    <row r="51" spans="1:11" ht="14.4" customHeight="1" x14ac:dyDescent="0.3">
      <c r="A51" s="567" t="s">
        <v>515</v>
      </c>
      <c r="B51" s="568" t="s">
        <v>517</v>
      </c>
      <c r="C51" s="569" t="s">
        <v>535</v>
      </c>
      <c r="D51" s="570" t="s">
        <v>536</v>
      </c>
      <c r="E51" s="569" t="s">
        <v>3007</v>
      </c>
      <c r="F51" s="570" t="s">
        <v>3008</v>
      </c>
      <c r="G51" s="569" t="s">
        <v>3115</v>
      </c>
      <c r="H51" s="569" t="s">
        <v>3116</v>
      </c>
      <c r="I51" s="571">
        <v>0.6</v>
      </c>
      <c r="J51" s="571">
        <v>32000</v>
      </c>
      <c r="K51" s="572">
        <v>19200</v>
      </c>
    </row>
    <row r="52" spans="1:11" ht="14.4" customHeight="1" x14ac:dyDescent="0.3">
      <c r="A52" s="567" t="s">
        <v>515</v>
      </c>
      <c r="B52" s="568" t="s">
        <v>517</v>
      </c>
      <c r="C52" s="569" t="s">
        <v>535</v>
      </c>
      <c r="D52" s="570" t="s">
        <v>536</v>
      </c>
      <c r="E52" s="569" t="s">
        <v>3007</v>
      </c>
      <c r="F52" s="570" t="s">
        <v>3008</v>
      </c>
      <c r="G52" s="569" t="s">
        <v>3117</v>
      </c>
      <c r="H52" s="569" t="s">
        <v>3118</v>
      </c>
      <c r="I52" s="571">
        <v>3.1333333333333333</v>
      </c>
      <c r="J52" s="571">
        <v>300</v>
      </c>
      <c r="K52" s="572">
        <v>940</v>
      </c>
    </row>
    <row r="53" spans="1:11" ht="14.4" customHeight="1" x14ac:dyDescent="0.3">
      <c r="A53" s="567" t="s">
        <v>515</v>
      </c>
      <c r="B53" s="568" t="s">
        <v>517</v>
      </c>
      <c r="C53" s="569" t="s">
        <v>535</v>
      </c>
      <c r="D53" s="570" t="s">
        <v>536</v>
      </c>
      <c r="E53" s="569" t="s">
        <v>3007</v>
      </c>
      <c r="F53" s="570" t="s">
        <v>3008</v>
      </c>
      <c r="G53" s="569" t="s">
        <v>3119</v>
      </c>
      <c r="H53" s="569" t="s">
        <v>3120</v>
      </c>
      <c r="I53" s="571">
        <v>89.298333333333332</v>
      </c>
      <c r="J53" s="571">
        <v>210</v>
      </c>
      <c r="K53" s="572">
        <v>18820.2</v>
      </c>
    </row>
    <row r="54" spans="1:11" ht="14.4" customHeight="1" x14ac:dyDescent="0.3">
      <c r="A54" s="567" t="s">
        <v>515</v>
      </c>
      <c r="B54" s="568" t="s">
        <v>517</v>
      </c>
      <c r="C54" s="569" t="s">
        <v>535</v>
      </c>
      <c r="D54" s="570" t="s">
        <v>536</v>
      </c>
      <c r="E54" s="569" t="s">
        <v>3007</v>
      </c>
      <c r="F54" s="570" t="s">
        <v>3008</v>
      </c>
      <c r="G54" s="569" t="s">
        <v>3121</v>
      </c>
      <c r="H54" s="569" t="s">
        <v>3122</v>
      </c>
      <c r="I54" s="571">
        <v>119.46</v>
      </c>
      <c r="J54" s="571">
        <v>50</v>
      </c>
      <c r="K54" s="572">
        <v>5973.0299999999988</v>
      </c>
    </row>
    <row r="55" spans="1:11" ht="14.4" customHeight="1" x14ac:dyDescent="0.3">
      <c r="A55" s="567" t="s">
        <v>515</v>
      </c>
      <c r="B55" s="568" t="s">
        <v>517</v>
      </c>
      <c r="C55" s="569" t="s">
        <v>535</v>
      </c>
      <c r="D55" s="570" t="s">
        <v>536</v>
      </c>
      <c r="E55" s="569" t="s">
        <v>3007</v>
      </c>
      <c r="F55" s="570" t="s">
        <v>3008</v>
      </c>
      <c r="G55" s="569" t="s">
        <v>3123</v>
      </c>
      <c r="H55" s="569" t="s">
        <v>3124</v>
      </c>
      <c r="I55" s="571">
        <v>8.6080000000000005</v>
      </c>
      <c r="J55" s="571">
        <v>300</v>
      </c>
      <c r="K55" s="572">
        <v>2582.3999999999996</v>
      </c>
    </row>
    <row r="56" spans="1:11" ht="14.4" customHeight="1" x14ac:dyDescent="0.3">
      <c r="A56" s="567" t="s">
        <v>515</v>
      </c>
      <c r="B56" s="568" t="s">
        <v>517</v>
      </c>
      <c r="C56" s="569" t="s">
        <v>535</v>
      </c>
      <c r="D56" s="570" t="s">
        <v>536</v>
      </c>
      <c r="E56" s="569" t="s">
        <v>3007</v>
      </c>
      <c r="F56" s="570" t="s">
        <v>3008</v>
      </c>
      <c r="G56" s="569" t="s">
        <v>3125</v>
      </c>
      <c r="H56" s="569" t="s">
        <v>3126</v>
      </c>
      <c r="I56" s="571">
        <v>9.7999999999999989</v>
      </c>
      <c r="J56" s="571">
        <v>600</v>
      </c>
      <c r="K56" s="572">
        <v>5881</v>
      </c>
    </row>
    <row r="57" spans="1:11" ht="14.4" customHeight="1" x14ac:dyDescent="0.3">
      <c r="A57" s="567" t="s">
        <v>515</v>
      </c>
      <c r="B57" s="568" t="s">
        <v>517</v>
      </c>
      <c r="C57" s="569" t="s">
        <v>535</v>
      </c>
      <c r="D57" s="570" t="s">
        <v>536</v>
      </c>
      <c r="E57" s="569" t="s">
        <v>3007</v>
      </c>
      <c r="F57" s="570" t="s">
        <v>3008</v>
      </c>
      <c r="G57" s="569" t="s">
        <v>3127</v>
      </c>
      <c r="H57" s="569" t="s">
        <v>3128</v>
      </c>
      <c r="I57" s="571">
        <v>128.94</v>
      </c>
      <c r="J57" s="571">
        <v>30</v>
      </c>
      <c r="K57" s="572">
        <v>3868.08</v>
      </c>
    </row>
    <row r="58" spans="1:11" ht="14.4" customHeight="1" x14ac:dyDescent="0.3">
      <c r="A58" s="567" t="s">
        <v>515</v>
      </c>
      <c r="B58" s="568" t="s">
        <v>517</v>
      </c>
      <c r="C58" s="569" t="s">
        <v>535</v>
      </c>
      <c r="D58" s="570" t="s">
        <v>536</v>
      </c>
      <c r="E58" s="569" t="s">
        <v>3007</v>
      </c>
      <c r="F58" s="570" t="s">
        <v>3008</v>
      </c>
      <c r="G58" s="569" t="s">
        <v>3129</v>
      </c>
      <c r="H58" s="569" t="s">
        <v>3130</v>
      </c>
      <c r="I58" s="571">
        <v>1.2300000000000002</v>
      </c>
      <c r="J58" s="571">
        <v>14400</v>
      </c>
      <c r="K58" s="572">
        <v>17712</v>
      </c>
    </row>
    <row r="59" spans="1:11" ht="14.4" customHeight="1" x14ac:dyDescent="0.3">
      <c r="A59" s="567" t="s">
        <v>515</v>
      </c>
      <c r="B59" s="568" t="s">
        <v>517</v>
      </c>
      <c r="C59" s="569" t="s">
        <v>535</v>
      </c>
      <c r="D59" s="570" t="s">
        <v>536</v>
      </c>
      <c r="E59" s="569" t="s">
        <v>3007</v>
      </c>
      <c r="F59" s="570" t="s">
        <v>3008</v>
      </c>
      <c r="G59" s="569" t="s">
        <v>3131</v>
      </c>
      <c r="H59" s="569" t="s">
        <v>3132</v>
      </c>
      <c r="I59" s="571">
        <v>9.9860000000000007</v>
      </c>
      <c r="J59" s="571">
        <v>260</v>
      </c>
      <c r="K59" s="572">
        <v>2596</v>
      </c>
    </row>
    <row r="60" spans="1:11" ht="14.4" customHeight="1" x14ac:dyDescent="0.3">
      <c r="A60" s="567" t="s">
        <v>515</v>
      </c>
      <c r="B60" s="568" t="s">
        <v>517</v>
      </c>
      <c r="C60" s="569" t="s">
        <v>535</v>
      </c>
      <c r="D60" s="570" t="s">
        <v>536</v>
      </c>
      <c r="E60" s="569" t="s">
        <v>3007</v>
      </c>
      <c r="F60" s="570" t="s">
        <v>3008</v>
      </c>
      <c r="G60" s="569" t="s">
        <v>3133</v>
      </c>
      <c r="H60" s="569" t="s">
        <v>3134</v>
      </c>
      <c r="I60" s="571">
        <v>45.91</v>
      </c>
      <c r="J60" s="571">
        <v>2</v>
      </c>
      <c r="K60" s="572">
        <v>91.82</v>
      </c>
    </row>
    <row r="61" spans="1:11" ht="14.4" customHeight="1" x14ac:dyDescent="0.3">
      <c r="A61" s="567" t="s">
        <v>515</v>
      </c>
      <c r="B61" s="568" t="s">
        <v>517</v>
      </c>
      <c r="C61" s="569" t="s">
        <v>535</v>
      </c>
      <c r="D61" s="570" t="s">
        <v>536</v>
      </c>
      <c r="E61" s="569" t="s">
        <v>3007</v>
      </c>
      <c r="F61" s="570" t="s">
        <v>3008</v>
      </c>
      <c r="G61" s="569" t="s">
        <v>3029</v>
      </c>
      <c r="H61" s="569" t="s">
        <v>3030</v>
      </c>
      <c r="I61" s="571">
        <v>0.36249999999999993</v>
      </c>
      <c r="J61" s="571">
        <v>400</v>
      </c>
      <c r="K61" s="572">
        <v>145</v>
      </c>
    </row>
    <row r="62" spans="1:11" ht="14.4" customHeight="1" x14ac:dyDescent="0.3">
      <c r="A62" s="567" t="s">
        <v>515</v>
      </c>
      <c r="B62" s="568" t="s">
        <v>517</v>
      </c>
      <c r="C62" s="569" t="s">
        <v>535</v>
      </c>
      <c r="D62" s="570" t="s">
        <v>536</v>
      </c>
      <c r="E62" s="569" t="s">
        <v>3007</v>
      </c>
      <c r="F62" s="570" t="s">
        <v>3008</v>
      </c>
      <c r="G62" s="569" t="s">
        <v>3135</v>
      </c>
      <c r="H62" s="569" t="s">
        <v>3136</v>
      </c>
      <c r="I62" s="571">
        <v>98.432500000000005</v>
      </c>
      <c r="J62" s="571">
        <v>16</v>
      </c>
      <c r="K62" s="572">
        <v>1574.6699999999998</v>
      </c>
    </row>
    <row r="63" spans="1:11" ht="14.4" customHeight="1" x14ac:dyDescent="0.3">
      <c r="A63" s="567" t="s">
        <v>515</v>
      </c>
      <c r="B63" s="568" t="s">
        <v>517</v>
      </c>
      <c r="C63" s="569" t="s">
        <v>535</v>
      </c>
      <c r="D63" s="570" t="s">
        <v>536</v>
      </c>
      <c r="E63" s="569" t="s">
        <v>3007</v>
      </c>
      <c r="F63" s="570" t="s">
        <v>3008</v>
      </c>
      <c r="G63" s="569" t="s">
        <v>3137</v>
      </c>
      <c r="H63" s="569" t="s">
        <v>3138</v>
      </c>
      <c r="I63" s="571">
        <v>283.01749999999998</v>
      </c>
      <c r="J63" s="571">
        <v>30</v>
      </c>
      <c r="K63" s="572">
        <v>8490.41</v>
      </c>
    </row>
    <row r="64" spans="1:11" ht="14.4" customHeight="1" x14ac:dyDescent="0.3">
      <c r="A64" s="567" t="s">
        <v>515</v>
      </c>
      <c r="B64" s="568" t="s">
        <v>517</v>
      </c>
      <c r="C64" s="569" t="s">
        <v>535</v>
      </c>
      <c r="D64" s="570" t="s">
        <v>536</v>
      </c>
      <c r="E64" s="569" t="s">
        <v>3007</v>
      </c>
      <c r="F64" s="570" t="s">
        <v>3008</v>
      </c>
      <c r="G64" s="569" t="s">
        <v>3139</v>
      </c>
      <c r="H64" s="569" t="s">
        <v>3140</v>
      </c>
      <c r="I64" s="571">
        <v>380.88</v>
      </c>
      <c r="J64" s="571">
        <v>25</v>
      </c>
      <c r="K64" s="572">
        <v>9522</v>
      </c>
    </row>
    <row r="65" spans="1:11" ht="14.4" customHeight="1" x14ac:dyDescent="0.3">
      <c r="A65" s="567" t="s">
        <v>515</v>
      </c>
      <c r="B65" s="568" t="s">
        <v>517</v>
      </c>
      <c r="C65" s="569" t="s">
        <v>535</v>
      </c>
      <c r="D65" s="570" t="s">
        <v>536</v>
      </c>
      <c r="E65" s="569" t="s">
        <v>3007</v>
      </c>
      <c r="F65" s="570" t="s">
        <v>3008</v>
      </c>
      <c r="G65" s="569" t="s">
        <v>3141</v>
      </c>
      <c r="H65" s="569" t="s">
        <v>3142</v>
      </c>
      <c r="I65" s="571">
        <v>0.92428571428571427</v>
      </c>
      <c r="J65" s="571">
        <v>19000</v>
      </c>
      <c r="K65" s="572">
        <v>17560</v>
      </c>
    </row>
    <row r="66" spans="1:11" ht="14.4" customHeight="1" x14ac:dyDescent="0.3">
      <c r="A66" s="567" t="s">
        <v>515</v>
      </c>
      <c r="B66" s="568" t="s">
        <v>517</v>
      </c>
      <c r="C66" s="569" t="s">
        <v>535</v>
      </c>
      <c r="D66" s="570" t="s">
        <v>536</v>
      </c>
      <c r="E66" s="569" t="s">
        <v>3007</v>
      </c>
      <c r="F66" s="570" t="s">
        <v>3008</v>
      </c>
      <c r="G66" s="569" t="s">
        <v>3143</v>
      </c>
      <c r="H66" s="569" t="s">
        <v>3144</v>
      </c>
      <c r="I66" s="571">
        <v>259.89999999999998</v>
      </c>
      <c r="J66" s="571">
        <v>7</v>
      </c>
      <c r="K66" s="572">
        <v>1819.2999999999997</v>
      </c>
    </row>
    <row r="67" spans="1:11" ht="14.4" customHeight="1" x14ac:dyDescent="0.3">
      <c r="A67" s="567" t="s">
        <v>515</v>
      </c>
      <c r="B67" s="568" t="s">
        <v>517</v>
      </c>
      <c r="C67" s="569" t="s">
        <v>535</v>
      </c>
      <c r="D67" s="570" t="s">
        <v>536</v>
      </c>
      <c r="E67" s="569" t="s">
        <v>3007</v>
      </c>
      <c r="F67" s="570" t="s">
        <v>3008</v>
      </c>
      <c r="G67" s="569" t="s">
        <v>3145</v>
      </c>
      <c r="H67" s="569" t="s">
        <v>3146</v>
      </c>
      <c r="I67" s="571">
        <v>124.41000000000001</v>
      </c>
      <c r="J67" s="571">
        <v>20</v>
      </c>
      <c r="K67" s="572">
        <v>2488.1499999999996</v>
      </c>
    </row>
    <row r="68" spans="1:11" ht="14.4" customHeight="1" x14ac:dyDescent="0.3">
      <c r="A68" s="567" t="s">
        <v>515</v>
      </c>
      <c r="B68" s="568" t="s">
        <v>517</v>
      </c>
      <c r="C68" s="569" t="s">
        <v>535</v>
      </c>
      <c r="D68" s="570" t="s">
        <v>536</v>
      </c>
      <c r="E68" s="569" t="s">
        <v>3007</v>
      </c>
      <c r="F68" s="570" t="s">
        <v>3008</v>
      </c>
      <c r="G68" s="569" t="s">
        <v>3147</v>
      </c>
      <c r="H68" s="569" t="s">
        <v>3148</v>
      </c>
      <c r="I68" s="571">
        <v>7.3079999999999998</v>
      </c>
      <c r="J68" s="571">
        <v>240</v>
      </c>
      <c r="K68" s="572">
        <v>1753.9199999999998</v>
      </c>
    </row>
    <row r="69" spans="1:11" ht="14.4" customHeight="1" x14ac:dyDescent="0.3">
      <c r="A69" s="567" t="s">
        <v>515</v>
      </c>
      <c r="B69" s="568" t="s">
        <v>517</v>
      </c>
      <c r="C69" s="569" t="s">
        <v>535</v>
      </c>
      <c r="D69" s="570" t="s">
        <v>536</v>
      </c>
      <c r="E69" s="569" t="s">
        <v>3007</v>
      </c>
      <c r="F69" s="570" t="s">
        <v>3008</v>
      </c>
      <c r="G69" s="569" t="s">
        <v>3149</v>
      </c>
      <c r="H69" s="569" t="s">
        <v>3150</v>
      </c>
      <c r="I69" s="571">
        <v>0.85571428571428565</v>
      </c>
      <c r="J69" s="571">
        <v>700</v>
      </c>
      <c r="K69" s="572">
        <v>599</v>
      </c>
    </row>
    <row r="70" spans="1:11" ht="14.4" customHeight="1" x14ac:dyDescent="0.3">
      <c r="A70" s="567" t="s">
        <v>515</v>
      </c>
      <c r="B70" s="568" t="s">
        <v>517</v>
      </c>
      <c r="C70" s="569" t="s">
        <v>535</v>
      </c>
      <c r="D70" s="570" t="s">
        <v>536</v>
      </c>
      <c r="E70" s="569" t="s">
        <v>3007</v>
      </c>
      <c r="F70" s="570" t="s">
        <v>3008</v>
      </c>
      <c r="G70" s="569" t="s">
        <v>3151</v>
      </c>
      <c r="H70" s="569" t="s">
        <v>3152</v>
      </c>
      <c r="I70" s="571">
        <v>1.5166666666666666</v>
      </c>
      <c r="J70" s="571">
        <v>1100</v>
      </c>
      <c r="K70" s="572">
        <v>1668</v>
      </c>
    </row>
    <row r="71" spans="1:11" ht="14.4" customHeight="1" x14ac:dyDescent="0.3">
      <c r="A71" s="567" t="s">
        <v>515</v>
      </c>
      <c r="B71" s="568" t="s">
        <v>517</v>
      </c>
      <c r="C71" s="569" t="s">
        <v>535</v>
      </c>
      <c r="D71" s="570" t="s">
        <v>536</v>
      </c>
      <c r="E71" s="569" t="s">
        <v>3007</v>
      </c>
      <c r="F71" s="570" t="s">
        <v>3008</v>
      </c>
      <c r="G71" s="569" t="s">
        <v>3153</v>
      </c>
      <c r="H71" s="569" t="s">
        <v>3154</v>
      </c>
      <c r="I71" s="571">
        <v>89.64</v>
      </c>
      <c r="J71" s="571">
        <v>45</v>
      </c>
      <c r="K71" s="572">
        <v>4033.66</v>
      </c>
    </row>
    <row r="72" spans="1:11" ht="14.4" customHeight="1" x14ac:dyDescent="0.3">
      <c r="A72" s="567" t="s">
        <v>515</v>
      </c>
      <c r="B72" s="568" t="s">
        <v>517</v>
      </c>
      <c r="C72" s="569" t="s">
        <v>535</v>
      </c>
      <c r="D72" s="570" t="s">
        <v>536</v>
      </c>
      <c r="E72" s="569" t="s">
        <v>3007</v>
      </c>
      <c r="F72" s="570" t="s">
        <v>3008</v>
      </c>
      <c r="G72" s="569" t="s">
        <v>3155</v>
      </c>
      <c r="H72" s="569" t="s">
        <v>3156</v>
      </c>
      <c r="I72" s="571">
        <v>873.8</v>
      </c>
      <c r="J72" s="571">
        <v>2</v>
      </c>
      <c r="K72" s="572">
        <v>1747.6</v>
      </c>
    </row>
    <row r="73" spans="1:11" ht="14.4" customHeight="1" x14ac:dyDescent="0.3">
      <c r="A73" s="567" t="s">
        <v>515</v>
      </c>
      <c r="B73" s="568" t="s">
        <v>517</v>
      </c>
      <c r="C73" s="569" t="s">
        <v>535</v>
      </c>
      <c r="D73" s="570" t="s">
        <v>536</v>
      </c>
      <c r="E73" s="569" t="s">
        <v>3007</v>
      </c>
      <c r="F73" s="570" t="s">
        <v>3008</v>
      </c>
      <c r="G73" s="569" t="s">
        <v>3157</v>
      </c>
      <c r="H73" s="569" t="s">
        <v>3158</v>
      </c>
      <c r="I73" s="571">
        <v>261.05</v>
      </c>
      <c r="J73" s="571">
        <v>10</v>
      </c>
      <c r="K73" s="572">
        <v>2610.5</v>
      </c>
    </row>
    <row r="74" spans="1:11" ht="14.4" customHeight="1" x14ac:dyDescent="0.3">
      <c r="A74" s="567" t="s">
        <v>515</v>
      </c>
      <c r="B74" s="568" t="s">
        <v>517</v>
      </c>
      <c r="C74" s="569" t="s">
        <v>535</v>
      </c>
      <c r="D74" s="570" t="s">
        <v>536</v>
      </c>
      <c r="E74" s="569" t="s">
        <v>3007</v>
      </c>
      <c r="F74" s="570" t="s">
        <v>3008</v>
      </c>
      <c r="G74" s="569" t="s">
        <v>3159</v>
      </c>
      <c r="H74" s="569" t="s">
        <v>3160</v>
      </c>
      <c r="I74" s="571">
        <v>58.53</v>
      </c>
      <c r="J74" s="571">
        <v>10</v>
      </c>
      <c r="K74" s="572">
        <v>585.29999999999995</v>
      </c>
    </row>
    <row r="75" spans="1:11" ht="14.4" customHeight="1" x14ac:dyDescent="0.3">
      <c r="A75" s="567" t="s">
        <v>515</v>
      </c>
      <c r="B75" s="568" t="s">
        <v>517</v>
      </c>
      <c r="C75" s="569" t="s">
        <v>535</v>
      </c>
      <c r="D75" s="570" t="s">
        <v>536</v>
      </c>
      <c r="E75" s="569" t="s">
        <v>3007</v>
      </c>
      <c r="F75" s="570" t="s">
        <v>3008</v>
      </c>
      <c r="G75" s="569" t="s">
        <v>3161</v>
      </c>
      <c r="H75" s="569" t="s">
        <v>3162</v>
      </c>
      <c r="I75" s="571">
        <v>221.49</v>
      </c>
      <c r="J75" s="571">
        <v>40</v>
      </c>
      <c r="K75" s="572">
        <v>8859.6</v>
      </c>
    </row>
    <row r="76" spans="1:11" ht="14.4" customHeight="1" x14ac:dyDescent="0.3">
      <c r="A76" s="567" t="s">
        <v>515</v>
      </c>
      <c r="B76" s="568" t="s">
        <v>517</v>
      </c>
      <c r="C76" s="569" t="s">
        <v>535</v>
      </c>
      <c r="D76" s="570" t="s">
        <v>536</v>
      </c>
      <c r="E76" s="569" t="s">
        <v>3007</v>
      </c>
      <c r="F76" s="570" t="s">
        <v>3008</v>
      </c>
      <c r="G76" s="569" t="s">
        <v>3163</v>
      </c>
      <c r="H76" s="569" t="s">
        <v>3164</v>
      </c>
      <c r="I76" s="571">
        <v>437.97</v>
      </c>
      <c r="J76" s="571">
        <v>5</v>
      </c>
      <c r="K76" s="572">
        <v>2189.87</v>
      </c>
    </row>
    <row r="77" spans="1:11" ht="14.4" customHeight="1" x14ac:dyDescent="0.3">
      <c r="A77" s="567" t="s">
        <v>515</v>
      </c>
      <c r="B77" s="568" t="s">
        <v>517</v>
      </c>
      <c r="C77" s="569" t="s">
        <v>535</v>
      </c>
      <c r="D77" s="570" t="s">
        <v>536</v>
      </c>
      <c r="E77" s="569" t="s">
        <v>3007</v>
      </c>
      <c r="F77" s="570" t="s">
        <v>3008</v>
      </c>
      <c r="G77" s="569" t="s">
        <v>3165</v>
      </c>
      <c r="H77" s="569" t="s">
        <v>3166</v>
      </c>
      <c r="I77" s="571">
        <v>46</v>
      </c>
      <c r="J77" s="571">
        <v>25</v>
      </c>
      <c r="K77" s="572">
        <v>1150</v>
      </c>
    </row>
    <row r="78" spans="1:11" ht="14.4" customHeight="1" x14ac:dyDescent="0.3">
      <c r="A78" s="567" t="s">
        <v>515</v>
      </c>
      <c r="B78" s="568" t="s">
        <v>517</v>
      </c>
      <c r="C78" s="569" t="s">
        <v>535</v>
      </c>
      <c r="D78" s="570" t="s">
        <v>536</v>
      </c>
      <c r="E78" s="569" t="s">
        <v>3007</v>
      </c>
      <c r="F78" s="570" t="s">
        <v>3008</v>
      </c>
      <c r="G78" s="569" t="s">
        <v>3167</v>
      </c>
      <c r="H78" s="569" t="s">
        <v>3168</v>
      </c>
      <c r="I78" s="571">
        <v>257.05</v>
      </c>
      <c r="J78" s="571">
        <v>10</v>
      </c>
      <c r="K78" s="572">
        <v>2570.48</v>
      </c>
    </row>
    <row r="79" spans="1:11" ht="14.4" customHeight="1" x14ac:dyDescent="0.3">
      <c r="A79" s="567" t="s">
        <v>515</v>
      </c>
      <c r="B79" s="568" t="s">
        <v>517</v>
      </c>
      <c r="C79" s="569" t="s">
        <v>535</v>
      </c>
      <c r="D79" s="570" t="s">
        <v>536</v>
      </c>
      <c r="E79" s="569" t="s">
        <v>3009</v>
      </c>
      <c r="F79" s="570" t="s">
        <v>3010</v>
      </c>
      <c r="G79" s="569" t="s">
        <v>3169</v>
      </c>
      <c r="H79" s="569" t="s">
        <v>3170</v>
      </c>
      <c r="I79" s="571">
        <v>275.74285714285713</v>
      </c>
      <c r="J79" s="571">
        <v>440</v>
      </c>
      <c r="K79" s="572">
        <v>119790</v>
      </c>
    </row>
    <row r="80" spans="1:11" ht="14.4" customHeight="1" x14ac:dyDescent="0.3">
      <c r="A80" s="567" t="s">
        <v>515</v>
      </c>
      <c r="B80" s="568" t="s">
        <v>517</v>
      </c>
      <c r="C80" s="569" t="s">
        <v>535</v>
      </c>
      <c r="D80" s="570" t="s">
        <v>536</v>
      </c>
      <c r="E80" s="569" t="s">
        <v>3009</v>
      </c>
      <c r="F80" s="570" t="s">
        <v>3010</v>
      </c>
      <c r="G80" s="569" t="s">
        <v>3171</v>
      </c>
      <c r="H80" s="569" t="s">
        <v>3172</v>
      </c>
      <c r="I80" s="571">
        <v>263.5333333333333</v>
      </c>
      <c r="J80" s="571">
        <v>280</v>
      </c>
      <c r="K80" s="572">
        <v>74211.400000000009</v>
      </c>
    </row>
    <row r="81" spans="1:11" ht="14.4" customHeight="1" x14ac:dyDescent="0.3">
      <c r="A81" s="567" t="s">
        <v>515</v>
      </c>
      <c r="B81" s="568" t="s">
        <v>517</v>
      </c>
      <c r="C81" s="569" t="s">
        <v>535</v>
      </c>
      <c r="D81" s="570" t="s">
        <v>536</v>
      </c>
      <c r="E81" s="569" t="s">
        <v>3009</v>
      </c>
      <c r="F81" s="570" t="s">
        <v>3010</v>
      </c>
      <c r="G81" s="569" t="s">
        <v>3173</v>
      </c>
      <c r="H81" s="569" t="s">
        <v>3174</v>
      </c>
      <c r="I81" s="571">
        <v>57.395000000000003</v>
      </c>
      <c r="J81" s="571">
        <v>600</v>
      </c>
      <c r="K81" s="572">
        <v>34161.5</v>
      </c>
    </row>
    <row r="82" spans="1:11" ht="14.4" customHeight="1" x14ac:dyDescent="0.3">
      <c r="A82" s="567" t="s">
        <v>515</v>
      </c>
      <c r="B82" s="568" t="s">
        <v>517</v>
      </c>
      <c r="C82" s="569" t="s">
        <v>535</v>
      </c>
      <c r="D82" s="570" t="s">
        <v>536</v>
      </c>
      <c r="E82" s="569" t="s">
        <v>3009</v>
      </c>
      <c r="F82" s="570" t="s">
        <v>3010</v>
      </c>
      <c r="G82" s="569" t="s">
        <v>3175</v>
      </c>
      <c r="H82" s="569" t="s">
        <v>3176</v>
      </c>
      <c r="I82" s="571">
        <v>17.48</v>
      </c>
      <c r="J82" s="571">
        <v>12</v>
      </c>
      <c r="K82" s="572">
        <v>220.7</v>
      </c>
    </row>
    <row r="83" spans="1:11" ht="14.4" customHeight="1" x14ac:dyDescent="0.3">
      <c r="A83" s="567" t="s">
        <v>515</v>
      </c>
      <c r="B83" s="568" t="s">
        <v>517</v>
      </c>
      <c r="C83" s="569" t="s">
        <v>535</v>
      </c>
      <c r="D83" s="570" t="s">
        <v>536</v>
      </c>
      <c r="E83" s="569" t="s">
        <v>3009</v>
      </c>
      <c r="F83" s="570" t="s">
        <v>3010</v>
      </c>
      <c r="G83" s="569" t="s">
        <v>3177</v>
      </c>
      <c r="H83" s="569" t="s">
        <v>3178</v>
      </c>
      <c r="I83" s="571">
        <v>3.508</v>
      </c>
      <c r="J83" s="571">
        <v>300</v>
      </c>
      <c r="K83" s="572">
        <v>1052.5</v>
      </c>
    </row>
    <row r="84" spans="1:11" ht="14.4" customHeight="1" x14ac:dyDescent="0.3">
      <c r="A84" s="567" t="s">
        <v>515</v>
      </c>
      <c r="B84" s="568" t="s">
        <v>517</v>
      </c>
      <c r="C84" s="569" t="s">
        <v>535</v>
      </c>
      <c r="D84" s="570" t="s">
        <v>536</v>
      </c>
      <c r="E84" s="569" t="s">
        <v>3009</v>
      </c>
      <c r="F84" s="570" t="s">
        <v>3010</v>
      </c>
      <c r="G84" s="569" t="s">
        <v>3031</v>
      </c>
      <c r="H84" s="569" t="s">
        <v>3032</v>
      </c>
      <c r="I84" s="571">
        <v>0.21</v>
      </c>
      <c r="J84" s="571">
        <v>200</v>
      </c>
      <c r="K84" s="572">
        <v>42</v>
      </c>
    </row>
    <row r="85" spans="1:11" ht="14.4" customHeight="1" x14ac:dyDescent="0.3">
      <c r="A85" s="567" t="s">
        <v>515</v>
      </c>
      <c r="B85" s="568" t="s">
        <v>517</v>
      </c>
      <c r="C85" s="569" t="s">
        <v>535</v>
      </c>
      <c r="D85" s="570" t="s">
        <v>536</v>
      </c>
      <c r="E85" s="569" t="s">
        <v>3009</v>
      </c>
      <c r="F85" s="570" t="s">
        <v>3010</v>
      </c>
      <c r="G85" s="569" t="s">
        <v>3179</v>
      </c>
      <c r="H85" s="569" t="s">
        <v>3180</v>
      </c>
      <c r="I85" s="571">
        <v>11.032857142857143</v>
      </c>
      <c r="J85" s="571">
        <v>3900</v>
      </c>
      <c r="K85" s="572">
        <v>42996</v>
      </c>
    </row>
    <row r="86" spans="1:11" ht="14.4" customHeight="1" x14ac:dyDescent="0.3">
      <c r="A86" s="567" t="s">
        <v>515</v>
      </c>
      <c r="B86" s="568" t="s">
        <v>517</v>
      </c>
      <c r="C86" s="569" t="s">
        <v>535</v>
      </c>
      <c r="D86" s="570" t="s">
        <v>536</v>
      </c>
      <c r="E86" s="569" t="s">
        <v>3009</v>
      </c>
      <c r="F86" s="570" t="s">
        <v>3010</v>
      </c>
      <c r="G86" s="569" t="s">
        <v>3181</v>
      </c>
      <c r="H86" s="569" t="s">
        <v>3182</v>
      </c>
      <c r="I86" s="571">
        <v>325.49</v>
      </c>
      <c r="J86" s="571">
        <v>3</v>
      </c>
      <c r="K86" s="572">
        <v>976.46</v>
      </c>
    </row>
    <row r="87" spans="1:11" ht="14.4" customHeight="1" x14ac:dyDescent="0.3">
      <c r="A87" s="567" t="s">
        <v>515</v>
      </c>
      <c r="B87" s="568" t="s">
        <v>517</v>
      </c>
      <c r="C87" s="569" t="s">
        <v>535</v>
      </c>
      <c r="D87" s="570" t="s">
        <v>536</v>
      </c>
      <c r="E87" s="569" t="s">
        <v>3009</v>
      </c>
      <c r="F87" s="570" t="s">
        <v>3010</v>
      </c>
      <c r="G87" s="569" t="s">
        <v>3033</v>
      </c>
      <c r="H87" s="569" t="s">
        <v>3034</v>
      </c>
      <c r="I87" s="571">
        <v>0.92099999999999993</v>
      </c>
      <c r="J87" s="571">
        <v>15400</v>
      </c>
      <c r="K87" s="572">
        <v>14172</v>
      </c>
    </row>
    <row r="88" spans="1:11" ht="14.4" customHeight="1" x14ac:dyDescent="0.3">
      <c r="A88" s="567" t="s">
        <v>515</v>
      </c>
      <c r="B88" s="568" t="s">
        <v>517</v>
      </c>
      <c r="C88" s="569" t="s">
        <v>535</v>
      </c>
      <c r="D88" s="570" t="s">
        <v>536</v>
      </c>
      <c r="E88" s="569" t="s">
        <v>3009</v>
      </c>
      <c r="F88" s="570" t="s">
        <v>3010</v>
      </c>
      <c r="G88" s="569" t="s">
        <v>3035</v>
      </c>
      <c r="H88" s="569" t="s">
        <v>3036</v>
      </c>
      <c r="I88" s="571">
        <v>1.4159999999999999</v>
      </c>
      <c r="J88" s="571">
        <v>7700</v>
      </c>
      <c r="K88" s="572">
        <v>10867</v>
      </c>
    </row>
    <row r="89" spans="1:11" ht="14.4" customHeight="1" x14ac:dyDescent="0.3">
      <c r="A89" s="567" t="s">
        <v>515</v>
      </c>
      <c r="B89" s="568" t="s">
        <v>517</v>
      </c>
      <c r="C89" s="569" t="s">
        <v>535</v>
      </c>
      <c r="D89" s="570" t="s">
        <v>536</v>
      </c>
      <c r="E89" s="569" t="s">
        <v>3009</v>
      </c>
      <c r="F89" s="570" t="s">
        <v>3010</v>
      </c>
      <c r="G89" s="569" t="s">
        <v>3037</v>
      </c>
      <c r="H89" s="569" t="s">
        <v>3038</v>
      </c>
      <c r="I89" s="571">
        <v>0.41699999999999998</v>
      </c>
      <c r="J89" s="571">
        <v>8800</v>
      </c>
      <c r="K89" s="572">
        <v>3666</v>
      </c>
    </row>
    <row r="90" spans="1:11" ht="14.4" customHeight="1" x14ac:dyDescent="0.3">
      <c r="A90" s="567" t="s">
        <v>515</v>
      </c>
      <c r="B90" s="568" t="s">
        <v>517</v>
      </c>
      <c r="C90" s="569" t="s">
        <v>535</v>
      </c>
      <c r="D90" s="570" t="s">
        <v>536</v>
      </c>
      <c r="E90" s="569" t="s">
        <v>3009</v>
      </c>
      <c r="F90" s="570" t="s">
        <v>3010</v>
      </c>
      <c r="G90" s="569" t="s">
        <v>3039</v>
      </c>
      <c r="H90" s="569" t="s">
        <v>3040</v>
      </c>
      <c r="I90" s="571">
        <v>0.5714285714285714</v>
      </c>
      <c r="J90" s="571">
        <v>5600</v>
      </c>
      <c r="K90" s="572">
        <v>3186</v>
      </c>
    </row>
    <row r="91" spans="1:11" ht="14.4" customHeight="1" x14ac:dyDescent="0.3">
      <c r="A91" s="567" t="s">
        <v>515</v>
      </c>
      <c r="B91" s="568" t="s">
        <v>517</v>
      </c>
      <c r="C91" s="569" t="s">
        <v>535</v>
      </c>
      <c r="D91" s="570" t="s">
        <v>536</v>
      </c>
      <c r="E91" s="569" t="s">
        <v>3009</v>
      </c>
      <c r="F91" s="570" t="s">
        <v>3010</v>
      </c>
      <c r="G91" s="569" t="s">
        <v>3183</v>
      </c>
      <c r="H91" s="569" t="s">
        <v>3184</v>
      </c>
      <c r="I91" s="571">
        <v>3.0425</v>
      </c>
      <c r="J91" s="571">
        <v>350</v>
      </c>
      <c r="K91" s="572">
        <v>1060.5</v>
      </c>
    </row>
    <row r="92" spans="1:11" ht="14.4" customHeight="1" x14ac:dyDescent="0.3">
      <c r="A92" s="567" t="s">
        <v>515</v>
      </c>
      <c r="B92" s="568" t="s">
        <v>517</v>
      </c>
      <c r="C92" s="569" t="s">
        <v>535</v>
      </c>
      <c r="D92" s="570" t="s">
        <v>536</v>
      </c>
      <c r="E92" s="569" t="s">
        <v>3009</v>
      </c>
      <c r="F92" s="570" t="s">
        <v>3010</v>
      </c>
      <c r="G92" s="569" t="s">
        <v>3185</v>
      </c>
      <c r="H92" s="569" t="s">
        <v>3186</v>
      </c>
      <c r="I92" s="571">
        <v>1.835</v>
      </c>
      <c r="J92" s="571">
        <v>400</v>
      </c>
      <c r="K92" s="572">
        <v>733.8</v>
      </c>
    </row>
    <row r="93" spans="1:11" ht="14.4" customHeight="1" x14ac:dyDescent="0.3">
      <c r="A93" s="567" t="s">
        <v>515</v>
      </c>
      <c r="B93" s="568" t="s">
        <v>517</v>
      </c>
      <c r="C93" s="569" t="s">
        <v>535</v>
      </c>
      <c r="D93" s="570" t="s">
        <v>536</v>
      </c>
      <c r="E93" s="569" t="s">
        <v>3009</v>
      </c>
      <c r="F93" s="570" t="s">
        <v>3010</v>
      </c>
      <c r="G93" s="569" t="s">
        <v>3187</v>
      </c>
      <c r="H93" s="569" t="s">
        <v>3188</v>
      </c>
      <c r="I93" s="571">
        <v>5.88</v>
      </c>
      <c r="J93" s="571">
        <v>10</v>
      </c>
      <c r="K93" s="572">
        <v>58.8</v>
      </c>
    </row>
    <row r="94" spans="1:11" ht="14.4" customHeight="1" x14ac:dyDescent="0.3">
      <c r="A94" s="567" t="s">
        <v>515</v>
      </c>
      <c r="B94" s="568" t="s">
        <v>517</v>
      </c>
      <c r="C94" s="569" t="s">
        <v>535</v>
      </c>
      <c r="D94" s="570" t="s">
        <v>536</v>
      </c>
      <c r="E94" s="569" t="s">
        <v>3009</v>
      </c>
      <c r="F94" s="570" t="s">
        <v>3010</v>
      </c>
      <c r="G94" s="569" t="s">
        <v>3189</v>
      </c>
      <c r="H94" s="569" t="s">
        <v>3190</v>
      </c>
      <c r="I94" s="571">
        <v>23.35</v>
      </c>
      <c r="J94" s="571">
        <v>60</v>
      </c>
      <c r="K94" s="572">
        <v>1401.2</v>
      </c>
    </row>
    <row r="95" spans="1:11" ht="14.4" customHeight="1" x14ac:dyDescent="0.3">
      <c r="A95" s="567" t="s">
        <v>515</v>
      </c>
      <c r="B95" s="568" t="s">
        <v>517</v>
      </c>
      <c r="C95" s="569" t="s">
        <v>535</v>
      </c>
      <c r="D95" s="570" t="s">
        <v>536</v>
      </c>
      <c r="E95" s="569" t="s">
        <v>3009</v>
      </c>
      <c r="F95" s="570" t="s">
        <v>3010</v>
      </c>
      <c r="G95" s="569" t="s">
        <v>3191</v>
      </c>
      <c r="H95" s="569" t="s">
        <v>3192</v>
      </c>
      <c r="I95" s="571">
        <v>6.29</v>
      </c>
      <c r="J95" s="571">
        <v>40</v>
      </c>
      <c r="K95" s="572">
        <v>251.6</v>
      </c>
    </row>
    <row r="96" spans="1:11" ht="14.4" customHeight="1" x14ac:dyDescent="0.3">
      <c r="A96" s="567" t="s">
        <v>515</v>
      </c>
      <c r="B96" s="568" t="s">
        <v>517</v>
      </c>
      <c r="C96" s="569" t="s">
        <v>535</v>
      </c>
      <c r="D96" s="570" t="s">
        <v>536</v>
      </c>
      <c r="E96" s="569" t="s">
        <v>3009</v>
      </c>
      <c r="F96" s="570" t="s">
        <v>3010</v>
      </c>
      <c r="G96" s="569" t="s">
        <v>3193</v>
      </c>
      <c r="H96" s="569" t="s">
        <v>3194</v>
      </c>
      <c r="I96" s="571">
        <v>6.28</v>
      </c>
      <c r="J96" s="571">
        <v>30</v>
      </c>
      <c r="K96" s="572">
        <v>188.39999999999998</v>
      </c>
    </row>
    <row r="97" spans="1:11" ht="14.4" customHeight="1" x14ac:dyDescent="0.3">
      <c r="A97" s="567" t="s">
        <v>515</v>
      </c>
      <c r="B97" s="568" t="s">
        <v>517</v>
      </c>
      <c r="C97" s="569" t="s">
        <v>535</v>
      </c>
      <c r="D97" s="570" t="s">
        <v>536</v>
      </c>
      <c r="E97" s="569" t="s">
        <v>3009</v>
      </c>
      <c r="F97" s="570" t="s">
        <v>3010</v>
      </c>
      <c r="G97" s="569" t="s">
        <v>3195</v>
      </c>
      <c r="H97" s="569" t="s">
        <v>3196</v>
      </c>
      <c r="I97" s="571">
        <v>7.036249999999999</v>
      </c>
      <c r="J97" s="571">
        <v>1927</v>
      </c>
      <c r="K97" s="572">
        <v>13561.42</v>
      </c>
    </row>
    <row r="98" spans="1:11" ht="14.4" customHeight="1" x14ac:dyDescent="0.3">
      <c r="A98" s="567" t="s">
        <v>515</v>
      </c>
      <c r="B98" s="568" t="s">
        <v>517</v>
      </c>
      <c r="C98" s="569" t="s">
        <v>535</v>
      </c>
      <c r="D98" s="570" t="s">
        <v>536</v>
      </c>
      <c r="E98" s="569" t="s">
        <v>3009</v>
      </c>
      <c r="F98" s="570" t="s">
        <v>3010</v>
      </c>
      <c r="G98" s="569" t="s">
        <v>3197</v>
      </c>
      <c r="H98" s="569" t="s">
        <v>3198</v>
      </c>
      <c r="I98" s="571">
        <v>65.759999999999991</v>
      </c>
      <c r="J98" s="571">
        <v>8</v>
      </c>
      <c r="K98" s="572">
        <v>521.32000000000005</v>
      </c>
    </row>
    <row r="99" spans="1:11" ht="14.4" customHeight="1" x14ac:dyDescent="0.3">
      <c r="A99" s="567" t="s">
        <v>515</v>
      </c>
      <c r="B99" s="568" t="s">
        <v>517</v>
      </c>
      <c r="C99" s="569" t="s">
        <v>535</v>
      </c>
      <c r="D99" s="570" t="s">
        <v>536</v>
      </c>
      <c r="E99" s="569" t="s">
        <v>3009</v>
      </c>
      <c r="F99" s="570" t="s">
        <v>3010</v>
      </c>
      <c r="G99" s="569" t="s">
        <v>3199</v>
      </c>
      <c r="H99" s="569" t="s">
        <v>3200</v>
      </c>
      <c r="I99" s="571">
        <v>5060.0333333333338</v>
      </c>
      <c r="J99" s="571">
        <v>4</v>
      </c>
      <c r="K99" s="572">
        <v>20240.2</v>
      </c>
    </row>
    <row r="100" spans="1:11" ht="14.4" customHeight="1" x14ac:dyDescent="0.3">
      <c r="A100" s="567" t="s">
        <v>515</v>
      </c>
      <c r="B100" s="568" t="s">
        <v>517</v>
      </c>
      <c r="C100" s="569" t="s">
        <v>535</v>
      </c>
      <c r="D100" s="570" t="s">
        <v>536</v>
      </c>
      <c r="E100" s="569" t="s">
        <v>3009</v>
      </c>
      <c r="F100" s="570" t="s">
        <v>3010</v>
      </c>
      <c r="G100" s="569" t="s">
        <v>3201</v>
      </c>
      <c r="H100" s="569" t="s">
        <v>3202</v>
      </c>
      <c r="I100" s="571">
        <v>79.766249999999985</v>
      </c>
      <c r="J100" s="571">
        <v>700</v>
      </c>
      <c r="K100" s="572">
        <v>55756</v>
      </c>
    </row>
    <row r="101" spans="1:11" ht="14.4" customHeight="1" x14ac:dyDescent="0.3">
      <c r="A101" s="567" t="s">
        <v>515</v>
      </c>
      <c r="B101" s="568" t="s">
        <v>517</v>
      </c>
      <c r="C101" s="569" t="s">
        <v>535</v>
      </c>
      <c r="D101" s="570" t="s">
        <v>536</v>
      </c>
      <c r="E101" s="569" t="s">
        <v>3009</v>
      </c>
      <c r="F101" s="570" t="s">
        <v>3010</v>
      </c>
      <c r="G101" s="569" t="s">
        <v>3203</v>
      </c>
      <c r="H101" s="569" t="s">
        <v>3204</v>
      </c>
      <c r="I101" s="571">
        <v>5.544999999999999</v>
      </c>
      <c r="J101" s="571">
        <v>2200</v>
      </c>
      <c r="K101" s="572">
        <v>12202</v>
      </c>
    </row>
    <row r="102" spans="1:11" ht="14.4" customHeight="1" x14ac:dyDescent="0.3">
      <c r="A102" s="567" t="s">
        <v>515</v>
      </c>
      <c r="B102" s="568" t="s">
        <v>517</v>
      </c>
      <c r="C102" s="569" t="s">
        <v>535</v>
      </c>
      <c r="D102" s="570" t="s">
        <v>536</v>
      </c>
      <c r="E102" s="569" t="s">
        <v>3009</v>
      </c>
      <c r="F102" s="570" t="s">
        <v>3010</v>
      </c>
      <c r="G102" s="569" t="s">
        <v>3205</v>
      </c>
      <c r="H102" s="569" t="s">
        <v>3206</v>
      </c>
      <c r="I102" s="571">
        <v>64.903999999999996</v>
      </c>
      <c r="J102" s="571">
        <v>300</v>
      </c>
      <c r="K102" s="572">
        <v>19471.590000000004</v>
      </c>
    </row>
    <row r="103" spans="1:11" ht="14.4" customHeight="1" x14ac:dyDescent="0.3">
      <c r="A103" s="567" t="s">
        <v>515</v>
      </c>
      <c r="B103" s="568" t="s">
        <v>517</v>
      </c>
      <c r="C103" s="569" t="s">
        <v>535</v>
      </c>
      <c r="D103" s="570" t="s">
        <v>536</v>
      </c>
      <c r="E103" s="569" t="s">
        <v>3009</v>
      </c>
      <c r="F103" s="570" t="s">
        <v>3010</v>
      </c>
      <c r="G103" s="569" t="s">
        <v>3207</v>
      </c>
      <c r="H103" s="569" t="s">
        <v>3208</v>
      </c>
      <c r="I103" s="571">
        <v>107.40333333333335</v>
      </c>
      <c r="J103" s="571">
        <v>160</v>
      </c>
      <c r="K103" s="572">
        <v>17327.080000000002</v>
      </c>
    </row>
    <row r="104" spans="1:11" ht="14.4" customHeight="1" x14ac:dyDescent="0.3">
      <c r="A104" s="567" t="s">
        <v>515</v>
      </c>
      <c r="B104" s="568" t="s">
        <v>517</v>
      </c>
      <c r="C104" s="569" t="s">
        <v>535</v>
      </c>
      <c r="D104" s="570" t="s">
        <v>536</v>
      </c>
      <c r="E104" s="569" t="s">
        <v>3009</v>
      </c>
      <c r="F104" s="570" t="s">
        <v>3010</v>
      </c>
      <c r="G104" s="569" t="s">
        <v>3209</v>
      </c>
      <c r="H104" s="569" t="s">
        <v>3210</v>
      </c>
      <c r="I104" s="571">
        <v>646.79999999999995</v>
      </c>
      <c r="J104" s="571">
        <v>4</v>
      </c>
      <c r="K104" s="572">
        <v>2587.1999999999998</v>
      </c>
    </row>
    <row r="105" spans="1:11" ht="14.4" customHeight="1" x14ac:dyDescent="0.3">
      <c r="A105" s="567" t="s">
        <v>515</v>
      </c>
      <c r="B105" s="568" t="s">
        <v>517</v>
      </c>
      <c r="C105" s="569" t="s">
        <v>535</v>
      </c>
      <c r="D105" s="570" t="s">
        <v>536</v>
      </c>
      <c r="E105" s="569" t="s">
        <v>3009</v>
      </c>
      <c r="F105" s="570" t="s">
        <v>3010</v>
      </c>
      <c r="G105" s="569" t="s">
        <v>3211</v>
      </c>
      <c r="H105" s="569" t="s">
        <v>3212</v>
      </c>
      <c r="I105" s="571">
        <v>17.21</v>
      </c>
      <c r="J105" s="571">
        <v>20</v>
      </c>
      <c r="K105" s="572">
        <v>344.2</v>
      </c>
    </row>
    <row r="106" spans="1:11" ht="14.4" customHeight="1" x14ac:dyDescent="0.3">
      <c r="A106" s="567" t="s">
        <v>515</v>
      </c>
      <c r="B106" s="568" t="s">
        <v>517</v>
      </c>
      <c r="C106" s="569" t="s">
        <v>535</v>
      </c>
      <c r="D106" s="570" t="s">
        <v>536</v>
      </c>
      <c r="E106" s="569" t="s">
        <v>3009</v>
      </c>
      <c r="F106" s="570" t="s">
        <v>3010</v>
      </c>
      <c r="G106" s="569" t="s">
        <v>3213</v>
      </c>
      <c r="H106" s="569" t="s">
        <v>3214</v>
      </c>
      <c r="I106" s="571">
        <v>19.225000000000001</v>
      </c>
      <c r="J106" s="571">
        <v>30</v>
      </c>
      <c r="K106" s="572">
        <v>584.6</v>
      </c>
    </row>
    <row r="107" spans="1:11" ht="14.4" customHeight="1" x14ac:dyDescent="0.3">
      <c r="A107" s="567" t="s">
        <v>515</v>
      </c>
      <c r="B107" s="568" t="s">
        <v>517</v>
      </c>
      <c r="C107" s="569" t="s">
        <v>535</v>
      </c>
      <c r="D107" s="570" t="s">
        <v>536</v>
      </c>
      <c r="E107" s="569" t="s">
        <v>3009</v>
      </c>
      <c r="F107" s="570" t="s">
        <v>3010</v>
      </c>
      <c r="G107" s="569" t="s">
        <v>3215</v>
      </c>
      <c r="H107" s="569" t="s">
        <v>3216</v>
      </c>
      <c r="I107" s="571">
        <v>474.5</v>
      </c>
      <c r="J107" s="571">
        <v>5</v>
      </c>
      <c r="K107" s="572">
        <v>2372.5</v>
      </c>
    </row>
    <row r="108" spans="1:11" ht="14.4" customHeight="1" x14ac:dyDescent="0.3">
      <c r="A108" s="567" t="s">
        <v>515</v>
      </c>
      <c r="B108" s="568" t="s">
        <v>517</v>
      </c>
      <c r="C108" s="569" t="s">
        <v>535</v>
      </c>
      <c r="D108" s="570" t="s">
        <v>536</v>
      </c>
      <c r="E108" s="569" t="s">
        <v>3009</v>
      </c>
      <c r="F108" s="570" t="s">
        <v>3010</v>
      </c>
      <c r="G108" s="569" t="s">
        <v>3217</v>
      </c>
      <c r="H108" s="569" t="s">
        <v>3218</v>
      </c>
      <c r="I108" s="571">
        <v>73.160000000000011</v>
      </c>
      <c r="J108" s="571">
        <v>64</v>
      </c>
      <c r="K108" s="572">
        <v>4682.12</v>
      </c>
    </row>
    <row r="109" spans="1:11" ht="14.4" customHeight="1" x14ac:dyDescent="0.3">
      <c r="A109" s="567" t="s">
        <v>515</v>
      </c>
      <c r="B109" s="568" t="s">
        <v>517</v>
      </c>
      <c r="C109" s="569" t="s">
        <v>535</v>
      </c>
      <c r="D109" s="570" t="s">
        <v>536</v>
      </c>
      <c r="E109" s="569" t="s">
        <v>3009</v>
      </c>
      <c r="F109" s="570" t="s">
        <v>3010</v>
      </c>
      <c r="G109" s="569" t="s">
        <v>3219</v>
      </c>
      <c r="H109" s="569" t="s">
        <v>3220</v>
      </c>
      <c r="I109" s="571">
        <v>19.271250000000002</v>
      </c>
      <c r="J109" s="571">
        <v>650</v>
      </c>
      <c r="K109" s="572">
        <v>12581.74</v>
      </c>
    </row>
    <row r="110" spans="1:11" ht="14.4" customHeight="1" x14ac:dyDescent="0.3">
      <c r="A110" s="567" t="s">
        <v>515</v>
      </c>
      <c r="B110" s="568" t="s">
        <v>517</v>
      </c>
      <c r="C110" s="569" t="s">
        <v>535</v>
      </c>
      <c r="D110" s="570" t="s">
        <v>536</v>
      </c>
      <c r="E110" s="569" t="s">
        <v>3009</v>
      </c>
      <c r="F110" s="570" t="s">
        <v>3010</v>
      </c>
      <c r="G110" s="569" t="s">
        <v>3221</v>
      </c>
      <c r="H110" s="569" t="s">
        <v>3222</v>
      </c>
      <c r="I110" s="571">
        <v>10.82625</v>
      </c>
      <c r="J110" s="571">
        <v>4908</v>
      </c>
      <c r="K110" s="572">
        <v>53016.05</v>
      </c>
    </row>
    <row r="111" spans="1:11" ht="14.4" customHeight="1" x14ac:dyDescent="0.3">
      <c r="A111" s="567" t="s">
        <v>515</v>
      </c>
      <c r="B111" s="568" t="s">
        <v>517</v>
      </c>
      <c r="C111" s="569" t="s">
        <v>535</v>
      </c>
      <c r="D111" s="570" t="s">
        <v>536</v>
      </c>
      <c r="E111" s="569" t="s">
        <v>3009</v>
      </c>
      <c r="F111" s="570" t="s">
        <v>3010</v>
      </c>
      <c r="G111" s="569" t="s">
        <v>3223</v>
      </c>
      <c r="H111" s="569" t="s">
        <v>3224</v>
      </c>
      <c r="I111" s="571">
        <v>23.216666666666669</v>
      </c>
      <c r="J111" s="571">
        <v>270</v>
      </c>
      <c r="K111" s="572">
        <v>6251.0999999999995</v>
      </c>
    </row>
    <row r="112" spans="1:11" ht="14.4" customHeight="1" x14ac:dyDescent="0.3">
      <c r="A112" s="567" t="s">
        <v>515</v>
      </c>
      <c r="B112" s="568" t="s">
        <v>517</v>
      </c>
      <c r="C112" s="569" t="s">
        <v>535</v>
      </c>
      <c r="D112" s="570" t="s">
        <v>536</v>
      </c>
      <c r="E112" s="569" t="s">
        <v>3009</v>
      </c>
      <c r="F112" s="570" t="s">
        <v>3010</v>
      </c>
      <c r="G112" s="569" t="s">
        <v>3225</v>
      </c>
      <c r="H112" s="569" t="s">
        <v>3226</v>
      </c>
      <c r="I112" s="571">
        <v>1.7766666666666666</v>
      </c>
      <c r="J112" s="571">
        <v>2900</v>
      </c>
      <c r="K112" s="572">
        <v>5152</v>
      </c>
    </row>
    <row r="113" spans="1:11" ht="14.4" customHeight="1" x14ac:dyDescent="0.3">
      <c r="A113" s="567" t="s">
        <v>515</v>
      </c>
      <c r="B113" s="568" t="s">
        <v>517</v>
      </c>
      <c r="C113" s="569" t="s">
        <v>535</v>
      </c>
      <c r="D113" s="570" t="s">
        <v>536</v>
      </c>
      <c r="E113" s="569" t="s">
        <v>3009</v>
      </c>
      <c r="F113" s="570" t="s">
        <v>3010</v>
      </c>
      <c r="G113" s="569" t="s">
        <v>3227</v>
      </c>
      <c r="H113" s="569" t="s">
        <v>3228</v>
      </c>
      <c r="I113" s="571">
        <v>1.7475000000000001</v>
      </c>
      <c r="J113" s="571">
        <v>500</v>
      </c>
      <c r="K113" s="572">
        <v>867</v>
      </c>
    </row>
    <row r="114" spans="1:11" ht="14.4" customHeight="1" x14ac:dyDescent="0.3">
      <c r="A114" s="567" t="s">
        <v>515</v>
      </c>
      <c r="B114" s="568" t="s">
        <v>517</v>
      </c>
      <c r="C114" s="569" t="s">
        <v>535</v>
      </c>
      <c r="D114" s="570" t="s">
        <v>536</v>
      </c>
      <c r="E114" s="569" t="s">
        <v>3009</v>
      </c>
      <c r="F114" s="570" t="s">
        <v>3010</v>
      </c>
      <c r="G114" s="569" t="s">
        <v>3229</v>
      </c>
      <c r="H114" s="569" t="s">
        <v>3230</v>
      </c>
      <c r="I114" s="571">
        <v>1.7433333333333332</v>
      </c>
      <c r="J114" s="571">
        <v>550</v>
      </c>
      <c r="K114" s="572">
        <v>958.5</v>
      </c>
    </row>
    <row r="115" spans="1:11" ht="14.4" customHeight="1" x14ac:dyDescent="0.3">
      <c r="A115" s="567" t="s">
        <v>515</v>
      </c>
      <c r="B115" s="568" t="s">
        <v>517</v>
      </c>
      <c r="C115" s="569" t="s">
        <v>535</v>
      </c>
      <c r="D115" s="570" t="s">
        <v>536</v>
      </c>
      <c r="E115" s="569" t="s">
        <v>3009</v>
      </c>
      <c r="F115" s="570" t="s">
        <v>3010</v>
      </c>
      <c r="G115" s="569" t="s">
        <v>3231</v>
      </c>
      <c r="H115" s="569" t="s">
        <v>3232</v>
      </c>
      <c r="I115" s="571">
        <v>2.39</v>
      </c>
      <c r="J115" s="571">
        <v>50</v>
      </c>
      <c r="K115" s="572">
        <v>119.5</v>
      </c>
    </row>
    <row r="116" spans="1:11" ht="14.4" customHeight="1" x14ac:dyDescent="0.3">
      <c r="A116" s="567" t="s">
        <v>515</v>
      </c>
      <c r="B116" s="568" t="s">
        <v>517</v>
      </c>
      <c r="C116" s="569" t="s">
        <v>535</v>
      </c>
      <c r="D116" s="570" t="s">
        <v>536</v>
      </c>
      <c r="E116" s="569" t="s">
        <v>3009</v>
      </c>
      <c r="F116" s="570" t="s">
        <v>3010</v>
      </c>
      <c r="G116" s="569" t="s">
        <v>3233</v>
      </c>
      <c r="H116" s="569" t="s">
        <v>3234</v>
      </c>
      <c r="I116" s="571">
        <v>1.9550000000000001</v>
      </c>
      <c r="J116" s="571">
        <v>150</v>
      </c>
      <c r="K116" s="572">
        <v>293</v>
      </c>
    </row>
    <row r="117" spans="1:11" ht="14.4" customHeight="1" x14ac:dyDescent="0.3">
      <c r="A117" s="567" t="s">
        <v>515</v>
      </c>
      <c r="B117" s="568" t="s">
        <v>517</v>
      </c>
      <c r="C117" s="569" t="s">
        <v>535</v>
      </c>
      <c r="D117" s="570" t="s">
        <v>536</v>
      </c>
      <c r="E117" s="569" t="s">
        <v>3009</v>
      </c>
      <c r="F117" s="570" t="s">
        <v>3010</v>
      </c>
      <c r="G117" s="569" t="s">
        <v>3235</v>
      </c>
      <c r="H117" s="569" t="s">
        <v>3236</v>
      </c>
      <c r="I117" s="571">
        <v>2.7228571428571433</v>
      </c>
      <c r="J117" s="571">
        <v>1900</v>
      </c>
      <c r="K117" s="572">
        <v>5168</v>
      </c>
    </row>
    <row r="118" spans="1:11" ht="14.4" customHeight="1" x14ac:dyDescent="0.3">
      <c r="A118" s="567" t="s">
        <v>515</v>
      </c>
      <c r="B118" s="568" t="s">
        <v>517</v>
      </c>
      <c r="C118" s="569" t="s">
        <v>535</v>
      </c>
      <c r="D118" s="570" t="s">
        <v>536</v>
      </c>
      <c r="E118" s="569" t="s">
        <v>3009</v>
      </c>
      <c r="F118" s="570" t="s">
        <v>3010</v>
      </c>
      <c r="G118" s="569" t="s">
        <v>3237</v>
      </c>
      <c r="H118" s="569" t="s">
        <v>3238</v>
      </c>
      <c r="I118" s="571">
        <v>1.9866666666666666</v>
      </c>
      <c r="J118" s="571">
        <v>2100</v>
      </c>
      <c r="K118" s="572">
        <v>4171</v>
      </c>
    </row>
    <row r="119" spans="1:11" ht="14.4" customHeight="1" x14ac:dyDescent="0.3">
      <c r="A119" s="567" t="s">
        <v>515</v>
      </c>
      <c r="B119" s="568" t="s">
        <v>517</v>
      </c>
      <c r="C119" s="569" t="s">
        <v>535</v>
      </c>
      <c r="D119" s="570" t="s">
        <v>536</v>
      </c>
      <c r="E119" s="569" t="s">
        <v>3009</v>
      </c>
      <c r="F119" s="570" t="s">
        <v>3010</v>
      </c>
      <c r="G119" s="569" t="s">
        <v>3239</v>
      </c>
      <c r="H119" s="569" t="s">
        <v>3240</v>
      </c>
      <c r="I119" s="571">
        <v>134.15</v>
      </c>
      <c r="J119" s="571">
        <v>30</v>
      </c>
      <c r="K119" s="572">
        <v>4024.5</v>
      </c>
    </row>
    <row r="120" spans="1:11" ht="14.4" customHeight="1" x14ac:dyDescent="0.3">
      <c r="A120" s="567" t="s">
        <v>515</v>
      </c>
      <c r="B120" s="568" t="s">
        <v>517</v>
      </c>
      <c r="C120" s="569" t="s">
        <v>535</v>
      </c>
      <c r="D120" s="570" t="s">
        <v>536</v>
      </c>
      <c r="E120" s="569" t="s">
        <v>3009</v>
      </c>
      <c r="F120" s="570" t="s">
        <v>3010</v>
      </c>
      <c r="G120" s="569" t="s">
        <v>3241</v>
      </c>
      <c r="H120" s="569" t="s">
        <v>3242</v>
      </c>
      <c r="I120" s="571">
        <v>136.26600000000002</v>
      </c>
      <c r="J120" s="571">
        <v>70</v>
      </c>
      <c r="K120" s="572">
        <v>9536.93</v>
      </c>
    </row>
    <row r="121" spans="1:11" ht="14.4" customHeight="1" x14ac:dyDescent="0.3">
      <c r="A121" s="567" t="s">
        <v>515</v>
      </c>
      <c r="B121" s="568" t="s">
        <v>517</v>
      </c>
      <c r="C121" s="569" t="s">
        <v>535</v>
      </c>
      <c r="D121" s="570" t="s">
        <v>536</v>
      </c>
      <c r="E121" s="569" t="s">
        <v>3009</v>
      </c>
      <c r="F121" s="570" t="s">
        <v>3010</v>
      </c>
      <c r="G121" s="569" t="s">
        <v>3243</v>
      </c>
      <c r="H121" s="569" t="s">
        <v>3244</v>
      </c>
      <c r="I121" s="571">
        <v>36.048000000000002</v>
      </c>
      <c r="J121" s="571">
        <v>900</v>
      </c>
      <c r="K121" s="572">
        <v>32384</v>
      </c>
    </row>
    <row r="122" spans="1:11" ht="14.4" customHeight="1" x14ac:dyDescent="0.3">
      <c r="A122" s="567" t="s">
        <v>515</v>
      </c>
      <c r="B122" s="568" t="s">
        <v>517</v>
      </c>
      <c r="C122" s="569" t="s">
        <v>535</v>
      </c>
      <c r="D122" s="570" t="s">
        <v>536</v>
      </c>
      <c r="E122" s="569" t="s">
        <v>3009</v>
      </c>
      <c r="F122" s="570" t="s">
        <v>3010</v>
      </c>
      <c r="G122" s="569" t="s">
        <v>3245</v>
      </c>
      <c r="H122" s="569" t="s">
        <v>3246</v>
      </c>
      <c r="I122" s="571">
        <v>5060</v>
      </c>
      <c r="J122" s="571">
        <v>10</v>
      </c>
      <c r="K122" s="572">
        <v>50600</v>
      </c>
    </row>
    <row r="123" spans="1:11" ht="14.4" customHeight="1" x14ac:dyDescent="0.3">
      <c r="A123" s="567" t="s">
        <v>515</v>
      </c>
      <c r="B123" s="568" t="s">
        <v>517</v>
      </c>
      <c r="C123" s="569" t="s">
        <v>535</v>
      </c>
      <c r="D123" s="570" t="s">
        <v>536</v>
      </c>
      <c r="E123" s="569" t="s">
        <v>3009</v>
      </c>
      <c r="F123" s="570" t="s">
        <v>3010</v>
      </c>
      <c r="G123" s="569" t="s">
        <v>3247</v>
      </c>
      <c r="H123" s="569" t="s">
        <v>3248</v>
      </c>
      <c r="I123" s="571">
        <v>5060</v>
      </c>
      <c r="J123" s="571">
        <v>5</v>
      </c>
      <c r="K123" s="572">
        <v>25300</v>
      </c>
    </row>
    <row r="124" spans="1:11" ht="14.4" customHeight="1" x14ac:dyDescent="0.3">
      <c r="A124" s="567" t="s">
        <v>515</v>
      </c>
      <c r="B124" s="568" t="s">
        <v>517</v>
      </c>
      <c r="C124" s="569" t="s">
        <v>535</v>
      </c>
      <c r="D124" s="570" t="s">
        <v>536</v>
      </c>
      <c r="E124" s="569" t="s">
        <v>3009</v>
      </c>
      <c r="F124" s="570" t="s">
        <v>3010</v>
      </c>
      <c r="G124" s="569" t="s">
        <v>3249</v>
      </c>
      <c r="H124" s="569" t="s">
        <v>3250</v>
      </c>
      <c r="I124" s="571">
        <v>2.4000000000000004</v>
      </c>
      <c r="J124" s="571">
        <v>1500</v>
      </c>
      <c r="K124" s="572">
        <v>3614</v>
      </c>
    </row>
    <row r="125" spans="1:11" ht="14.4" customHeight="1" x14ac:dyDescent="0.3">
      <c r="A125" s="567" t="s">
        <v>515</v>
      </c>
      <c r="B125" s="568" t="s">
        <v>517</v>
      </c>
      <c r="C125" s="569" t="s">
        <v>535</v>
      </c>
      <c r="D125" s="570" t="s">
        <v>536</v>
      </c>
      <c r="E125" s="569" t="s">
        <v>3009</v>
      </c>
      <c r="F125" s="570" t="s">
        <v>3010</v>
      </c>
      <c r="G125" s="569" t="s">
        <v>3251</v>
      </c>
      <c r="H125" s="569" t="s">
        <v>3252</v>
      </c>
      <c r="I125" s="571">
        <v>1234.2</v>
      </c>
      <c r="J125" s="571">
        <v>10</v>
      </c>
      <c r="K125" s="572">
        <v>12342</v>
      </c>
    </row>
    <row r="126" spans="1:11" ht="14.4" customHeight="1" x14ac:dyDescent="0.3">
      <c r="A126" s="567" t="s">
        <v>515</v>
      </c>
      <c r="B126" s="568" t="s">
        <v>517</v>
      </c>
      <c r="C126" s="569" t="s">
        <v>535</v>
      </c>
      <c r="D126" s="570" t="s">
        <v>536</v>
      </c>
      <c r="E126" s="569" t="s">
        <v>3009</v>
      </c>
      <c r="F126" s="570" t="s">
        <v>3010</v>
      </c>
      <c r="G126" s="569" t="s">
        <v>3253</v>
      </c>
      <c r="H126" s="569" t="s">
        <v>3254</v>
      </c>
      <c r="I126" s="571">
        <v>14.434444444444445</v>
      </c>
      <c r="J126" s="571">
        <v>4990</v>
      </c>
      <c r="K126" s="572">
        <v>72032.100000000006</v>
      </c>
    </row>
    <row r="127" spans="1:11" ht="14.4" customHeight="1" x14ac:dyDescent="0.3">
      <c r="A127" s="567" t="s">
        <v>515</v>
      </c>
      <c r="B127" s="568" t="s">
        <v>517</v>
      </c>
      <c r="C127" s="569" t="s">
        <v>535</v>
      </c>
      <c r="D127" s="570" t="s">
        <v>536</v>
      </c>
      <c r="E127" s="569" t="s">
        <v>3009</v>
      </c>
      <c r="F127" s="570" t="s">
        <v>3010</v>
      </c>
      <c r="G127" s="569" t="s">
        <v>3255</v>
      </c>
      <c r="H127" s="569" t="s">
        <v>3256</v>
      </c>
      <c r="I127" s="571">
        <v>9.61</v>
      </c>
      <c r="J127" s="571">
        <v>8200</v>
      </c>
      <c r="K127" s="572">
        <v>78780.159999999989</v>
      </c>
    </row>
    <row r="128" spans="1:11" ht="14.4" customHeight="1" x14ac:dyDescent="0.3">
      <c r="A128" s="567" t="s">
        <v>515</v>
      </c>
      <c r="B128" s="568" t="s">
        <v>517</v>
      </c>
      <c r="C128" s="569" t="s">
        <v>535</v>
      </c>
      <c r="D128" s="570" t="s">
        <v>536</v>
      </c>
      <c r="E128" s="569" t="s">
        <v>3009</v>
      </c>
      <c r="F128" s="570" t="s">
        <v>3010</v>
      </c>
      <c r="G128" s="569" t="s">
        <v>3257</v>
      </c>
      <c r="H128" s="569" t="s">
        <v>3258</v>
      </c>
      <c r="I128" s="571">
        <v>34.729999999999997</v>
      </c>
      <c r="J128" s="571">
        <v>80</v>
      </c>
      <c r="K128" s="572">
        <v>2778.2</v>
      </c>
    </row>
    <row r="129" spans="1:11" ht="14.4" customHeight="1" x14ac:dyDescent="0.3">
      <c r="A129" s="567" t="s">
        <v>515</v>
      </c>
      <c r="B129" s="568" t="s">
        <v>517</v>
      </c>
      <c r="C129" s="569" t="s">
        <v>535</v>
      </c>
      <c r="D129" s="570" t="s">
        <v>536</v>
      </c>
      <c r="E129" s="569" t="s">
        <v>3009</v>
      </c>
      <c r="F129" s="570" t="s">
        <v>3010</v>
      </c>
      <c r="G129" s="569" t="s">
        <v>3259</v>
      </c>
      <c r="H129" s="569" t="s">
        <v>3260</v>
      </c>
      <c r="I129" s="571">
        <v>613.93000000000006</v>
      </c>
      <c r="J129" s="571">
        <v>490</v>
      </c>
      <c r="K129" s="572">
        <v>302971.87</v>
      </c>
    </row>
    <row r="130" spans="1:11" ht="14.4" customHeight="1" x14ac:dyDescent="0.3">
      <c r="A130" s="567" t="s">
        <v>515</v>
      </c>
      <c r="B130" s="568" t="s">
        <v>517</v>
      </c>
      <c r="C130" s="569" t="s">
        <v>535</v>
      </c>
      <c r="D130" s="570" t="s">
        <v>536</v>
      </c>
      <c r="E130" s="569" t="s">
        <v>3009</v>
      </c>
      <c r="F130" s="570" t="s">
        <v>3010</v>
      </c>
      <c r="G130" s="569" t="s">
        <v>3261</v>
      </c>
      <c r="H130" s="569" t="s">
        <v>3262</v>
      </c>
      <c r="I130" s="571">
        <v>264.31428571428575</v>
      </c>
      <c r="J130" s="571">
        <v>260</v>
      </c>
      <c r="K130" s="572">
        <v>69212.039999999994</v>
      </c>
    </row>
    <row r="131" spans="1:11" ht="14.4" customHeight="1" x14ac:dyDescent="0.3">
      <c r="A131" s="567" t="s">
        <v>515</v>
      </c>
      <c r="B131" s="568" t="s">
        <v>517</v>
      </c>
      <c r="C131" s="569" t="s">
        <v>535</v>
      </c>
      <c r="D131" s="570" t="s">
        <v>536</v>
      </c>
      <c r="E131" s="569" t="s">
        <v>3009</v>
      </c>
      <c r="F131" s="570" t="s">
        <v>3010</v>
      </c>
      <c r="G131" s="569" t="s">
        <v>3263</v>
      </c>
      <c r="H131" s="569" t="s">
        <v>3264</v>
      </c>
      <c r="I131" s="571">
        <v>59.504999999999995</v>
      </c>
      <c r="J131" s="571">
        <v>300</v>
      </c>
      <c r="K131" s="572">
        <v>17851.64</v>
      </c>
    </row>
    <row r="132" spans="1:11" ht="14.4" customHeight="1" x14ac:dyDescent="0.3">
      <c r="A132" s="567" t="s">
        <v>515</v>
      </c>
      <c r="B132" s="568" t="s">
        <v>517</v>
      </c>
      <c r="C132" s="569" t="s">
        <v>535</v>
      </c>
      <c r="D132" s="570" t="s">
        <v>536</v>
      </c>
      <c r="E132" s="569" t="s">
        <v>3009</v>
      </c>
      <c r="F132" s="570" t="s">
        <v>3010</v>
      </c>
      <c r="G132" s="569" t="s">
        <v>3265</v>
      </c>
      <c r="H132" s="569" t="s">
        <v>3266</v>
      </c>
      <c r="I132" s="571">
        <v>31.89875</v>
      </c>
      <c r="J132" s="571">
        <v>575</v>
      </c>
      <c r="K132" s="572">
        <v>18340.659999999996</v>
      </c>
    </row>
    <row r="133" spans="1:11" ht="14.4" customHeight="1" x14ac:dyDescent="0.3">
      <c r="A133" s="567" t="s">
        <v>515</v>
      </c>
      <c r="B133" s="568" t="s">
        <v>517</v>
      </c>
      <c r="C133" s="569" t="s">
        <v>535</v>
      </c>
      <c r="D133" s="570" t="s">
        <v>536</v>
      </c>
      <c r="E133" s="569" t="s">
        <v>3009</v>
      </c>
      <c r="F133" s="570" t="s">
        <v>3010</v>
      </c>
      <c r="G133" s="569" t="s">
        <v>3267</v>
      </c>
      <c r="H133" s="569" t="s">
        <v>3268</v>
      </c>
      <c r="I133" s="571">
        <v>4885.9800000000005</v>
      </c>
      <c r="J133" s="571">
        <v>16</v>
      </c>
      <c r="K133" s="572">
        <v>77783.600000000006</v>
      </c>
    </row>
    <row r="134" spans="1:11" ht="14.4" customHeight="1" x14ac:dyDescent="0.3">
      <c r="A134" s="567" t="s">
        <v>515</v>
      </c>
      <c r="B134" s="568" t="s">
        <v>517</v>
      </c>
      <c r="C134" s="569" t="s">
        <v>535</v>
      </c>
      <c r="D134" s="570" t="s">
        <v>536</v>
      </c>
      <c r="E134" s="569" t="s">
        <v>3009</v>
      </c>
      <c r="F134" s="570" t="s">
        <v>3010</v>
      </c>
      <c r="G134" s="569" t="s">
        <v>3041</v>
      </c>
      <c r="H134" s="569" t="s">
        <v>3042</v>
      </c>
      <c r="I134" s="571">
        <v>1.5483333333333331</v>
      </c>
      <c r="J134" s="571">
        <v>1600</v>
      </c>
      <c r="K134" s="572">
        <v>2466</v>
      </c>
    </row>
    <row r="135" spans="1:11" ht="14.4" customHeight="1" x14ac:dyDescent="0.3">
      <c r="A135" s="567" t="s">
        <v>515</v>
      </c>
      <c r="B135" s="568" t="s">
        <v>517</v>
      </c>
      <c r="C135" s="569" t="s">
        <v>535</v>
      </c>
      <c r="D135" s="570" t="s">
        <v>536</v>
      </c>
      <c r="E135" s="569" t="s">
        <v>3009</v>
      </c>
      <c r="F135" s="570" t="s">
        <v>3010</v>
      </c>
      <c r="G135" s="569" t="s">
        <v>3269</v>
      </c>
      <c r="H135" s="569" t="s">
        <v>3270</v>
      </c>
      <c r="I135" s="571">
        <v>66.400000000000006</v>
      </c>
      <c r="J135" s="571">
        <v>150</v>
      </c>
      <c r="K135" s="572">
        <v>9960.7199999999993</v>
      </c>
    </row>
    <row r="136" spans="1:11" ht="14.4" customHeight="1" x14ac:dyDescent="0.3">
      <c r="A136" s="567" t="s">
        <v>515</v>
      </c>
      <c r="B136" s="568" t="s">
        <v>517</v>
      </c>
      <c r="C136" s="569" t="s">
        <v>535</v>
      </c>
      <c r="D136" s="570" t="s">
        <v>536</v>
      </c>
      <c r="E136" s="569" t="s">
        <v>3009</v>
      </c>
      <c r="F136" s="570" t="s">
        <v>3010</v>
      </c>
      <c r="G136" s="569" t="s">
        <v>3271</v>
      </c>
      <c r="H136" s="569" t="s">
        <v>3272</v>
      </c>
      <c r="I136" s="571">
        <v>2.8766666666666669</v>
      </c>
      <c r="J136" s="571">
        <v>300</v>
      </c>
      <c r="K136" s="572">
        <v>863</v>
      </c>
    </row>
    <row r="137" spans="1:11" ht="14.4" customHeight="1" x14ac:dyDescent="0.3">
      <c r="A137" s="567" t="s">
        <v>515</v>
      </c>
      <c r="B137" s="568" t="s">
        <v>517</v>
      </c>
      <c r="C137" s="569" t="s">
        <v>535</v>
      </c>
      <c r="D137" s="570" t="s">
        <v>536</v>
      </c>
      <c r="E137" s="569" t="s">
        <v>3009</v>
      </c>
      <c r="F137" s="570" t="s">
        <v>3010</v>
      </c>
      <c r="G137" s="569" t="s">
        <v>3273</v>
      </c>
      <c r="H137" s="569" t="s">
        <v>3274</v>
      </c>
      <c r="I137" s="571">
        <v>2.74</v>
      </c>
      <c r="J137" s="571">
        <v>100</v>
      </c>
      <c r="K137" s="572">
        <v>274</v>
      </c>
    </row>
    <row r="138" spans="1:11" ht="14.4" customHeight="1" x14ac:dyDescent="0.3">
      <c r="A138" s="567" t="s">
        <v>515</v>
      </c>
      <c r="B138" s="568" t="s">
        <v>517</v>
      </c>
      <c r="C138" s="569" t="s">
        <v>535</v>
      </c>
      <c r="D138" s="570" t="s">
        <v>536</v>
      </c>
      <c r="E138" s="569" t="s">
        <v>3009</v>
      </c>
      <c r="F138" s="570" t="s">
        <v>3010</v>
      </c>
      <c r="G138" s="569" t="s">
        <v>3043</v>
      </c>
      <c r="H138" s="569" t="s">
        <v>3044</v>
      </c>
      <c r="I138" s="571">
        <v>5.0144444444444458</v>
      </c>
      <c r="J138" s="571">
        <v>3680</v>
      </c>
      <c r="K138" s="572">
        <v>18502</v>
      </c>
    </row>
    <row r="139" spans="1:11" ht="14.4" customHeight="1" x14ac:dyDescent="0.3">
      <c r="A139" s="567" t="s">
        <v>515</v>
      </c>
      <c r="B139" s="568" t="s">
        <v>517</v>
      </c>
      <c r="C139" s="569" t="s">
        <v>535</v>
      </c>
      <c r="D139" s="570" t="s">
        <v>536</v>
      </c>
      <c r="E139" s="569" t="s">
        <v>3009</v>
      </c>
      <c r="F139" s="570" t="s">
        <v>3010</v>
      </c>
      <c r="G139" s="569" t="s">
        <v>3275</v>
      </c>
      <c r="H139" s="569" t="s">
        <v>3276</v>
      </c>
      <c r="I139" s="571">
        <v>31.778000000000002</v>
      </c>
      <c r="J139" s="571">
        <v>250</v>
      </c>
      <c r="K139" s="572">
        <v>8025.5</v>
      </c>
    </row>
    <row r="140" spans="1:11" ht="14.4" customHeight="1" x14ac:dyDescent="0.3">
      <c r="A140" s="567" t="s">
        <v>515</v>
      </c>
      <c r="B140" s="568" t="s">
        <v>517</v>
      </c>
      <c r="C140" s="569" t="s">
        <v>535</v>
      </c>
      <c r="D140" s="570" t="s">
        <v>536</v>
      </c>
      <c r="E140" s="569" t="s">
        <v>3009</v>
      </c>
      <c r="F140" s="570" t="s">
        <v>3010</v>
      </c>
      <c r="G140" s="569" t="s">
        <v>3277</v>
      </c>
      <c r="H140" s="569" t="s">
        <v>3278</v>
      </c>
      <c r="I140" s="571">
        <v>40.17285714285714</v>
      </c>
      <c r="J140" s="571">
        <v>560</v>
      </c>
      <c r="K140" s="572">
        <v>22496.799999999999</v>
      </c>
    </row>
    <row r="141" spans="1:11" ht="14.4" customHeight="1" x14ac:dyDescent="0.3">
      <c r="A141" s="567" t="s">
        <v>515</v>
      </c>
      <c r="B141" s="568" t="s">
        <v>517</v>
      </c>
      <c r="C141" s="569" t="s">
        <v>535</v>
      </c>
      <c r="D141" s="570" t="s">
        <v>536</v>
      </c>
      <c r="E141" s="569" t="s">
        <v>3009</v>
      </c>
      <c r="F141" s="570" t="s">
        <v>3010</v>
      </c>
      <c r="G141" s="569" t="s">
        <v>3279</v>
      </c>
      <c r="H141" s="569" t="s">
        <v>3280</v>
      </c>
      <c r="I141" s="571">
        <v>8.043333333333333</v>
      </c>
      <c r="J141" s="571">
        <v>1140</v>
      </c>
      <c r="K141" s="572">
        <v>9216.4</v>
      </c>
    </row>
    <row r="142" spans="1:11" ht="14.4" customHeight="1" x14ac:dyDescent="0.3">
      <c r="A142" s="567" t="s">
        <v>515</v>
      </c>
      <c r="B142" s="568" t="s">
        <v>517</v>
      </c>
      <c r="C142" s="569" t="s">
        <v>535</v>
      </c>
      <c r="D142" s="570" t="s">
        <v>536</v>
      </c>
      <c r="E142" s="569" t="s">
        <v>3009</v>
      </c>
      <c r="F142" s="570" t="s">
        <v>3010</v>
      </c>
      <c r="G142" s="569" t="s">
        <v>3281</v>
      </c>
      <c r="H142" s="569" t="s">
        <v>3282</v>
      </c>
      <c r="I142" s="571">
        <v>120.92</v>
      </c>
      <c r="J142" s="571">
        <v>2</v>
      </c>
      <c r="K142" s="572">
        <v>241.84</v>
      </c>
    </row>
    <row r="143" spans="1:11" ht="14.4" customHeight="1" x14ac:dyDescent="0.3">
      <c r="A143" s="567" t="s">
        <v>515</v>
      </c>
      <c r="B143" s="568" t="s">
        <v>517</v>
      </c>
      <c r="C143" s="569" t="s">
        <v>535</v>
      </c>
      <c r="D143" s="570" t="s">
        <v>536</v>
      </c>
      <c r="E143" s="569" t="s">
        <v>3009</v>
      </c>
      <c r="F143" s="570" t="s">
        <v>3010</v>
      </c>
      <c r="G143" s="569" t="s">
        <v>3283</v>
      </c>
      <c r="H143" s="569" t="s">
        <v>3284</v>
      </c>
      <c r="I143" s="571">
        <v>72.35499999999999</v>
      </c>
      <c r="J143" s="571">
        <v>96</v>
      </c>
      <c r="K143" s="572">
        <v>6946.28</v>
      </c>
    </row>
    <row r="144" spans="1:11" ht="14.4" customHeight="1" x14ac:dyDescent="0.3">
      <c r="A144" s="567" t="s">
        <v>515</v>
      </c>
      <c r="B144" s="568" t="s">
        <v>517</v>
      </c>
      <c r="C144" s="569" t="s">
        <v>535</v>
      </c>
      <c r="D144" s="570" t="s">
        <v>536</v>
      </c>
      <c r="E144" s="569" t="s">
        <v>3009</v>
      </c>
      <c r="F144" s="570" t="s">
        <v>3010</v>
      </c>
      <c r="G144" s="569" t="s">
        <v>3285</v>
      </c>
      <c r="H144" s="569" t="s">
        <v>3286</v>
      </c>
      <c r="I144" s="571">
        <v>263.77999999999997</v>
      </c>
      <c r="J144" s="571">
        <v>29</v>
      </c>
      <c r="K144" s="572">
        <v>7649.61</v>
      </c>
    </row>
    <row r="145" spans="1:11" ht="14.4" customHeight="1" x14ac:dyDescent="0.3">
      <c r="A145" s="567" t="s">
        <v>515</v>
      </c>
      <c r="B145" s="568" t="s">
        <v>517</v>
      </c>
      <c r="C145" s="569" t="s">
        <v>535</v>
      </c>
      <c r="D145" s="570" t="s">
        <v>536</v>
      </c>
      <c r="E145" s="569" t="s">
        <v>3009</v>
      </c>
      <c r="F145" s="570" t="s">
        <v>3010</v>
      </c>
      <c r="G145" s="569" t="s">
        <v>3287</v>
      </c>
      <c r="H145" s="569" t="s">
        <v>3288</v>
      </c>
      <c r="I145" s="571">
        <v>3920.4</v>
      </c>
      <c r="J145" s="571">
        <v>12</v>
      </c>
      <c r="K145" s="572">
        <v>47044.800000000003</v>
      </c>
    </row>
    <row r="146" spans="1:11" ht="14.4" customHeight="1" x14ac:dyDescent="0.3">
      <c r="A146" s="567" t="s">
        <v>515</v>
      </c>
      <c r="B146" s="568" t="s">
        <v>517</v>
      </c>
      <c r="C146" s="569" t="s">
        <v>535</v>
      </c>
      <c r="D146" s="570" t="s">
        <v>536</v>
      </c>
      <c r="E146" s="569" t="s">
        <v>3009</v>
      </c>
      <c r="F146" s="570" t="s">
        <v>3010</v>
      </c>
      <c r="G146" s="569" t="s">
        <v>3289</v>
      </c>
      <c r="H146" s="569" t="s">
        <v>3290</v>
      </c>
      <c r="I146" s="571">
        <v>85.571999999999989</v>
      </c>
      <c r="J146" s="571">
        <v>108</v>
      </c>
      <c r="K146" s="572">
        <v>9205.7900000000009</v>
      </c>
    </row>
    <row r="147" spans="1:11" ht="14.4" customHeight="1" x14ac:dyDescent="0.3">
      <c r="A147" s="567" t="s">
        <v>515</v>
      </c>
      <c r="B147" s="568" t="s">
        <v>517</v>
      </c>
      <c r="C147" s="569" t="s">
        <v>535</v>
      </c>
      <c r="D147" s="570" t="s">
        <v>536</v>
      </c>
      <c r="E147" s="569" t="s">
        <v>3009</v>
      </c>
      <c r="F147" s="570" t="s">
        <v>3010</v>
      </c>
      <c r="G147" s="569" t="s">
        <v>3291</v>
      </c>
      <c r="H147" s="569" t="s">
        <v>3292</v>
      </c>
      <c r="I147" s="571">
        <v>23.953333333333333</v>
      </c>
      <c r="J147" s="571">
        <v>300</v>
      </c>
      <c r="K147" s="572">
        <v>7185.9599999999991</v>
      </c>
    </row>
    <row r="148" spans="1:11" ht="14.4" customHeight="1" x14ac:dyDescent="0.3">
      <c r="A148" s="567" t="s">
        <v>515</v>
      </c>
      <c r="B148" s="568" t="s">
        <v>517</v>
      </c>
      <c r="C148" s="569" t="s">
        <v>535</v>
      </c>
      <c r="D148" s="570" t="s">
        <v>536</v>
      </c>
      <c r="E148" s="569" t="s">
        <v>3009</v>
      </c>
      <c r="F148" s="570" t="s">
        <v>3010</v>
      </c>
      <c r="G148" s="569" t="s">
        <v>3293</v>
      </c>
      <c r="H148" s="569" t="s">
        <v>3294</v>
      </c>
      <c r="I148" s="571">
        <v>43.16</v>
      </c>
      <c r="J148" s="571">
        <v>50</v>
      </c>
      <c r="K148" s="572">
        <v>2158</v>
      </c>
    </row>
    <row r="149" spans="1:11" ht="14.4" customHeight="1" x14ac:dyDescent="0.3">
      <c r="A149" s="567" t="s">
        <v>515</v>
      </c>
      <c r="B149" s="568" t="s">
        <v>517</v>
      </c>
      <c r="C149" s="569" t="s">
        <v>535</v>
      </c>
      <c r="D149" s="570" t="s">
        <v>536</v>
      </c>
      <c r="E149" s="569" t="s">
        <v>3009</v>
      </c>
      <c r="F149" s="570" t="s">
        <v>3010</v>
      </c>
      <c r="G149" s="569" t="s">
        <v>3295</v>
      </c>
      <c r="H149" s="569" t="s">
        <v>3296</v>
      </c>
      <c r="I149" s="571">
        <v>59.010000000000005</v>
      </c>
      <c r="J149" s="571">
        <v>350</v>
      </c>
      <c r="K149" s="572">
        <v>20654.059999999998</v>
      </c>
    </row>
    <row r="150" spans="1:11" ht="14.4" customHeight="1" x14ac:dyDescent="0.3">
      <c r="A150" s="567" t="s">
        <v>515</v>
      </c>
      <c r="B150" s="568" t="s">
        <v>517</v>
      </c>
      <c r="C150" s="569" t="s">
        <v>535</v>
      </c>
      <c r="D150" s="570" t="s">
        <v>536</v>
      </c>
      <c r="E150" s="569" t="s">
        <v>3009</v>
      </c>
      <c r="F150" s="570" t="s">
        <v>3010</v>
      </c>
      <c r="G150" s="569" t="s">
        <v>3297</v>
      </c>
      <c r="H150" s="569" t="s">
        <v>3298</v>
      </c>
      <c r="I150" s="571">
        <v>3920.4024999999997</v>
      </c>
      <c r="J150" s="571">
        <v>14</v>
      </c>
      <c r="K150" s="572">
        <v>54885.61</v>
      </c>
    </row>
    <row r="151" spans="1:11" ht="14.4" customHeight="1" x14ac:dyDescent="0.3">
      <c r="A151" s="567" t="s">
        <v>515</v>
      </c>
      <c r="B151" s="568" t="s">
        <v>517</v>
      </c>
      <c r="C151" s="569" t="s">
        <v>535</v>
      </c>
      <c r="D151" s="570" t="s">
        <v>536</v>
      </c>
      <c r="E151" s="569" t="s">
        <v>3009</v>
      </c>
      <c r="F151" s="570" t="s">
        <v>3010</v>
      </c>
      <c r="G151" s="569" t="s">
        <v>3299</v>
      </c>
      <c r="H151" s="569" t="s">
        <v>3300</v>
      </c>
      <c r="I151" s="571">
        <v>65.34</v>
      </c>
      <c r="J151" s="571">
        <v>8</v>
      </c>
      <c r="K151" s="572">
        <v>522.72</v>
      </c>
    </row>
    <row r="152" spans="1:11" ht="14.4" customHeight="1" x14ac:dyDescent="0.3">
      <c r="A152" s="567" t="s">
        <v>515</v>
      </c>
      <c r="B152" s="568" t="s">
        <v>517</v>
      </c>
      <c r="C152" s="569" t="s">
        <v>535</v>
      </c>
      <c r="D152" s="570" t="s">
        <v>536</v>
      </c>
      <c r="E152" s="569" t="s">
        <v>3009</v>
      </c>
      <c r="F152" s="570" t="s">
        <v>3010</v>
      </c>
      <c r="G152" s="569" t="s">
        <v>3045</v>
      </c>
      <c r="H152" s="569" t="s">
        <v>3046</v>
      </c>
      <c r="I152" s="571">
        <v>17.98</v>
      </c>
      <c r="J152" s="571">
        <v>100</v>
      </c>
      <c r="K152" s="572">
        <v>1798</v>
      </c>
    </row>
    <row r="153" spans="1:11" ht="14.4" customHeight="1" x14ac:dyDescent="0.3">
      <c r="A153" s="567" t="s">
        <v>515</v>
      </c>
      <c r="B153" s="568" t="s">
        <v>517</v>
      </c>
      <c r="C153" s="569" t="s">
        <v>535</v>
      </c>
      <c r="D153" s="570" t="s">
        <v>536</v>
      </c>
      <c r="E153" s="569" t="s">
        <v>3009</v>
      </c>
      <c r="F153" s="570" t="s">
        <v>3010</v>
      </c>
      <c r="G153" s="569" t="s">
        <v>3301</v>
      </c>
      <c r="H153" s="569" t="s">
        <v>3302</v>
      </c>
      <c r="I153" s="571">
        <v>17.975000000000001</v>
      </c>
      <c r="J153" s="571">
        <v>100</v>
      </c>
      <c r="K153" s="572">
        <v>1797.5</v>
      </c>
    </row>
    <row r="154" spans="1:11" ht="14.4" customHeight="1" x14ac:dyDescent="0.3">
      <c r="A154" s="567" t="s">
        <v>515</v>
      </c>
      <c r="B154" s="568" t="s">
        <v>517</v>
      </c>
      <c r="C154" s="569" t="s">
        <v>535</v>
      </c>
      <c r="D154" s="570" t="s">
        <v>536</v>
      </c>
      <c r="E154" s="569" t="s">
        <v>3009</v>
      </c>
      <c r="F154" s="570" t="s">
        <v>3010</v>
      </c>
      <c r="G154" s="569" t="s">
        <v>3303</v>
      </c>
      <c r="H154" s="569" t="s">
        <v>3304</v>
      </c>
      <c r="I154" s="571">
        <v>1040.5999999999999</v>
      </c>
      <c r="J154" s="571">
        <v>25</v>
      </c>
      <c r="K154" s="572">
        <v>26015</v>
      </c>
    </row>
    <row r="155" spans="1:11" ht="14.4" customHeight="1" x14ac:dyDescent="0.3">
      <c r="A155" s="567" t="s">
        <v>515</v>
      </c>
      <c r="B155" s="568" t="s">
        <v>517</v>
      </c>
      <c r="C155" s="569" t="s">
        <v>535</v>
      </c>
      <c r="D155" s="570" t="s">
        <v>536</v>
      </c>
      <c r="E155" s="569" t="s">
        <v>3009</v>
      </c>
      <c r="F155" s="570" t="s">
        <v>3010</v>
      </c>
      <c r="G155" s="569" t="s">
        <v>3305</v>
      </c>
      <c r="H155" s="569" t="s">
        <v>3306</v>
      </c>
      <c r="I155" s="571">
        <v>1427.8</v>
      </c>
      <c r="J155" s="571">
        <v>5</v>
      </c>
      <c r="K155" s="572">
        <v>7139</v>
      </c>
    </row>
    <row r="156" spans="1:11" ht="14.4" customHeight="1" x14ac:dyDescent="0.3">
      <c r="A156" s="567" t="s">
        <v>515</v>
      </c>
      <c r="B156" s="568" t="s">
        <v>517</v>
      </c>
      <c r="C156" s="569" t="s">
        <v>535</v>
      </c>
      <c r="D156" s="570" t="s">
        <v>536</v>
      </c>
      <c r="E156" s="569" t="s">
        <v>3009</v>
      </c>
      <c r="F156" s="570" t="s">
        <v>3010</v>
      </c>
      <c r="G156" s="569" t="s">
        <v>3307</v>
      </c>
      <c r="H156" s="569" t="s">
        <v>3308</v>
      </c>
      <c r="I156" s="571">
        <v>12.076666666666668</v>
      </c>
      <c r="J156" s="571">
        <v>180</v>
      </c>
      <c r="K156" s="572">
        <v>2173.8000000000002</v>
      </c>
    </row>
    <row r="157" spans="1:11" ht="14.4" customHeight="1" x14ac:dyDescent="0.3">
      <c r="A157" s="567" t="s">
        <v>515</v>
      </c>
      <c r="B157" s="568" t="s">
        <v>517</v>
      </c>
      <c r="C157" s="569" t="s">
        <v>535</v>
      </c>
      <c r="D157" s="570" t="s">
        <v>536</v>
      </c>
      <c r="E157" s="569" t="s">
        <v>3009</v>
      </c>
      <c r="F157" s="570" t="s">
        <v>3010</v>
      </c>
      <c r="G157" s="569" t="s">
        <v>3309</v>
      </c>
      <c r="H157" s="569" t="s">
        <v>3310</v>
      </c>
      <c r="I157" s="571">
        <v>1406.6275000000001</v>
      </c>
      <c r="J157" s="571">
        <v>20</v>
      </c>
      <c r="K157" s="572">
        <v>28132.49</v>
      </c>
    </row>
    <row r="158" spans="1:11" ht="14.4" customHeight="1" x14ac:dyDescent="0.3">
      <c r="A158" s="567" t="s">
        <v>515</v>
      </c>
      <c r="B158" s="568" t="s">
        <v>517</v>
      </c>
      <c r="C158" s="569" t="s">
        <v>535</v>
      </c>
      <c r="D158" s="570" t="s">
        <v>536</v>
      </c>
      <c r="E158" s="569" t="s">
        <v>3009</v>
      </c>
      <c r="F158" s="570" t="s">
        <v>3010</v>
      </c>
      <c r="G158" s="569" t="s">
        <v>3311</v>
      </c>
      <c r="H158" s="569" t="s">
        <v>3312</v>
      </c>
      <c r="I158" s="571">
        <v>17.97</v>
      </c>
      <c r="J158" s="571">
        <v>50</v>
      </c>
      <c r="K158" s="572">
        <v>898.5</v>
      </c>
    </row>
    <row r="159" spans="1:11" ht="14.4" customHeight="1" x14ac:dyDescent="0.3">
      <c r="A159" s="567" t="s">
        <v>515</v>
      </c>
      <c r="B159" s="568" t="s">
        <v>517</v>
      </c>
      <c r="C159" s="569" t="s">
        <v>535</v>
      </c>
      <c r="D159" s="570" t="s">
        <v>536</v>
      </c>
      <c r="E159" s="569" t="s">
        <v>3009</v>
      </c>
      <c r="F159" s="570" t="s">
        <v>3010</v>
      </c>
      <c r="G159" s="569" t="s">
        <v>3313</v>
      </c>
      <c r="H159" s="569" t="s">
        <v>3314</v>
      </c>
      <c r="I159" s="571">
        <v>123.18000000000004</v>
      </c>
      <c r="J159" s="571">
        <v>450</v>
      </c>
      <c r="K159" s="572">
        <v>55430</v>
      </c>
    </row>
    <row r="160" spans="1:11" ht="14.4" customHeight="1" x14ac:dyDescent="0.3">
      <c r="A160" s="567" t="s">
        <v>515</v>
      </c>
      <c r="B160" s="568" t="s">
        <v>517</v>
      </c>
      <c r="C160" s="569" t="s">
        <v>535</v>
      </c>
      <c r="D160" s="570" t="s">
        <v>536</v>
      </c>
      <c r="E160" s="569" t="s">
        <v>3009</v>
      </c>
      <c r="F160" s="570" t="s">
        <v>3010</v>
      </c>
      <c r="G160" s="569" t="s">
        <v>3315</v>
      </c>
      <c r="H160" s="569" t="s">
        <v>3316</v>
      </c>
      <c r="I160" s="571">
        <v>14.955</v>
      </c>
      <c r="J160" s="571">
        <v>200</v>
      </c>
      <c r="K160" s="572">
        <v>2991</v>
      </c>
    </row>
    <row r="161" spans="1:11" ht="14.4" customHeight="1" x14ac:dyDescent="0.3">
      <c r="A161" s="567" t="s">
        <v>515</v>
      </c>
      <c r="B161" s="568" t="s">
        <v>517</v>
      </c>
      <c r="C161" s="569" t="s">
        <v>535</v>
      </c>
      <c r="D161" s="570" t="s">
        <v>536</v>
      </c>
      <c r="E161" s="569" t="s">
        <v>3009</v>
      </c>
      <c r="F161" s="570" t="s">
        <v>3010</v>
      </c>
      <c r="G161" s="569" t="s">
        <v>3317</v>
      </c>
      <c r="H161" s="569" t="s">
        <v>3318</v>
      </c>
      <c r="I161" s="571">
        <v>3520</v>
      </c>
      <c r="J161" s="571">
        <v>1</v>
      </c>
      <c r="K161" s="572">
        <v>3520</v>
      </c>
    </row>
    <row r="162" spans="1:11" ht="14.4" customHeight="1" x14ac:dyDescent="0.3">
      <c r="A162" s="567" t="s">
        <v>515</v>
      </c>
      <c r="B162" s="568" t="s">
        <v>517</v>
      </c>
      <c r="C162" s="569" t="s">
        <v>535</v>
      </c>
      <c r="D162" s="570" t="s">
        <v>536</v>
      </c>
      <c r="E162" s="569" t="s">
        <v>3009</v>
      </c>
      <c r="F162" s="570" t="s">
        <v>3010</v>
      </c>
      <c r="G162" s="569" t="s">
        <v>3319</v>
      </c>
      <c r="H162" s="569" t="s">
        <v>3320</v>
      </c>
      <c r="I162" s="571">
        <v>5693</v>
      </c>
      <c r="J162" s="571">
        <v>1</v>
      </c>
      <c r="K162" s="572">
        <v>5693</v>
      </c>
    </row>
    <row r="163" spans="1:11" ht="14.4" customHeight="1" x14ac:dyDescent="0.3">
      <c r="A163" s="567" t="s">
        <v>515</v>
      </c>
      <c r="B163" s="568" t="s">
        <v>517</v>
      </c>
      <c r="C163" s="569" t="s">
        <v>535</v>
      </c>
      <c r="D163" s="570" t="s">
        <v>536</v>
      </c>
      <c r="E163" s="569" t="s">
        <v>3009</v>
      </c>
      <c r="F163" s="570" t="s">
        <v>3010</v>
      </c>
      <c r="G163" s="569" t="s">
        <v>3321</v>
      </c>
      <c r="H163" s="569" t="s">
        <v>3322</v>
      </c>
      <c r="I163" s="571">
        <v>755.04500000000007</v>
      </c>
      <c r="J163" s="571">
        <v>40</v>
      </c>
      <c r="K163" s="572">
        <v>30201.8</v>
      </c>
    </row>
    <row r="164" spans="1:11" ht="14.4" customHeight="1" x14ac:dyDescent="0.3">
      <c r="A164" s="567" t="s">
        <v>515</v>
      </c>
      <c r="B164" s="568" t="s">
        <v>517</v>
      </c>
      <c r="C164" s="569" t="s">
        <v>535</v>
      </c>
      <c r="D164" s="570" t="s">
        <v>536</v>
      </c>
      <c r="E164" s="569" t="s">
        <v>3009</v>
      </c>
      <c r="F164" s="570" t="s">
        <v>3010</v>
      </c>
      <c r="G164" s="569" t="s">
        <v>3323</v>
      </c>
      <c r="H164" s="569" t="s">
        <v>3324</v>
      </c>
      <c r="I164" s="571">
        <v>1331</v>
      </c>
      <c r="J164" s="571">
        <v>1</v>
      </c>
      <c r="K164" s="572">
        <v>1331</v>
      </c>
    </row>
    <row r="165" spans="1:11" ht="14.4" customHeight="1" x14ac:dyDescent="0.3">
      <c r="A165" s="567" t="s">
        <v>515</v>
      </c>
      <c r="B165" s="568" t="s">
        <v>517</v>
      </c>
      <c r="C165" s="569" t="s">
        <v>535</v>
      </c>
      <c r="D165" s="570" t="s">
        <v>536</v>
      </c>
      <c r="E165" s="569" t="s">
        <v>3009</v>
      </c>
      <c r="F165" s="570" t="s">
        <v>3010</v>
      </c>
      <c r="G165" s="569" t="s">
        <v>3325</v>
      </c>
      <c r="H165" s="569" t="s">
        <v>3326</v>
      </c>
      <c r="I165" s="571">
        <v>2.8283333333333331</v>
      </c>
      <c r="J165" s="571">
        <v>900</v>
      </c>
      <c r="K165" s="572">
        <v>2540</v>
      </c>
    </row>
    <row r="166" spans="1:11" ht="14.4" customHeight="1" x14ac:dyDescent="0.3">
      <c r="A166" s="567" t="s">
        <v>515</v>
      </c>
      <c r="B166" s="568" t="s">
        <v>517</v>
      </c>
      <c r="C166" s="569" t="s">
        <v>535</v>
      </c>
      <c r="D166" s="570" t="s">
        <v>536</v>
      </c>
      <c r="E166" s="569" t="s">
        <v>3009</v>
      </c>
      <c r="F166" s="570" t="s">
        <v>3010</v>
      </c>
      <c r="G166" s="569" t="s">
        <v>3327</v>
      </c>
      <c r="H166" s="569" t="s">
        <v>3328</v>
      </c>
      <c r="I166" s="571">
        <v>20.57</v>
      </c>
      <c r="J166" s="571">
        <v>100</v>
      </c>
      <c r="K166" s="572">
        <v>2057</v>
      </c>
    </row>
    <row r="167" spans="1:11" ht="14.4" customHeight="1" x14ac:dyDescent="0.3">
      <c r="A167" s="567" t="s">
        <v>515</v>
      </c>
      <c r="B167" s="568" t="s">
        <v>517</v>
      </c>
      <c r="C167" s="569" t="s">
        <v>535</v>
      </c>
      <c r="D167" s="570" t="s">
        <v>536</v>
      </c>
      <c r="E167" s="569" t="s">
        <v>3009</v>
      </c>
      <c r="F167" s="570" t="s">
        <v>3010</v>
      </c>
      <c r="G167" s="569" t="s">
        <v>3329</v>
      </c>
      <c r="H167" s="569" t="s">
        <v>3330</v>
      </c>
      <c r="I167" s="571">
        <v>1.8625</v>
      </c>
      <c r="J167" s="571">
        <v>1500</v>
      </c>
      <c r="K167" s="572">
        <v>2796</v>
      </c>
    </row>
    <row r="168" spans="1:11" ht="14.4" customHeight="1" x14ac:dyDescent="0.3">
      <c r="A168" s="567" t="s">
        <v>515</v>
      </c>
      <c r="B168" s="568" t="s">
        <v>517</v>
      </c>
      <c r="C168" s="569" t="s">
        <v>535</v>
      </c>
      <c r="D168" s="570" t="s">
        <v>536</v>
      </c>
      <c r="E168" s="569" t="s">
        <v>3009</v>
      </c>
      <c r="F168" s="570" t="s">
        <v>3010</v>
      </c>
      <c r="G168" s="569" t="s">
        <v>3331</v>
      </c>
      <c r="H168" s="569" t="s">
        <v>3332</v>
      </c>
      <c r="I168" s="571">
        <v>5.5128571428571433</v>
      </c>
      <c r="J168" s="571">
        <v>18159</v>
      </c>
      <c r="K168" s="572">
        <v>99003.08</v>
      </c>
    </row>
    <row r="169" spans="1:11" ht="14.4" customHeight="1" x14ac:dyDescent="0.3">
      <c r="A169" s="567" t="s">
        <v>515</v>
      </c>
      <c r="B169" s="568" t="s">
        <v>517</v>
      </c>
      <c r="C169" s="569" t="s">
        <v>535</v>
      </c>
      <c r="D169" s="570" t="s">
        <v>536</v>
      </c>
      <c r="E169" s="569" t="s">
        <v>3009</v>
      </c>
      <c r="F169" s="570" t="s">
        <v>3010</v>
      </c>
      <c r="G169" s="569" t="s">
        <v>3333</v>
      </c>
      <c r="H169" s="569" t="s">
        <v>3334</v>
      </c>
      <c r="I169" s="571">
        <v>13.199999999999998</v>
      </c>
      <c r="J169" s="571">
        <v>40</v>
      </c>
      <c r="K169" s="572">
        <v>528</v>
      </c>
    </row>
    <row r="170" spans="1:11" ht="14.4" customHeight="1" x14ac:dyDescent="0.3">
      <c r="A170" s="567" t="s">
        <v>515</v>
      </c>
      <c r="B170" s="568" t="s">
        <v>517</v>
      </c>
      <c r="C170" s="569" t="s">
        <v>535</v>
      </c>
      <c r="D170" s="570" t="s">
        <v>536</v>
      </c>
      <c r="E170" s="569" t="s">
        <v>3009</v>
      </c>
      <c r="F170" s="570" t="s">
        <v>3010</v>
      </c>
      <c r="G170" s="569" t="s">
        <v>3335</v>
      </c>
      <c r="H170" s="569" t="s">
        <v>3336</v>
      </c>
      <c r="I170" s="571">
        <v>214.78</v>
      </c>
      <c r="J170" s="571">
        <v>10</v>
      </c>
      <c r="K170" s="572">
        <v>2147.7600000000002</v>
      </c>
    </row>
    <row r="171" spans="1:11" ht="14.4" customHeight="1" x14ac:dyDescent="0.3">
      <c r="A171" s="567" t="s">
        <v>515</v>
      </c>
      <c r="B171" s="568" t="s">
        <v>517</v>
      </c>
      <c r="C171" s="569" t="s">
        <v>535</v>
      </c>
      <c r="D171" s="570" t="s">
        <v>536</v>
      </c>
      <c r="E171" s="569" t="s">
        <v>3009</v>
      </c>
      <c r="F171" s="570" t="s">
        <v>3010</v>
      </c>
      <c r="G171" s="569" t="s">
        <v>3337</v>
      </c>
      <c r="H171" s="569" t="s">
        <v>3338</v>
      </c>
      <c r="I171" s="571">
        <v>13.069999999999999</v>
      </c>
      <c r="J171" s="571">
        <v>60</v>
      </c>
      <c r="K171" s="572">
        <v>781.59999999999991</v>
      </c>
    </row>
    <row r="172" spans="1:11" ht="14.4" customHeight="1" x14ac:dyDescent="0.3">
      <c r="A172" s="567" t="s">
        <v>515</v>
      </c>
      <c r="B172" s="568" t="s">
        <v>517</v>
      </c>
      <c r="C172" s="569" t="s">
        <v>535</v>
      </c>
      <c r="D172" s="570" t="s">
        <v>536</v>
      </c>
      <c r="E172" s="569" t="s">
        <v>3009</v>
      </c>
      <c r="F172" s="570" t="s">
        <v>3010</v>
      </c>
      <c r="G172" s="569" t="s">
        <v>3339</v>
      </c>
      <c r="H172" s="569" t="s">
        <v>3340</v>
      </c>
      <c r="I172" s="571">
        <v>13.19</v>
      </c>
      <c r="J172" s="571">
        <v>10</v>
      </c>
      <c r="K172" s="572">
        <v>131.9</v>
      </c>
    </row>
    <row r="173" spans="1:11" ht="14.4" customHeight="1" x14ac:dyDescent="0.3">
      <c r="A173" s="567" t="s">
        <v>515</v>
      </c>
      <c r="B173" s="568" t="s">
        <v>517</v>
      </c>
      <c r="C173" s="569" t="s">
        <v>535</v>
      </c>
      <c r="D173" s="570" t="s">
        <v>536</v>
      </c>
      <c r="E173" s="569" t="s">
        <v>3009</v>
      </c>
      <c r="F173" s="570" t="s">
        <v>3010</v>
      </c>
      <c r="G173" s="569" t="s">
        <v>3341</v>
      </c>
      <c r="H173" s="569" t="s">
        <v>3342</v>
      </c>
      <c r="I173" s="571">
        <v>13.175000000000001</v>
      </c>
      <c r="J173" s="571">
        <v>20</v>
      </c>
      <c r="K173" s="572">
        <v>263.5</v>
      </c>
    </row>
    <row r="174" spans="1:11" ht="14.4" customHeight="1" x14ac:dyDescent="0.3">
      <c r="A174" s="567" t="s">
        <v>515</v>
      </c>
      <c r="B174" s="568" t="s">
        <v>517</v>
      </c>
      <c r="C174" s="569" t="s">
        <v>535</v>
      </c>
      <c r="D174" s="570" t="s">
        <v>536</v>
      </c>
      <c r="E174" s="569" t="s">
        <v>3009</v>
      </c>
      <c r="F174" s="570" t="s">
        <v>3010</v>
      </c>
      <c r="G174" s="569" t="s">
        <v>3343</v>
      </c>
      <c r="H174" s="569" t="s">
        <v>3344</v>
      </c>
      <c r="I174" s="571">
        <v>1.5528571428571429</v>
      </c>
      <c r="J174" s="571">
        <v>4200</v>
      </c>
      <c r="K174" s="572">
        <v>6522</v>
      </c>
    </row>
    <row r="175" spans="1:11" ht="14.4" customHeight="1" x14ac:dyDescent="0.3">
      <c r="A175" s="567" t="s">
        <v>515</v>
      </c>
      <c r="B175" s="568" t="s">
        <v>517</v>
      </c>
      <c r="C175" s="569" t="s">
        <v>535</v>
      </c>
      <c r="D175" s="570" t="s">
        <v>536</v>
      </c>
      <c r="E175" s="569" t="s">
        <v>3009</v>
      </c>
      <c r="F175" s="570" t="s">
        <v>3010</v>
      </c>
      <c r="G175" s="569" t="s">
        <v>3345</v>
      </c>
      <c r="H175" s="569" t="s">
        <v>3346</v>
      </c>
      <c r="I175" s="571">
        <v>21.233333333333334</v>
      </c>
      <c r="J175" s="571">
        <v>300</v>
      </c>
      <c r="K175" s="572">
        <v>6370</v>
      </c>
    </row>
    <row r="176" spans="1:11" ht="14.4" customHeight="1" x14ac:dyDescent="0.3">
      <c r="A176" s="567" t="s">
        <v>515</v>
      </c>
      <c r="B176" s="568" t="s">
        <v>517</v>
      </c>
      <c r="C176" s="569" t="s">
        <v>535</v>
      </c>
      <c r="D176" s="570" t="s">
        <v>536</v>
      </c>
      <c r="E176" s="569" t="s">
        <v>3009</v>
      </c>
      <c r="F176" s="570" t="s">
        <v>3010</v>
      </c>
      <c r="G176" s="569" t="s">
        <v>3347</v>
      </c>
      <c r="H176" s="569" t="s">
        <v>3348</v>
      </c>
      <c r="I176" s="571">
        <v>21.171666666666667</v>
      </c>
      <c r="J176" s="571">
        <v>750</v>
      </c>
      <c r="K176" s="572">
        <v>15868</v>
      </c>
    </row>
    <row r="177" spans="1:11" ht="14.4" customHeight="1" x14ac:dyDescent="0.3">
      <c r="A177" s="567" t="s">
        <v>515</v>
      </c>
      <c r="B177" s="568" t="s">
        <v>517</v>
      </c>
      <c r="C177" s="569" t="s">
        <v>535</v>
      </c>
      <c r="D177" s="570" t="s">
        <v>536</v>
      </c>
      <c r="E177" s="569" t="s">
        <v>3009</v>
      </c>
      <c r="F177" s="570" t="s">
        <v>3010</v>
      </c>
      <c r="G177" s="569" t="s">
        <v>3349</v>
      </c>
      <c r="H177" s="569" t="s">
        <v>3350</v>
      </c>
      <c r="I177" s="571">
        <v>344.51999999999992</v>
      </c>
      <c r="J177" s="571">
        <v>160</v>
      </c>
      <c r="K177" s="572">
        <v>55582.39</v>
      </c>
    </row>
    <row r="178" spans="1:11" ht="14.4" customHeight="1" x14ac:dyDescent="0.3">
      <c r="A178" s="567" t="s">
        <v>515</v>
      </c>
      <c r="B178" s="568" t="s">
        <v>517</v>
      </c>
      <c r="C178" s="569" t="s">
        <v>535</v>
      </c>
      <c r="D178" s="570" t="s">
        <v>536</v>
      </c>
      <c r="E178" s="569" t="s">
        <v>3009</v>
      </c>
      <c r="F178" s="570" t="s">
        <v>3010</v>
      </c>
      <c r="G178" s="569" t="s">
        <v>3351</v>
      </c>
      <c r="H178" s="569" t="s">
        <v>3352</v>
      </c>
      <c r="I178" s="571">
        <v>479.16</v>
      </c>
      <c r="J178" s="571">
        <v>220</v>
      </c>
      <c r="K178" s="572">
        <v>105415.2</v>
      </c>
    </row>
    <row r="179" spans="1:11" ht="14.4" customHeight="1" x14ac:dyDescent="0.3">
      <c r="A179" s="567" t="s">
        <v>515</v>
      </c>
      <c r="B179" s="568" t="s">
        <v>517</v>
      </c>
      <c r="C179" s="569" t="s">
        <v>535</v>
      </c>
      <c r="D179" s="570" t="s">
        <v>536</v>
      </c>
      <c r="E179" s="569" t="s">
        <v>3009</v>
      </c>
      <c r="F179" s="570" t="s">
        <v>3010</v>
      </c>
      <c r="G179" s="569" t="s">
        <v>3353</v>
      </c>
      <c r="H179" s="569" t="s">
        <v>3354</v>
      </c>
      <c r="I179" s="571">
        <v>471.9</v>
      </c>
      <c r="J179" s="571">
        <v>2</v>
      </c>
      <c r="K179" s="572">
        <v>943.8</v>
      </c>
    </row>
    <row r="180" spans="1:11" ht="14.4" customHeight="1" x14ac:dyDescent="0.3">
      <c r="A180" s="567" t="s">
        <v>515</v>
      </c>
      <c r="B180" s="568" t="s">
        <v>517</v>
      </c>
      <c r="C180" s="569" t="s">
        <v>535</v>
      </c>
      <c r="D180" s="570" t="s">
        <v>536</v>
      </c>
      <c r="E180" s="569" t="s">
        <v>3009</v>
      </c>
      <c r="F180" s="570" t="s">
        <v>3010</v>
      </c>
      <c r="G180" s="569" t="s">
        <v>3355</v>
      </c>
      <c r="H180" s="569" t="s">
        <v>3356</v>
      </c>
      <c r="I180" s="571">
        <v>6.333333333333333</v>
      </c>
      <c r="J180" s="571">
        <v>70</v>
      </c>
      <c r="K180" s="572">
        <v>443.20000000000005</v>
      </c>
    </row>
    <row r="181" spans="1:11" ht="14.4" customHeight="1" x14ac:dyDescent="0.3">
      <c r="A181" s="567" t="s">
        <v>515</v>
      </c>
      <c r="B181" s="568" t="s">
        <v>517</v>
      </c>
      <c r="C181" s="569" t="s">
        <v>535</v>
      </c>
      <c r="D181" s="570" t="s">
        <v>536</v>
      </c>
      <c r="E181" s="569" t="s">
        <v>3009</v>
      </c>
      <c r="F181" s="570" t="s">
        <v>3010</v>
      </c>
      <c r="G181" s="569" t="s">
        <v>3357</v>
      </c>
      <c r="H181" s="569" t="s">
        <v>3358</v>
      </c>
      <c r="I181" s="571">
        <v>6.3816666666666668</v>
      </c>
      <c r="J181" s="571">
        <v>110</v>
      </c>
      <c r="K181" s="572">
        <v>703.2</v>
      </c>
    </row>
    <row r="182" spans="1:11" ht="14.4" customHeight="1" x14ac:dyDescent="0.3">
      <c r="A182" s="567" t="s">
        <v>515</v>
      </c>
      <c r="B182" s="568" t="s">
        <v>517</v>
      </c>
      <c r="C182" s="569" t="s">
        <v>535</v>
      </c>
      <c r="D182" s="570" t="s">
        <v>536</v>
      </c>
      <c r="E182" s="569" t="s">
        <v>3009</v>
      </c>
      <c r="F182" s="570" t="s">
        <v>3010</v>
      </c>
      <c r="G182" s="569" t="s">
        <v>3359</v>
      </c>
      <c r="H182" s="569" t="s">
        <v>3360</v>
      </c>
      <c r="I182" s="571">
        <v>6.42</v>
      </c>
      <c r="J182" s="571">
        <v>20</v>
      </c>
      <c r="K182" s="572">
        <v>128.4</v>
      </c>
    </row>
    <row r="183" spans="1:11" ht="14.4" customHeight="1" x14ac:dyDescent="0.3">
      <c r="A183" s="567" t="s">
        <v>515</v>
      </c>
      <c r="B183" s="568" t="s">
        <v>517</v>
      </c>
      <c r="C183" s="569" t="s">
        <v>535</v>
      </c>
      <c r="D183" s="570" t="s">
        <v>536</v>
      </c>
      <c r="E183" s="569" t="s">
        <v>3009</v>
      </c>
      <c r="F183" s="570" t="s">
        <v>3010</v>
      </c>
      <c r="G183" s="569" t="s">
        <v>3361</v>
      </c>
      <c r="H183" s="569" t="s">
        <v>3362</v>
      </c>
      <c r="I183" s="571">
        <v>261.54333333333335</v>
      </c>
      <c r="J183" s="571">
        <v>8</v>
      </c>
      <c r="K183" s="572">
        <v>2092.4</v>
      </c>
    </row>
    <row r="184" spans="1:11" ht="14.4" customHeight="1" x14ac:dyDescent="0.3">
      <c r="A184" s="567" t="s">
        <v>515</v>
      </c>
      <c r="B184" s="568" t="s">
        <v>517</v>
      </c>
      <c r="C184" s="569" t="s">
        <v>535</v>
      </c>
      <c r="D184" s="570" t="s">
        <v>536</v>
      </c>
      <c r="E184" s="569" t="s">
        <v>3009</v>
      </c>
      <c r="F184" s="570" t="s">
        <v>3010</v>
      </c>
      <c r="G184" s="569" t="s">
        <v>3363</v>
      </c>
      <c r="H184" s="569" t="s">
        <v>3364</v>
      </c>
      <c r="I184" s="571">
        <v>6.5</v>
      </c>
      <c r="J184" s="571">
        <v>20</v>
      </c>
      <c r="K184" s="572">
        <v>130</v>
      </c>
    </row>
    <row r="185" spans="1:11" ht="14.4" customHeight="1" x14ac:dyDescent="0.3">
      <c r="A185" s="567" t="s">
        <v>515</v>
      </c>
      <c r="B185" s="568" t="s">
        <v>517</v>
      </c>
      <c r="C185" s="569" t="s">
        <v>535</v>
      </c>
      <c r="D185" s="570" t="s">
        <v>536</v>
      </c>
      <c r="E185" s="569" t="s">
        <v>3009</v>
      </c>
      <c r="F185" s="570" t="s">
        <v>3010</v>
      </c>
      <c r="G185" s="569" t="s">
        <v>3365</v>
      </c>
      <c r="H185" s="569" t="s">
        <v>3366</v>
      </c>
      <c r="I185" s="571">
        <v>157.30000000000001</v>
      </c>
      <c r="J185" s="571">
        <v>20</v>
      </c>
      <c r="K185" s="572">
        <v>3146</v>
      </c>
    </row>
    <row r="186" spans="1:11" ht="14.4" customHeight="1" x14ac:dyDescent="0.3">
      <c r="A186" s="567" t="s">
        <v>515</v>
      </c>
      <c r="B186" s="568" t="s">
        <v>517</v>
      </c>
      <c r="C186" s="569" t="s">
        <v>535</v>
      </c>
      <c r="D186" s="570" t="s">
        <v>536</v>
      </c>
      <c r="E186" s="569" t="s">
        <v>3009</v>
      </c>
      <c r="F186" s="570" t="s">
        <v>3010</v>
      </c>
      <c r="G186" s="569" t="s">
        <v>3367</v>
      </c>
      <c r="H186" s="569" t="s">
        <v>3368</v>
      </c>
      <c r="I186" s="571">
        <v>220.91</v>
      </c>
      <c r="J186" s="571">
        <v>220</v>
      </c>
      <c r="K186" s="572">
        <v>48600.160000000003</v>
      </c>
    </row>
    <row r="187" spans="1:11" ht="14.4" customHeight="1" x14ac:dyDescent="0.3">
      <c r="A187" s="567" t="s">
        <v>515</v>
      </c>
      <c r="B187" s="568" t="s">
        <v>517</v>
      </c>
      <c r="C187" s="569" t="s">
        <v>535</v>
      </c>
      <c r="D187" s="570" t="s">
        <v>536</v>
      </c>
      <c r="E187" s="569" t="s">
        <v>3009</v>
      </c>
      <c r="F187" s="570" t="s">
        <v>3010</v>
      </c>
      <c r="G187" s="569" t="s">
        <v>3369</v>
      </c>
      <c r="H187" s="569" t="s">
        <v>3370</v>
      </c>
      <c r="I187" s="571">
        <v>0.45800000000000002</v>
      </c>
      <c r="J187" s="571">
        <v>10200</v>
      </c>
      <c r="K187" s="572">
        <v>4670</v>
      </c>
    </row>
    <row r="188" spans="1:11" ht="14.4" customHeight="1" x14ac:dyDescent="0.3">
      <c r="A188" s="567" t="s">
        <v>515</v>
      </c>
      <c r="B188" s="568" t="s">
        <v>517</v>
      </c>
      <c r="C188" s="569" t="s">
        <v>535</v>
      </c>
      <c r="D188" s="570" t="s">
        <v>536</v>
      </c>
      <c r="E188" s="569" t="s">
        <v>3009</v>
      </c>
      <c r="F188" s="570" t="s">
        <v>3010</v>
      </c>
      <c r="G188" s="569" t="s">
        <v>3049</v>
      </c>
      <c r="H188" s="569" t="s">
        <v>3050</v>
      </c>
      <c r="I188" s="571">
        <v>0.47</v>
      </c>
      <c r="J188" s="571">
        <v>4000</v>
      </c>
      <c r="K188" s="572">
        <v>1880</v>
      </c>
    </row>
    <row r="189" spans="1:11" ht="14.4" customHeight="1" x14ac:dyDescent="0.3">
      <c r="A189" s="567" t="s">
        <v>515</v>
      </c>
      <c r="B189" s="568" t="s">
        <v>517</v>
      </c>
      <c r="C189" s="569" t="s">
        <v>535</v>
      </c>
      <c r="D189" s="570" t="s">
        <v>536</v>
      </c>
      <c r="E189" s="569" t="s">
        <v>3009</v>
      </c>
      <c r="F189" s="570" t="s">
        <v>3010</v>
      </c>
      <c r="G189" s="569" t="s">
        <v>3371</v>
      </c>
      <c r="H189" s="569" t="s">
        <v>3372</v>
      </c>
      <c r="I189" s="571">
        <v>3.9785714285714286</v>
      </c>
      <c r="J189" s="571">
        <v>2000</v>
      </c>
      <c r="K189" s="572">
        <v>7918</v>
      </c>
    </row>
    <row r="190" spans="1:11" ht="14.4" customHeight="1" x14ac:dyDescent="0.3">
      <c r="A190" s="567" t="s">
        <v>515</v>
      </c>
      <c r="B190" s="568" t="s">
        <v>517</v>
      </c>
      <c r="C190" s="569" t="s">
        <v>535</v>
      </c>
      <c r="D190" s="570" t="s">
        <v>536</v>
      </c>
      <c r="E190" s="569" t="s">
        <v>3009</v>
      </c>
      <c r="F190" s="570" t="s">
        <v>3010</v>
      </c>
      <c r="G190" s="569" t="s">
        <v>3373</v>
      </c>
      <c r="H190" s="569" t="s">
        <v>3374</v>
      </c>
      <c r="I190" s="571">
        <v>2.5250000000000004</v>
      </c>
      <c r="J190" s="571">
        <v>200</v>
      </c>
      <c r="K190" s="572">
        <v>505</v>
      </c>
    </row>
    <row r="191" spans="1:11" ht="14.4" customHeight="1" x14ac:dyDescent="0.3">
      <c r="A191" s="567" t="s">
        <v>515</v>
      </c>
      <c r="B191" s="568" t="s">
        <v>517</v>
      </c>
      <c r="C191" s="569" t="s">
        <v>535</v>
      </c>
      <c r="D191" s="570" t="s">
        <v>536</v>
      </c>
      <c r="E191" s="569" t="s">
        <v>3009</v>
      </c>
      <c r="F191" s="570" t="s">
        <v>3010</v>
      </c>
      <c r="G191" s="569" t="s">
        <v>3375</v>
      </c>
      <c r="H191" s="569" t="s">
        <v>3376</v>
      </c>
      <c r="I191" s="571">
        <v>2.5757142857142861</v>
      </c>
      <c r="J191" s="571">
        <v>6300</v>
      </c>
      <c r="K191" s="572">
        <v>16210</v>
      </c>
    </row>
    <row r="192" spans="1:11" ht="14.4" customHeight="1" x14ac:dyDescent="0.3">
      <c r="A192" s="567" t="s">
        <v>515</v>
      </c>
      <c r="B192" s="568" t="s">
        <v>517</v>
      </c>
      <c r="C192" s="569" t="s">
        <v>535</v>
      </c>
      <c r="D192" s="570" t="s">
        <v>536</v>
      </c>
      <c r="E192" s="569" t="s">
        <v>3009</v>
      </c>
      <c r="F192" s="570" t="s">
        <v>3010</v>
      </c>
      <c r="G192" s="569" t="s">
        <v>3377</v>
      </c>
      <c r="H192" s="569" t="s">
        <v>3378</v>
      </c>
      <c r="I192" s="571">
        <v>2.5671428571428572</v>
      </c>
      <c r="J192" s="571">
        <v>6300</v>
      </c>
      <c r="K192" s="572">
        <v>16152</v>
      </c>
    </row>
    <row r="193" spans="1:11" ht="14.4" customHeight="1" x14ac:dyDescent="0.3">
      <c r="A193" s="567" t="s">
        <v>515</v>
      </c>
      <c r="B193" s="568" t="s">
        <v>517</v>
      </c>
      <c r="C193" s="569" t="s">
        <v>535</v>
      </c>
      <c r="D193" s="570" t="s">
        <v>536</v>
      </c>
      <c r="E193" s="569" t="s">
        <v>3009</v>
      </c>
      <c r="F193" s="570" t="s">
        <v>3010</v>
      </c>
      <c r="G193" s="569" t="s">
        <v>3379</v>
      </c>
      <c r="H193" s="569" t="s">
        <v>3380</v>
      </c>
      <c r="I193" s="571">
        <v>15.39</v>
      </c>
      <c r="J193" s="571">
        <v>350</v>
      </c>
      <c r="K193" s="572">
        <v>5386.6</v>
      </c>
    </row>
    <row r="194" spans="1:11" ht="14.4" customHeight="1" x14ac:dyDescent="0.3">
      <c r="A194" s="567" t="s">
        <v>515</v>
      </c>
      <c r="B194" s="568" t="s">
        <v>517</v>
      </c>
      <c r="C194" s="569" t="s">
        <v>535</v>
      </c>
      <c r="D194" s="570" t="s">
        <v>536</v>
      </c>
      <c r="E194" s="569" t="s">
        <v>3009</v>
      </c>
      <c r="F194" s="570" t="s">
        <v>3010</v>
      </c>
      <c r="G194" s="569" t="s">
        <v>3381</v>
      </c>
      <c r="H194" s="569" t="s">
        <v>3382</v>
      </c>
      <c r="I194" s="571">
        <v>689.7</v>
      </c>
      <c r="J194" s="571">
        <v>2</v>
      </c>
      <c r="K194" s="572">
        <v>1379.4</v>
      </c>
    </row>
    <row r="195" spans="1:11" ht="14.4" customHeight="1" x14ac:dyDescent="0.3">
      <c r="A195" s="567" t="s">
        <v>515</v>
      </c>
      <c r="B195" s="568" t="s">
        <v>517</v>
      </c>
      <c r="C195" s="569" t="s">
        <v>535</v>
      </c>
      <c r="D195" s="570" t="s">
        <v>536</v>
      </c>
      <c r="E195" s="569" t="s">
        <v>3009</v>
      </c>
      <c r="F195" s="570" t="s">
        <v>3010</v>
      </c>
      <c r="G195" s="569" t="s">
        <v>3383</v>
      </c>
      <c r="H195" s="569" t="s">
        <v>3384</v>
      </c>
      <c r="I195" s="571">
        <v>97.7</v>
      </c>
      <c r="J195" s="571">
        <v>2</v>
      </c>
      <c r="K195" s="572">
        <v>195.41</v>
      </c>
    </row>
    <row r="196" spans="1:11" ht="14.4" customHeight="1" x14ac:dyDescent="0.3">
      <c r="A196" s="567" t="s">
        <v>515</v>
      </c>
      <c r="B196" s="568" t="s">
        <v>517</v>
      </c>
      <c r="C196" s="569" t="s">
        <v>535</v>
      </c>
      <c r="D196" s="570" t="s">
        <v>536</v>
      </c>
      <c r="E196" s="569" t="s">
        <v>3009</v>
      </c>
      <c r="F196" s="570" t="s">
        <v>3010</v>
      </c>
      <c r="G196" s="569" t="s">
        <v>3385</v>
      </c>
      <c r="H196" s="569" t="s">
        <v>3386</v>
      </c>
      <c r="I196" s="571">
        <v>527.96</v>
      </c>
      <c r="J196" s="571">
        <v>10</v>
      </c>
      <c r="K196" s="572">
        <v>5279.65</v>
      </c>
    </row>
    <row r="197" spans="1:11" ht="14.4" customHeight="1" x14ac:dyDescent="0.3">
      <c r="A197" s="567" t="s">
        <v>515</v>
      </c>
      <c r="B197" s="568" t="s">
        <v>517</v>
      </c>
      <c r="C197" s="569" t="s">
        <v>535</v>
      </c>
      <c r="D197" s="570" t="s">
        <v>536</v>
      </c>
      <c r="E197" s="569" t="s">
        <v>3009</v>
      </c>
      <c r="F197" s="570" t="s">
        <v>3010</v>
      </c>
      <c r="G197" s="569" t="s">
        <v>3387</v>
      </c>
      <c r="H197" s="569" t="s">
        <v>3388</v>
      </c>
      <c r="I197" s="571">
        <v>2309.94</v>
      </c>
      <c r="J197" s="571">
        <v>25</v>
      </c>
      <c r="K197" s="572">
        <v>57748.5</v>
      </c>
    </row>
    <row r="198" spans="1:11" ht="14.4" customHeight="1" x14ac:dyDescent="0.3">
      <c r="A198" s="567" t="s">
        <v>515</v>
      </c>
      <c r="B198" s="568" t="s">
        <v>517</v>
      </c>
      <c r="C198" s="569" t="s">
        <v>535</v>
      </c>
      <c r="D198" s="570" t="s">
        <v>536</v>
      </c>
      <c r="E198" s="569" t="s">
        <v>3009</v>
      </c>
      <c r="F198" s="570" t="s">
        <v>3010</v>
      </c>
      <c r="G198" s="569" t="s">
        <v>3389</v>
      </c>
      <c r="H198" s="569" t="s">
        <v>3390</v>
      </c>
      <c r="I198" s="571">
        <v>484.04</v>
      </c>
      <c r="J198" s="571">
        <v>10</v>
      </c>
      <c r="K198" s="572">
        <v>4840.3500000000004</v>
      </c>
    </row>
    <row r="199" spans="1:11" ht="14.4" customHeight="1" x14ac:dyDescent="0.3">
      <c r="A199" s="567" t="s">
        <v>515</v>
      </c>
      <c r="B199" s="568" t="s">
        <v>517</v>
      </c>
      <c r="C199" s="569" t="s">
        <v>535</v>
      </c>
      <c r="D199" s="570" t="s">
        <v>536</v>
      </c>
      <c r="E199" s="569" t="s">
        <v>3009</v>
      </c>
      <c r="F199" s="570" t="s">
        <v>3010</v>
      </c>
      <c r="G199" s="569" t="s">
        <v>3391</v>
      </c>
      <c r="H199" s="569" t="s">
        <v>3392</v>
      </c>
      <c r="I199" s="571">
        <v>1342</v>
      </c>
      <c r="J199" s="571">
        <v>1</v>
      </c>
      <c r="K199" s="572">
        <v>1342</v>
      </c>
    </row>
    <row r="200" spans="1:11" ht="14.4" customHeight="1" x14ac:dyDescent="0.3">
      <c r="A200" s="567" t="s">
        <v>515</v>
      </c>
      <c r="B200" s="568" t="s">
        <v>517</v>
      </c>
      <c r="C200" s="569" t="s">
        <v>535</v>
      </c>
      <c r="D200" s="570" t="s">
        <v>536</v>
      </c>
      <c r="E200" s="569" t="s">
        <v>3009</v>
      </c>
      <c r="F200" s="570" t="s">
        <v>3010</v>
      </c>
      <c r="G200" s="569" t="s">
        <v>3393</v>
      </c>
      <c r="H200" s="569" t="s">
        <v>3394</v>
      </c>
      <c r="I200" s="571">
        <v>1387.45</v>
      </c>
      <c r="J200" s="571">
        <v>2</v>
      </c>
      <c r="K200" s="572">
        <v>2774.9</v>
      </c>
    </row>
    <row r="201" spans="1:11" ht="14.4" customHeight="1" x14ac:dyDescent="0.3">
      <c r="A201" s="567" t="s">
        <v>515</v>
      </c>
      <c r="B201" s="568" t="s">
        <v>517</v>
      </c>
      <c r="C201" s="569" t="s">
        <v>535</v>
      </c>
      <c r="D201" s="570" t="s">
        <v>536</v>
      </c>
      <c r="E201" s="569" t="s">
        <v>3009</v>
      </c>
      <c r="F201" s="570" t="s">
        <v>3010</v>
      </c>
      <c r="G201" s="569" t="s">
        <v>3395</v>
      </c>
      <c r="H201" s="569" t="s">
        <v>3396</v>
      </c>
      <c r="I201" s="571">
        <v>646.79999999999995</v>
      </c>
      <c r="J201" s="571">
        <v>4</v>
      </c>
      <c r="K201" s="572">
        <v>2587.1999999999998</v>
      </c>
    </row>
    <row r="202" spans="1:11" ht="14.4" customHeight="1" x14ac:dyDescent="0.3">
      <c r="A202" s="567" t="s">
        <v>515</v>
      </c>
      <c r="B202" s="568" t="s">
        <v>517</v>
      </c>
      <c r="C202" s="569" t="s">
        <v>535</v>
      </c>
      <c r="D202" s="570" t="s">
        <v>536</v>
      </c>
      <c r="E202" s="569" t="s">
        <v>3009</v>
      </c>
      <c r="F202" s="570" t="s">
        <v>3010</v>
      </c>
      <c r="G202" s="569" t="s">
        <v>3397</v>
      </c>
      <c r="H202" s="569" t="s">
        <v>3398</v>
      </c>
      <c r="I202" s="571">
        <v>91.04</v>
      </c>
      <c r="J202" s="571">
        <v>20</v>
      </c>
      <c r="K202" s="572">
        <v>1820.81</v>
      </c>
    </row>
    <row r="203" spans="1:11" ht="14.4" customHeight="1" x14ac:dyDescent="0.3">
      <c r="A203" s="567" t="s">
        <v>515</v>
      </c>
      <c r="B203" s="568" t="s">
        <v>517</v>
      </c>
      <c r="C203" s="569" t="s">
        <v>535</v>
      </c>
      <c r="D203" s="570" t="s">
        <v>536</v>
      </c>
      <c r="E203" s="569" t="s">
        <v>3009</v>
      </c>
      <c r="F203" s="570" t="s">
        <v>3010</v>
      </c>
      <c r="G203" s="569" t="s">
        <v>3399</v>
      </c>
      <c r="H203" s="569" t="s">
        <v>3400</v>
      </c>
      <c r="I203" s="571">
        <v>91.04</v>
      </c>
      <c r="J203" s="571">
        <v>20</v>
      </c>
      <c r="K203" s="572">
        <v>1820.81</v>
      </c>
    </row>
    <row r="204" spans="1:11" ht="14.4" customHeight="1" x14ac:dyDescent="0.3">
      <c r="A204" s="567" t="s">
        <v>515</v>
      </c>
      <c r="B204" s="568" t="s">
        <v>517</v>
      </c>
      <c r="C204" s="569" t="s">
        <v>535</v>
      </c>
      <c r="D204" s="570" t="s">
        <v>536</v>
      </c>
      <c r="E204" s="569" t="s">
        <v>3009</v>
      </c>
      <c r="F204" s="570" t="s">
        <v>3010</v>
      </c>
      <c r="G204" s="569" t="s">
        <v>3401</v>
      </c>
      <c r="H204" s="569" t="s">
        <v>3402</v>
      </c>
      <c r="I204" s="571">
        <v>484.03</v>
      </c>
      <c r="J204" s="571">
        <v>10</v>
      </c>
      <c r="K204" s="572">
        <v>4840.3</v>
      </c>
    </row>
    <row r="205" spans="1:11" ht="14.4" customHeight="1" x14ac:dyDescent="0.3">
      <c r="A205" s="567" t="s">
        <v>515</v>
      </c>
      <c r="B205" s="568" t="s">
        <v>517</v>
      </c>
      <c r="C205" s="569" t="s">
        <v>535</v>
      </c>
      <c r="D205" s="570" t="s">
        <v>536</v>
      </c>
      <c r="E205" s="569" t="s">
        <v>3009</v>
      </c>
      <c r="F205" s="570" t="s">
        <v>3010</v>
      </c>
      <c r="G205" s="569" t="s">
        <v>3403</v>
      </c>
      <c r="H205" s="569" t="s">
        <v>3404</v>
      </c>
      <c r="I205" s="571">
        <v>158.38</v>
      </c>
      <c r="J205" s="571">
        <v>2</v>
      </c>
      <c r="K205" s="572">
        <v>316.77</v>
      </c>
    </row>
    <row r="206" spans="1:11" ht="14.4" customHeight="1" x14ac:dyDescent="0.3">
      <c r="A206" s="567" t="s">
        <v>515</v>
      </c>
      <c r="B206" s="568" t="s">
        <v>517</v>
      </c>
      <c r="C206" s="569" t="s">
        <v>535</v>
      </c>
      <c r="D206" s="570" t="s">
        <v>536</v>
      </c>
      <c r="E206" s="569" t="s">
        <v>3009</v>
      </c>
      <c r="F206" s="570" t="s">
        <v>3010</v>
      </c>
      <c r="G206" s="569" t="s">
        <v>3405</v>
      </c>
      <c r="H206" s="569" t="s">
        <v>3406</v>
      </c>
      <c r="I206" s="571">
        <v>186.94</v>
      </c>
      <c r="J206" s="571">
        <v>10</v>
      </c>
      <c r="K206" s="572">
        <v>1869.4</v>
      </c>
    </row>
    <row r="207" spans="1:11" ht="14.4" customHeight="1" x14ac:dyDescent="0.3">
      <c r="A207" s="567" t="s">
        <v>515</v>
      </c>
      <c r="B207" s="568" t="s">
        <v>517</v>
      </c>
      <c r="C207" s="569" t="s">
        <v>535</v>
      </c>
      <c r="D207" s="570" t="s">
        <v>536</v>
      </c>
      <c r="E207" s="569" t="s">
        <v>3009</v>
      </c>
      <c r="F207" s="570" t="s">
        <v>3010</v>
      </c>
      <c r="G207" s="569" t="s">
        <v>3407</v>
      </c>
      <c r="H207" s="569" t="s">
        <v>3408</v>
      </c>
      <c r="I207" s="571">
        <v>22.324999999999999</v>
      </c>
      <c r="J207" s="571">
        <v>40</v>
      </c>
      <c r="K207" s="572">
        <v>893.08</v>
      </c>
    </row>
    <row r="208" spans="1:11" ht="14.4" customHeight="1" x14ac:dyDescent="0.3">
      <c r="A208" s="567" t="s">
        <v>515</v>
      </c>
      <c r="B208" s="568" t="s">
        <v>517</v>
      </c>
      <c r="C208" s="569" t="s">
        <v>535</v>
      </c>
      <c r="D208" s="570" t="s">
        <v>536</v>
      </c>
      <c r="E208" s="569" t="s">
        <v>3009</v>
      </c>
      <c r="F208" s="570" t="s">
        <v>3010</v>
      </c>
      <c r="G208" s="569" t="s">
        <v>3409</v>
      </c>
      <c r="H208" s="569" t="s">
        <v>3410</v>
      </c>
      <c r="I208" s="571">
        <v>61.06</v>
      </c>
      <c r="J208" s="571">
        <v>200</v>
      </c>
      <c r="K208" s="572">
        <v>12211.32</v>
      </c>
    </row>
    <row r="209" spans="1:11" ht="14.4" customHeight="1" x14ac:dyDescent="0.3">
      <c r="A209" s="567" t="s">
        <v>515</v>
      </c>
      <c r="B209" s="568" t="s">
        <v>517</v>
      </c>
      <c r="C209" s="569" t="s">
        <v>535</v>
      </c>
      <c r="D209" s="570" t="s">
        <v>536</v>
      </c>
      <c r="E209" s="569" t="s">
        <v>3009</v>
      </c>
      <c r="F209" s="570" t="s">
        <v>3010</v>
      </c>
      <c r="G209" s="569" t="s">
        <v>3411</v>
      </c>
      <c r="H209" s="569" t="s">
        <v>3412</v>
      </c>
      <c r="I209" s="571">
        <v>1869.4250000000002</v>
      </c>
      <c r="J209" s="571">
        <v>20</v>
      </c>
      <c r="K209" s="572">
        <v>37388.5</v>
      </c>
    </row>
    <row r="210" spans="1:11" ht="14.4" customHeight="1" x14ac:dyDescent="0.3">
      <c r="A210" s="567" t="s">
        <v>515</v>
      </c>
      <c r="B210" s="568" t="s">
        <v>517</v>
      </c>
      <c r="C210" s="569" t="s">
        <v>535</v>
      </c>
      <c r="D210" s="570" t="s">
        <v>536</v>
      </c>
      <c r="E210" s="569" t="s">
        <v>3009</v>
      </c>
      <c r="F210" s="570" t="s">
        <v>3010</v>
      </c>
      <c r="G210" s="569" t="s">
        <v>3413</v>
      </c>
      <c r="H210" s="569" t="s">
        <v>3414</v>
      </c>
      <c r="I210" s="571">
        <v>277.14</v>
      </c>
      <c r="J210" s="571">
        <v>160</v>
      </c>
      <c r="K210" s="572">
        <v>43560</v>
      </c>
    </row>
    <row r="211" spans="1:11" ht="14.4" customHeight="1" x14ac:dyDescent="0.3">
      <c r="A211" s="567" t="s">
        <v>515</v>
      </c>
      <c r="B211" s="568" t="s">
        <v>517</v>
      </c>
      <c r="C211" s="569" t="s">
        <v>535</v>
      </c>
      <c r="D211" s="570" t="s">
        <v>536</v>
      </c>
      <c r="E211" s="569" t="s">
        <v>3009</v>
      </c>
      <c r="F211" s="570" t="s">
        <v>3010</v>
      </c>
      <c r="G211" s="569" t="s">
        <v>3415</v>
      </c>
      <c r="H211" s="569" t="s">
        <v>3416</v>
      </c>
      <c r="I211" s="571">
        <v>12.84</v>
      </c>
      <c r="J211" s="571">
        <v>50</v>
      </c>
      <c r="K211" s="572">
        <v>642.21</v>
      </c>
    </row>
    <row r="212" spans="1:11" ht="14.4" customHeight="1" x14ac:dyDescent="0.3">
      <c r="A212" s="567" t="s">
        <v>515</v>
      </c>
      <c r="B212" s="568" t="s">
        <v>517</v>
      </c>
      <c r="C212" s="569" t="s">
        <v>535</v>
      </c>
      <c r="D212" s="570" t="s">
        <v>536</v>
      </c>
      <c r="E212" s="569" t="s">
        <v>3009</v>
      </c>
      <c r="F212" s="570" t="s">
        <v>3010</v>
      </c>
      <c r="G212" s="569" t="s">
        <v>3417</v>
      </c>
      <c r="H212" s="569" t="s">
        <v>3418</v>
      </c>
      <c r="I212" s="571">
        <v>176.23</v>
      </c>
      <c r="J212" s="571">
        <v>20</v>
      </c>
      <c r="K212" s="572">
        <v>3524.68</v>
      </c>
    </row>
    <row r="213" spans="1:11" ht="14.4" customHeight="1" x14ac:dyDescent="0.3">
      <c r="A213" s="567" t="s">
        <v>515</v>
      </c>
      <c r="B213" s="568" t="s">
        <v>517</v>
      </c>
      <c r="C213" s="569" t="s">
        <v>535</v>
      </c>
      <c r="D213" s="570" t="s">
        <v>536</v>
      </c>
      <c r="E213" s="569" t="s">
        <v>3009</v>
      </c>
      <c r="F213" s="570" t="s">
        <v>3010</v>
      </c>
      <c r="G213" s="569" t="s">
        <v>3419</v>
      </c>
      <c r="H213" s="569" t="s">
        <v>3420</v>
      </c>
      <c r="I213" s="571">
        <v>13.05</v>
      </c>
      <c r="J213" s="571">
        <v>20</v>
      </c>
      <c r="K213" s="572">
        <v>261</v>
      </c>
    </row>
    <row r="214" spans="1:11" ht="14.4" customHeight="1" x14ac:dyDescent="0.3">
      <c r="A214" s="567" t="s">
        <v>515</v>
      </c>
      <c r="B214" s="568" t="s">
        <v>517</v>
      </c>
      <c r="C214" s="569" t="s">
        <v>535</v>
      </c>
      <c r="D214" s="570" t="s">
        <v>536</v>
      </c>
      <c r="E214" s="569" t="s">
        <v>3009</v>
      </c>
      <c r="F214" s="570" t="s">
        <v>3010</v>
      </c>
      <c r="G214" s="569" t="s">
        <v>3421</v>
      </c>
      <c r="H214" s="569" t="s">
        <v>3422</v>
      </c>
      <c r="I214" s="571">
        <v>618</v>
      </c>
      <c r="J214" s="571">
        <v>1</v>
      </c>
      <c r="K214" s="572">
        <v>618</v>
      </c>
    </row>
    <row r="215" spans="1:11" ht="14.4" customHeight="1" x14ac:dyDescent="0.3">
      <c r="A215" s="567" t="s">
        <v>515</v>
      </c>
      <c r="B215" s="568" t="s">
        <v>517</v>
      </c>
      <c r="C215" s="569" t="s">
        <v>535</v>
      </c>
      <c r="D215" s="570" t="s">
        <v>536</v>
      </c>
      <c r="E215" s="569" t="s">
        <v>3009</v>
      </c>
      <c r="F215" s="570" t="s">
        <v>3010</v>
      </c>
      <c r="G215" s="569" t="s">
        <v>3423</v>
      </c>
      <c r="H215" s="569" t="s">
        <v>3424</v>
      </c>
      <c r="I215" s="571">
        <v>5721.5</v>
      </c>
      <c r="J215" s="571">
        <v>3</v>
      </c>
      <c r="K215" s="572">
        <v>17136</v>
      </c>
    </row>
    <row r="216" spans="1:11" ht="14.4" customHeight="1" x14ac:dyDescent="0.3">
      <c r="A216" s="567" t="s">
        <v>515</v>
      </c>
      <c r="B216" s="568" t="s">
        <v>517</v>
      </c>
      <c r="C216" s="569" t="s">
        <v>535</v>
      </c>
      <c r="D216" s="570" t="s">
        <v>536</v>
      </c>
      <c r="E216" s="569" t="s">
        <v>3009</v>
      </c>
      <c r="F216" s="570" t="s">
        <v>3010</v>
      </c>
      <c r="G216" s="569" t="s">
        <v>3425</v>
      </c>
      <c r="H216" s="569" t="s">
        <v>3426</v>
      </c>
      <c r="I216" s="571">
        <v>247.2</v>
      </c>
      <c r="J216" s="571">
        <v>10</v>
      </c>
      <c r="K216" s="572">
        <v>2472.0100000000002</v>
      </c>
    </row>
    <row r="217" spans="1:11" ht="14.4" customHeight="1" x14ac:dyDescent="0.3">
      <c r="A217" s="567" t="s">
        <v>515</v>
      </c>
      <c r="B217" s="568" t="s">
        <v>517</v>
      </c>
      <c r="C217" s="569" t="s">
        <v>535</v>
      </c>
      <c r="D217" s="570" t="s">
        <v>536</v>
      </c>
      <c r="E217" s="569" t="s">
        <v>3009</v>
      </c>
      <c r="F217" s="570" t="s">
        <v>3010</v>
      </c>
      <c r="G217" s="569" t="s">
        <v>3427</v>
      </c>
      <c r="H217" s="569" t="s">
        <v>3428</v>
      </c>
      <c r="I217" s="571">
        <v>422.31666666666666</v>
      </c>
      <c r="J217" s="571">
        <v>12</v>
      </c>
      <c r="K217" s="572">
        <v>5067.8999999999996</v>
      </c>
    </row>
    <row r="218" spans="1:11" ht="14.4" customHeight="1" x14ac:dyDescent="0.3">
      <c r="A218" s="567" t="s">
        <v>515</v>
      </c>
      <c r="B218" s="568" t="s">
        <v>517</v>
      </c>
      <c r="C218" s="569" t="s">
        <v>535</v>
      </c>
      <c r="D218" s="570" t="s">
        <v>536</v>
      </c>
      <c r="E218" s="569" t="s">
        <v>3009</v>
      </c>
      <c r="F218" s="570" t="s">
        <v>3010</v>
      </c>
      <c r="G218" s="569" t="s">
        <v>3429</v>
      </c>
      <c r="H218" s="569" t="s">
        <v>3430</v>
      </c>
      <c r="I218" s="571">
        <v>845.8</v>
      </c>
      <c r="J218" s="571">
        <v>2</v>
      </c>
      <c r="K218" s="572">
        <v>1607.73</v>
      </c>
    </row>
    <row r="219" spans="1:11" ht="14.4" customHeight="1" x14ac:dyDescent="0.3">
      <c r="A219" s="567" t="s">
        <v>515</v>
      </c>
      <c r="B219" s="568" t="s">
        <v>517</v>
      </c>
      <c r="C219" s="569" t="s">
        <v>535</v>
      </c>
      <c r="D219" s="570" t="s">
        <v>536</v>
      </c>
      <c r="E219" s="569" t="s">
        <v>3009</v>
      </c>
      <c r="F219" s="570" t="s">
        <v>3010</v>
      </c>
      <c r="G219" s="569" t="s">
        <v>3431</v>
      </c>
      <c r="H219" s="569" t="s">
        <v>3432</v>
      </c>
      <c r="I219" s="571">
        <v>68.64</v>
      </c>
      <c r="J219" s="571">
        <v>10</v>
      </c>
      <c r="K219" s="572">
        <v>686.38</v>
      </c>
    </row>
    <row r="220" spans="1:11" ht="14.4" customHeight="1" x14ac:dyDescent="0.3">
      <c r="A220" s="567" t="s">
        <v>515</v>
      </c>
      <c r="B220" s="568" t="s">
        <v>517</v>
      </c>
      <c r="C220" s="569" t="s">
        <v>535</v>
      </c>
      <c r="D220" s="570" t="s">
        <v>536</v>
      </c>
      <c r="E220" s="569" t="s">
        <v>3009</v>
      </c>
      <c r="F220" s="570" t="s">
        <v>3010</v>
      </c>
      <c r="G220" s="569" t="s">
        <v>3433</v>
      </c>
      <c r="H220" s="569" t="s">
        <v>3434</v>
      </c>
      <c r="I220" s="571">
        <v>172.56</v>
      </c>
      <c r="J220" s="571">
        <v>15</v>
      </c>
      <c r="K220" s="572">
        <v>2588.39</v>
      </c>
    </row>
    <row r="221" spans="1:11" ht="14.4" customHeight="1" x14ac:dyDescent="0.3">
      <c r="A221" s="567" t="s">
        <v>515</v>
      </c>
      <c r="B221" s="568" t="s">
        <v>517</v>
      </c>
      <c r="C221" s="569" t="s">
        <v>535</v>
      </c>
      <c r="D221" s="570" t="s">
        <v>536</v>
      </c>
      <c r="E221" s="569" t="s">
        <v>3009</v>
      </c>
      <c r="F221" s="570" t="s">
        <v>3010</v>
      </c>
      <c r="G221" s="569" t="s">
        <v>3435</v>
      </c>
      <c r="H221" s="569" t="s">
        <v>3436</v>
      </c>
      <c r="I221" s="571">
        <v>172.56</v>
      </c>
      <c r="J221" s="571">
        <v>5</v>
      </c>
      <c r="K221" s="572">
        <v>862.8</v>
      </c>
    </row>
    <row r="222" spans="1:11" ht="14.4" customHeight="1" x14ac:dyDescent="0.3">
      <c r="A222" s="567" t="s">
        <v>515</v>
      </c>
      <c r="B222" s="568" t="s">
        <v>517</v>
      </c>
      <c r="C222" s="569" t="s">
        <v>535</v>
      </c>
      <c r="D222" s="570" t="s">
        <v>536</v>
      </c>
      <c r="E222" s="569" t="s">
        <v>3009</v>
      </c>
      <c r="F222" s="570" t="s">
        <v>3010</v>
      </c>
      <c r="G222" s="569" t="s">
        <v>3437</v>
      </c>
      <c r="H222" s="569" t="s">
        <v>3438</v>
      </c>
      <c r="I222" s="571">
        <v>1828.5</v>
      </c>
      <c r="J222" s="571">
        <v>4</v>
      </c>
      <c r="K222" s="572">
        <v>7314</v>
      </c>
    </row>
    <row r="223" spans="1:11" ht="14.4" customHeight="1" x14ac:dyDescent="0.3">
      <c r="A223" s="567" t="s">
        <v>515</v>
      </c>
      <c r="B223" s="568" t="s">
        <v>517</v>
      </c>
      <c r="C223" s="569" t="s">
        <v>535</v>
      </c>
      <c r="D223" s="570" t="s">
        <v>536</v>
      </c>
      <c r="E223" s="569" t="s">
        <v>3009</v>
      </c>
      <c r="F223" s="570" t="s">
        <v>3010</v>
      </c>
      <c r="G223" s="569" t="s">
        <v>3439</v>
      </c>
      <c r="H223" s="569" t="s">
        <v>3440</v>
      </c>
      <c r="I223" s="571">
        <v>150</v>
      </c>
      <c r="J223" s="571">
        <v>10</v>
      </c>
      <c r="K223" s="572">
        <v>1500.06</v>
      </c>
    </row>
    <row r="224" spans="1:11" ht="14.4" customHeight="1" x14ac:dyDescent="0.3">
      <c r="A224" s="567" t="s">
        <v>515</v>
      </c>
      <c r="B224" s="568" t="s">
        <v>517</v>
      </c>
      <c r="C224" s="569" t="s">
        <v>535</v>
      </c>
      <c r="D224" s="570" t="s">
        <v>536</v>
      </c>
      <c r="E224" s="569" t="s">
        <v>3009</v>
      </c>
      <c r="F224" s="570" t="s">
        <v>3010</v>
      </c>
      <c r="G224" s="569" t="s">
        <v>3441</v>
      </c>
      <c r="H224" s="569" t="s">
        <v>3442</v>
      </c>
      <c r="I224" s="571">
        <v>150</v>
      </c>
      <c r="J224" s="571">
        <v>20</v>
      </c>
      <c r="K224" s="572">
        <v>3000.06</v>
      </c>
    </row>
    <row r="225" spans="1:11" ht="14.4" customHeight="1" x14ac:dyDescent="0.3">
      <c r="A225" s="567" t="s">
        <v>515</v>
      </c>
      <c r="B225" s="568" t="s">
        <v>517</v>
      </c>
      <c r="C225" s="569" t="s">
        <v>535</v>
      </c>
      <c r="D225" s="570" t="s">
        <v>536</v>
      </c>
      <c r="E225" s="569" t="s">
        <v>3011</v>
      </c>
      <c r="F225" s="570" t="s">
        <v>3012</v>
      </c>
      <c r="G225" s="569" t="s">
        <v>3443</v>
      </c>
      <c r="H225" s="569" t="s">
        <v>3444</v>
      </c>
      <c r="I225" s="571">
        <v>50.81</v>
      </c>
      <c r="J225" s="571">
        <v>3</v>
      </c>
      <c r="K225" s="572">
        <v>152.44</v>
      </c>
    </row>
    <row r="226" spans="1:11" ht="14.4" customHeight="1" x14ac:dyDescent="0.3">
      <c r="A226" s="567" t="s">
        <v>515</v>
      </c>
      <c r="B226" s="568" t="s">
        <v>517</v>
      </c>
      <c r="C226" s="569" t="s">
        <v>535</v>
      </c>
      <c r="D226" s="570" t="s">
        <v>536</v>
      </c>
      <c r="E226" s="569" t="s">
        <v>3011</v>
      </c>
      <c r="F226" s="570" t="s">
        <v>3012</v>
      </c>
      <c r="G226" s="569" t="s">
        <v>3445</v>
      </c>
      <c r="H226" s="569" t="s">
        <v>3446</v>
      </c>
      <c r="I226" s="571">
        <v>100.9</v>
      </c>
      <c r="J226" s="571">
        <v>4</v>
      </c>
      <c r="K226" s="572">
        <v>403.6</v>
      </c>
    </row>
    <row r="227" spans="1:11" ht="14.4" customHeight="1" x14ac:dyDescent="0.3">
      <c r="A227" s="567" t="s">
        <v>515</v>
      </c>
      <c r="B227" s="568" t="s">
        <v>517</v>
      </c>
      <c r="C227" s="569" t="s">
        <v>535</v>
      </c>
      <c r="D227" s="570" t="s">
        <v>536</v>
      </c>
      <c r="E227" s="569" t="s">
        <v>3011</v>
      </c>
      <c r="F227" s="570" t="s">
        <v>3012</v>
      </c>
      <c r="G227" s="569" t="s">
        <v>3447</v>
      </c>
      <c r="H227" s="569" t="s">
        <v>3448</v>
      </c>
      <c r="I227" s="571">
        <v>142.67333333333332</v>
      </c>
      <c r="J227" s="571">
        <v>5</v>
      </c>
      <c r="K227" s="572">
        <v>713.37</v>
      </c>
    </row>
    <row r="228" spans="1:11" ht="14.4" customHeight="1" x14ac:dyDescent="0.3">
      <c r="A228" s="567" t="s">
        <v>515</v>
      </c>
      <c r="B228" s="568" t="s">
        <v>517</v>
      </c>
      <c r="C228" s="569" t="s">
        <v>535</v>
      </c>
      <c r="D228" s="570" t="s">
        <v>536</v>
      </c>
      <c r="E228" s="569" t="s">
        <v>3013</v>
      </c>
      <c r="F228" s="570" t="s">
        <v>3014</v>
      </c>
      <c r="G228" s="569" t="s">
        <v>3449</v>
      </c>
      <c r="H228" s="569" t="s">
        <v>3450</v>
      </c>
      <c r="I228" s="571">
        <v>928.19999999999993</v>
      </c>
      <c r="J228" s="571">
        <v>70</v>
      </c>
      <c r="K228" s="572">
        <v>64974.21</v>
      </c>
    </row>
    <row r="229" spans="1:11" ht="14.4" customHeight="1" x14ac:dyDescent="0.3">
      <c r="A229" s="567" t="s">
        <v>515</v>
      </c>
      <c r="B229" s="568" t="s">
        <v>517</v>
      </c>
      <c r="C229" s="569" t="s">
        <v>535</v>
      </c>
      <c r="D229" s="570" t="s">
        <v>536</v>
      </c>
      <c r="E229" s="569" t="s">
        <v>3013</v>
      </c>
      <c r="F229" s="570" t="s">
        <v>3014</v>
      </c>
      <c r="G229" s="569" t="s">
        <v>3451</v>
      </c>
      <c r="H229" s="569" t="s">
        <v>3452</v>
      </c>
      <c r="I229" s="571">
        <v>319.91000000000003</v>
      </c>
      <c r="J229" s="571">
        <v>240</v>
      </c>
      <c r="K229" s="572">
        <v>76779.02</v>
      </c>
    </row>
    <row r="230" spans="1:11" ht="14.4" customHeight="1" x14ac:dyDescent="0.3">
      <c r="A230" s="567" t="s">
        <v>515</v>
      </c>
      <c r="B230" s="568" t="s">
        <v>517</v>
      </c>
      <c r="C230" s="569" t="s">
        <v>535</v>
      </c>
      <c r="D230" s="570" t="s">
        <v>536</v>
      </c>
      <c r="E230" s="569" t="s">
        <v>3013</v>
      </c>
      <c r="F230" s="570" t="s">
        <v>3014</v>
      </c>
      <c r="G230" s="569" t="s">
        <v>3453</v>
      </c>
      <c r="H230" s="569" t="s">
        <v>3454</v>
      </c>
      <c r="I230" s="571">
        <v>19400</v>
      </c>
      <c r="J230" s="571">
        <v>1</v>
      </c>
      <c r="K230" s="572">
        <v>19400</v>
      </c>
    </row>
    <row r="231" spans="1:11" ht="14.4" customHeight="1" x14ac:dyDescent="0.3">
      <c r="A231" s="567" t="s">
        <v>515</v>
      </c>
      <c r="B231" s="568" t="s">
        <v>517</v>
      </c>
      <c r="C231" s="569" t="s">
        <v>535</v>
      </c>
      <c r="D231" s="570" t="s">
        <v>536</v>
      </c>
      <c r="E231" s="569" t="s">
        <v>3013</v>
      </c>
      <c r="F231" s="570" t="s">
        <v>3014</v>
      </c>
      <c r="G231" s="569" t="s">
        <v>3455</v>
      </c>
      <c r="H231" s="569" t="s">
        <v>3456</v>
      </c>
      <c r="I231" s="571">
        <v>568.78428571428572</v>
      </c>
      <c r="J231" s="571">
        <v>100</v>
      </c>
      <c r="K231" s="572">
        <v>56878.47</v>
      </c>
    </row>
    <row r="232" spans="1:11" ht="14.4" customHeight="1" x14ac:dyDescent="0.3">
      <c r="A232" s="567" t="s">
        <v>515</v>
      </c>
      <c r="B232" s="568" t="s">
        <v>517</v>
      </c>
      <c r="C232" s="569" t="s">
        <v>535</v>
      </c>
      <c r="D232" s="570" t="s">
        <v>536</v>
      </c>
      <c r="E232" s="569" t="s">
        <v>3013</v>
      </c>
      <c r="F232" s="570" t="s">
        <v>3014</v>
      </c>
      <c r="G232" s="569" t="s">
        <v>3457</v>
      </c>
      <c r="H232" s="569" t="s">
        <v>3458</v>
      </c>
      <c r="I232" s="571">
        <v>267.21500000000003</v>
      </c>
      <c r="J232" s="571">
        <v>14</v>
      </c>
      <c r="K232" s="572">
        <v>3744.46</v>
      </c>
    </row>
    <row r="233" spans="1:11" ht="14.4" customHeight="1" x14ac:dyDescent="0.3">
      <c r="A233" s="567" t="s">
        <v>515</v>
      </c>
      <c r="B233" s="568" t="s">
        <v>517</v>
      </c>
      <c r="C233" s="569" t="s">
        <v>535</v>
      </c>
      <c r="D233" s="570" t="s">
        <v>536</v>
      </c>
      <c r="E233" s="569" t="s">
        <v>3013</v>
      </c>
      <c r="F233" s="570" t="s">
        <v>3014</v>
      </c>
      <c r="G233" s="569" t="s">
        <v>3459</v>
      </c>
      <c r="H233" s="569" t="s">
        <v>3460</v>
      </c>
      <c r="I233" s="571">
        <v>346.5</v>
      </c>
      <c r="J233" s="571">
        <v>20</v>
      </c>
      <c r="K233" s="572">
        <v>6929.96</v>
      </c>
    </row>
    <row r="234" spans="1:11" ht="14.4" customHeight="1" x14ac:dyDescent="0.3">
      <c r="A234" s="567" t="s">
        <v>515</v>
      </c>
      <c r="B234" s="568" t="s">
        <v>517</v>
      </c>
      <c r="C234" s="569" t="s">
        <v>535</v>
      </c>
      <c r="D234" s="570" t="s">
        <v>536</v>
      </c>
      <c r="E234" s="569" t="s">
        <v>3013</v>
      </c>
      <c r="F234" s="570" t="s">
        <v>3014</v>
      </c>
      <c r="G234" s="569" t="s">
        <v>3461</v>
      </c>
      <c r="H234" s="569" t="s">
        <v>3462</v>
      </c>
      <c r="I234" s="571">
        <v>1316.32</v>
      </c>
      <c r="J234" s="571">
        <v>20</v>
      </c>
      <c r="K234" s="572">
        <v>26378.61</v>
      </c>
    </row>
    <row r="235" spans="1:11" ht="14.4" customHeight="1" x14ac:dyDescent="0.3">
      <c r="A235" s="567" t="s">
        <v>515</v>
      </c>
      <c r="B235" s="568" t="s">
        <v>517</v>
      </c>
      <c r="C235" s="569" t="s">
        <v>535</v>
      </c>
      <c r="D235" s="570" t="s">
        <v>536</v>
      </c>
      <c r="E235" s="569" t="s">
        <v>3013</v>
      </c>
      <c r="F235" s="570" t="s">
        <v>3014</v>
      </c>
      <c r="G235" s="569" t="s">
        <v>3463</v>
      </c>
      <c r="H235" s="569" t="s">
        <v>3464</v>
      </c>
      <c r="I235" s="571">
        <v>920</v>
      </c>
      <c r="J235" s="571">
        <v>5</v>
      </c>
      <c r="K235" s="572">
        <v>4600</v>
      </c>
    </row>
    <row r="236" spans="1:11" ht="14.4" customHeight="1" x14ac:dyDescent="0.3">
      <c r="A236" s="567" t="s">
        <v>515</v>
      </c>
      <c r="B236" s="568" t="s">
        <v>517</v>
      </c>
      <c r="C236" s="569" t="s">
        <v>535</v>
      </c>
      <c r="D236" s="570" t="s">
        <v>536</v>
      </c>
      <c r="E236" s="569" t="s">
        <v>3015</v>
      </c>
      <c r="F236" s="570" t="s">
        <v>3016</v>
      </c>
      <c r="G236" s="569" t="s">
        <v>3465</v>
      </c>
      <c r="H236" s="569" t="s">
        <v>3466</v>
      </c>
      <c r="I236" s="571">
        <v>465.55</v>
      </c>
      <c r="J236" s="571">
        <v>2</v>
      </c>
      <c r="K236" s="572">
        <v>931.1</v>
      </c>
    </row>
    <row r="237" spans="1:11" ht="14.4" customHeight="1" x14ac:dyDescent="0.3">
      <c r="A237" s="567" t="s">
        <v>515</v>
      </c>
      <c r="B237" s="568" t="s">
        <v>517</v>
      </c>
      <c r="C237" s="569" t="s">
        <v>535</v>
      </c>
      <c r="D237" s="570" t="s">
        <v>536</v>
      </c>
      <c r="E237" s="569" t="s">
        <v>3017</v>
      </c>
      <c r="F237" s="570" t="s">
        <v>3018</v>
      </c>
      <c r="G237" s="569" t="s">
        <v>3467</v>
      </c>
      <c r="H237" s="569" t="s">
        <v>3468</v>
      </c>
      <c r="I237" s="571">
        <v>7.99</v>
      </c>
      <c r="J237" s="571">
        <v>300</v>
      </c>
      <c r="K237" s="572">
        <v>2397</v>
      </c>
    </row>
    <row r="238" spans="1:11" ht="14.4" customHeight="1" x14ac:dyDescent="0.3">
      <c r="A238" s="567" t="s">
        <v>515</v>
      </c>
      <c r="B238" s="568" t="s">
        <v>517</v>
      </c>
      <c r="C238" s="569" t="s">
        <v>535</v>
      </c>
      <c r="D238" s="570" t="s">
        <v>536</v>
      </c>
      <c r="E238" s="569" t="s">
        <v>3017</v>
      </c>
      <c r="F238" s="570" t="s">
        <v>3018</v>
      </c>
      <c r="G238" s="569" t="s">
        <v>3469</v>
      </c>
      <c r="H238" s="569" t="s">
        <v>3470</v>
      </c>
      <c r="I238" s="571">
        <v>12.183333333333335</v>
      </c>
      <c r="J238" s="571">
        <v>600</v>
      </c>
      <c r="K238" s="572">
        <v>7310</v>
      </c>
    </row>
    <row r="239" spans="1:11" ht="14.4" customHeight="1" x14ac:dyDescent="0.3">
      <c r="A239" s="567" t="s">
        <v>515</v>
      </c>
      <c r="B239" s="568" t="s">
        <v>517</v>
      </c>
      <c r="C239" s="569" t="s">
        <v>535</v>
      </c>
      <c r="D239" s="570" t="s">
        <v>536</v>
      </c>
      <c r="E239" s="569" t="s">
        <v>3017</v>
      </c>
      <c r="F239" s="570" t="s">
        <v>3018</v>
      </c>
      <c r="G239" s="569" t="s">
        <v>3471</v>
      </c>
      <c r="H239" s="569" t="s">
        <v>3472</v>
      </c>
      <c r="I239" s="571">
        <v>1374.18</v>
      </c>
      <c r="J239" s="571">
        <v>1</v>
      </c>
      <c r="K239" s="572">
        <v>1374.18</v>
      </c>
    </row>
    <row r="240" spans="1:11" ht="14.4" customHeight="1" x14ac:dyDescent="0.3">
      <c r="A240" s="567" t="s">
        <v>515</v>
      </c>
      <c r="B240" s="568" t="s">
        <v>517</v>
      </c>
      <c r="C240" s="569" t="s">
        <v>535</v>
      </c>
      <c r="D240" s="570" t="s">
        <v>536</v>
      </c>
      <c r="E240" s="569" t="s">
        <v>3017</v>
      </c>
      <c r="F240" s="570" t="s">
        <v>3018</v>
      </c>
      <c r="G240" s="569" t="s">
        <v>3473</v>
      </c>
      <c r="H240" s="569" t="s">
        <v>3474</v>
      </c>
      <c r="I240" s="571">
        <v>3573.0499999999997</v>
      </c>
      <c r="J240" s="571">
        <v>30</v>
      </c>
      <c r="K240" s="572">
        <v>108537</v>
      </c>
    </row>
    <row r="241" spans="1:11" ht="14.4" customHeight="1" x14ac:dyDescent="0.3">
      <c r="A241" s="567" t="s">
        <v>515</v>
      </c>
      <c r="B241" s="568" t="s">
        <v>517</v>
      </c>
      <c r="C241" s="569" t="s">
        <v>535</v>
      </c>
      <c r="D241" s="570" t="s">
        <v>536</v>
      </c>
      <c r="E241" s="569" t="s">
        <v>3017</v>
      </c>
      <c r="F241" s="570" t="s">
        <v>3018</v>
      </c>
      <c r="G241" s="569" t="s">
        <v>3475</v>
      </c>
      <c r="H241" s="569" t="s">
        <v>3476</v>
      </c>
      <c r="I241" s="571">
        <v>134.67285714285717</v>
      </c>
      <c r="J241" s="571">
        <v>570</v>
      </c>
      <c r="K241" s="572">
        <v>61187.109999999993</v>
      </c>
    </row>
    <row r="242" spans="1:11" ht="14.4" customHeight="1" x14ac:dyDescent="0.3">
      <c r="A242" s="567" t="s">
        <v>515</v>
      </c>
      <c r="B242" s="568" t="s">
        <v>517</v>
      </c>
      <c r="C242" s="569" t="s">
        <v>535</v>
      </c>
      <c r="D242" s="570" t="s">
        <v>536</v>
      </c>
      <c r="E242" s="569" t="s">
        <v>3017</v>
      </c>
      <c r="F242" s="570" t="s">
        <v>3018</v>
      </c>
      <c r="G242" s="569" t="s">
        <v>3477</v>
      </c>
      <c r="H242" s="569" t="s">
        <v>3478</v>
      </c>
      <c r="I242" s="571">
        <v>683.96</v>
      </c>
      <c r="J242" s="571">
        <v>2</v>
      </c>
      <c r="K242" s="572">
        <v>1367.91</v>
      </c>
    </row>
    <row r="243" spans="1:11" ht="14.4" customHeight="1" x14ac:dyDescent="0.3">
      <c r="A243" s="567" t="s">
        <v>515</v>
      </c>
      <c r="B243" s="568" t="s">
        <v>517</v>
      </c>
      <c r="C243" s="569" t="s">
        <v>535</v>
      </c>
      <c r="D243" s="570" t="s">
        <v>536</v>
      </c>
      <c r="E243" s="569" t="s">
        <v>3017</v>
      </c>
      <c r="F243" s="570" t="s">
        <v>3018</v>
      </c>
      <c r="G243" s="569" t="s">
        <v>3479</v>
      </c>
      <c r="H243" s="569" t="s">
        <v>3480</v>
      </c>
      <c r="I243" s="571">
        <v>678.21</v>
      </c>
      <c r="J243" s="571">
        <v>2</v>
      </c>
      <c r="K243" s="572">
        <v>1356.41</v>
      </c>
    </row>
    <row r="244" spans="1:11" ht="14.4" customHeight="1" x14ac:dyDescent="0.3">
      <c r="A244" s="567" t="s">
        <v>515</v>
      </c>
      <c r="B244" s="568" t="s">
        <v>517</v>
      </c>
      <c r="C244" s="569" t="s">
        <v>535</v>
      </c>
      <c r="D244" s="570" t="s">
        <v>536</v>
      </c>
      <c r="E244" s="569" t="s">
        <v>3017</v>
      </c>
      <c r="F244" s="570" t="s">
        <v>3018</v>
      </c>
      <c r="G244" s="569" t="s">
        <v>3481</v>
      </c>
      <c r="H244" s="569" t="s">
        <v>3482</v>
      </c>
      <c r="I244" s="571">
        <v>672.46</v>
      </c>
      <c r="J244" s="571">
        <v>2</v>
      </c>
      <c r="K244" s="572">
        <v>1344.91</v>
      </c>
    </row>
    <row r="245" spans="1:11" ht="14.4" customHeight="1" x14ac:dyDescent="0.3">
      <c r="A245" s="567" t="s">
        <v>515</v>
      </c>
      <c r="B245" s="568" t="s">
        <v>517</v>
      </c>
      <c r="C245" s="569" t="s">
        <v>535</v>
      </c>
      <c r="D245" s="570" t="s">
        <v>536</v>
      </c>
      <c r="E245" s="569" t="s">
        <v>3017</v>
      </c>
      <c r="F245" s="570" t="s">
        <v>3018</v>
      </c>
      <c r="G245" s="569" t="s">
        <v>3483</v>
      </c>
      <c r="H245" s="569" t="s">
        <v>3484</v>
      </c>
      <c r="I245" s="571">
        <v>551.76</v>
      </c>
      <c r="J245" s="571">
        <v>2</v>
      </c>
      <c r="K245" s="572">
        <v>1103.52</v>
      </c>
    </row>
    <row r="246" spans="1:11" ht="14.4" customHeight="1" x14ac:dyDescent="0.3">
      <c r="A246" s="567" t="s">
        <v>515</v>
      </c>
      <c r="B246" s="568" t="s">
        <v>517</v>
      </c>
      <c r="C246" s="569" t="s">
        <v>535</v>
      </c>
      <c r="D246" s="570" t="s">
        <v>536</v>
      </c>
      <c r="E246" s="569" t="s">
        <v>3017</v>
      </c>
      <c r="F246" s="570" t="s">
        <v>3018</v>
      </c>
      <c r="G246" s="569" t="s">
        <v>3485</v>
      </c>
      <c r="H246" s="569" t="s">
        <v>3486</v>
      </c>
      <c r="I246" s="571">
        <v>7</v>
      </c>
      <c r="J246" s="571">
        <v>200</v>
      </c>
      <c r="K246" s="572">
        <v>1400</v>
      </c>
    </row>
    <row r="247" spans="1:11" ht="14.4" customHeight="1" x14ac:dyDescent="0.3">
      <c r="A247" s="567" t="s">
        <v>515</v>
      </c>
      <c r="B247" s="568" t="s">
        <v>517</v>
      </c>
      <c r="C247" s="569" t="s">
        <v>535</v>
      </c>
      <c r="D247" s="570" t="s">
        <v>536</v>
      </c>
      <c r="E247" s="569" t="s">
        <v>3019</v>
      </c>
      <c r="F247" s="570" t="s">
        <v>3020</v>
      </c>
      <c r="G247" s="569" t="s">
        <v>3487</v>
      </c>
      <c r="H247" s="569" t="s">
        <v>3488</v>
      </c>
      <c r="I247" s="571">
        <v>33.981428571428566</v>
      </c>
      <c r="J247" s="571">
        <v>504</v>
      </c>
      <c r="K247" s="572">
        <v>16999.640000000003</v>
      </c>
    </row>
    <row r="248" spans="1:11" ht="14.4" customHeight="1" x14ac:dyDescent="0.3">
      <c r="A248" s="567" t="s">
        <v>515</v>
      </c>
      <c r="B248" s="568" t="s">
        <v>517</v>
      </c>
      <c r="C248" s="569" t="s">
        <v>535</v>
      </c>
      <c r="D248" s="570" t="s">
        <v>536</v>
      </c>
      <c r="E248" s="569" t="s">
        <v>3019</v>
      </c>
      <c r="F248" s="570" t="s">
        <v>3020</v>
      </c>
      <c r="G248" s="569" t="s">
        <v>3489</v>
      </c>
      <c r="H248" s="569" t="s">
        <v>3490</v>
      </c>
      <c r="I248" s="571">
        <v>47.202500000000001</v>
      </c>
      <c r="J248" s="571">
        <v>120</v>
      </c>
      <c r="K248" s="572">
        <v>5443.25</v>
      </c>
    </row>
    <row r="249" spans="1:11" ht="14.4" customHeight="1" x14ac:dyDescent="0.3">
      <c r="A249" s="567" t="s">
        <v>515</v>
      </c>
      <c r="B249" s="568" t="s">
        <v>517</v>
      </c>
      <c r="C249" s="569" t="s">
        <v>535</v>
      </c>
      <c r="D249" s="570" t="s">
        <v>536</v>
      </c>
      <c r="E249" s="569" t="s">
        <v>3019</v>
      </c>
      <c r="F249" s="570" t="s">
        <v>3020</v>
      </c>
      <c r="G249" s="569" t="s">
        <v>3491</v>
      </c>
      <c r="H249" s="569" t="s">
        <v>3492</v>
      </c>
      <c r="I249" s="571">
        <v>72.569999999999993</v>
      </c>
      <c r="J249" s="571">
        <v>72</v>
      </c>
      <c r="K249" s="572">
        <v>5092.2</v>
      </c>
    </row>
    <row r="250" spans="1:11" ht="14.4" customHeight="1" x14ac:dyDescent="0.3">
      <c r="A250" s="567" t="s">
        <v>515</v>
      </c>
      <c r="B250" s="568" t="s">
        <v>517</v>
      </c>
      <c r="C250" s="569" t="s">
        <v>535</v>
      </c>
      <c r="D250" s="570" t="s">
        <v>536</v>
      </c>
      <c r="E250" s="569" t="s">
        <v>3021</v>
      </c>
      <c r="F250" s="570" t="s">
        <v>3022</v>
      </c>
      <c r="G250" s="569" t="s">
        <v>3493</v>
      </c>
      <c r="H250" s="569" t="s">
        <v>3494</v>
      </c>
      <c r="I250" s="571">
        <v>0.29428571428571432</v>
      </c>
      <c r="J250" s="571">
        <v>2500</v>
      </c>
      <c r="K250" s="572">
        <v>734</v>
      </c>
    </row>
    <row r="251" spans="1:11" ht="14.4" customHeight="1" x14ac:dyDescent="0.3">
      <c r="A251" s="567" t="s">
        <v>515</v>
      </c>
      <c r="B251" s="568" t="s">
        <v>517</v>
      </c>
      <c r="C251" s="569" t="s">
        <v>535</v>
      </c>
      <c r="D251" s="570" t="s">
        <v>536</v>
      </c>
      <c r="E251" s="569" t="s">
        <v>3021</v>
      </c>
      <c r="F251" s="570" t="s">
        <v>3022</v>
      </c>
      <c r="G251" s="569" t="s">
        <v>3051</v>
      </c>
      <c r="H251" s="569" t="s">
        <v>3052</v>
      </c>
      <c r="I251" s="571">
        <v>0.29714285714285715</v>
      </c>
      <c r="J251" s="571">
        <v>2600</v>
      </c>
      <c r="K251" s="572">
        <v>773</v>
      </c>
    </row>
    <row r="252" spans="1:11" ht="14.4" customHeight="1" x14ac:dyDescent="0.3">
      <c r="A252" s="567" t="s">
        <v>515</v>
      </c>
      <c r="B252" s="568" t="s">
        <v>517</v>
      </c>
      <c r="C252" s="569" t="s">
        <v>535</v>
      </c>
      <c r="D252" s="570" t="s">
        <v>536</v>
      </c>
      <c r="E252" s="569" t="s">
        <v>3021</v>
      </c>
      <c r="F252" s="570" t="s">
        <v>3022</v>
      </c>
      <c r="G252" s="569" t="s">
        <v>3053</v>
      </c>
      <c r="H252" s="569" t="s">
        <v>3054</v>
      </c>
      <c r="I252" s="571">
        <v>0.29666666666666663</v>
      </c>
      <c r="J252" s="571">
        <v>4200</v>
      </c>
      <c r="K252" s="572">
        <v>1252</v>
      </c>
    </row>
    <row r="253" spans="1:11" ht="14.4" customHeight="1" x14ac:dyDescent="0.3">
      <c r="A253" s="567" t="s">
        <v>515</v>
      </c>
      <c r="B253" s="568" t="s">
        <v>517</v>
      </c>
      <c r="C253" s="569" t="s">
        <v>535</v>
      </c>
      <c r="D253" s="570" t="s">
        <v>536</v>
      </c>
      <c r="E253" s="569" t="s">
        <v>3021</v>
      </c>
      <c r="F253" s="570" t="s">
        <v>3022</v>
      </c>
      <c r="G253" s="569" t="s">
        <v>3495</v>
      </c>
      <c r="H253" s="569" t="s">
        <v>3496</v>
      </c>
      <c r="I253" s="571">
        <v>10.46</v>
      </c>
      <c r="J253" s="571">
        <v>40</v>
      </c>
      <c r="K253" s="572">
        <v>418.3</v>
      </c>
    </row>
    <row r="254" spans="1:11" ht="14.4" customHeight="1" x14ac:dyDescent="0.3">
      <c r="A254" s="567" t="s">
        <v>515</v>
      </c>
      <c r="B254" s="568" t="s">
        <v>517</v>
      </c>
      <c r="C254" s="569" t="s">
        <v>535</v>
      </c>
      <c r="D254" s="570" t="s">
        <v>536</v>
      </c>
      <c r="E254" s="569" t="s">
        <v>3021</v>
      </c>
      <c r="F254" s="570" t="s">
        <v>3022</v>
      </c>
      <c r="G254" s="569" t="s">
        <v>3497</v>
      </c>
      <c r="H254" s="569" t="s">
        <v>3498</v>
      </c>
      <c r="I254" s="571">
        <v>10.45</v>
      </c>
      <c r="J254" s="571">
        <v>40</v>
      </c>
      <c r="K254" s="572">
        <v>418.17</v>
      </c>
    </row>
    <row r="255" spans="1:11" ht="14.4" customHeight="1" x14ac:dyDescent="0.3">
      <c r="A255" s="567" t="s">
        <v>515</v>
      </c>
      <c r="B255" s="568" t="s">
        <v>517</v>
      </c>
      <c r="C255" s="569" t="s">
        <v>535</v>
      </c>
      <c r="D255" s="570" t="s">
        <v>536</v>
      </c>
      <c r="E255" s="569" t="s">
        <v>3021</v>
      </c>
      <c r="F255" s="570" t="s">
        <v>3022</v>
      </c>
      <c r="G255" s="569" t="s">
        <v>3055</v>
      </c>
      <c r="H255" s="569" t="s">
        <v>3056</v>
      </c>
      <c r="I255" s="571">
        <v>0.29899999999999993</v>
      </c>
      <c r="J255" s="571">
        <v>24600</v>
      </c>
      <c r="K255" s="572">
        <v>7375</v>
      </c>
    </row>
    <row r="256" spans="1:11" ht="14.4" customHeight="1" x14ac:dyDescent="0.3">
      <c r="A256" s="567" t="s">
        <v>515</v>
      </c>
      <c r="B256" s="568" t="s">
        <v>517</v>
      </c>
      <c r="C256" s="569" t="s">
        <v>535</v>
      </c>
      <c r="D256" s="570" t="s">
        <v>536</v>
      </c>
      <c r="E256" s="569" t="s">
        <v>3021</v>
      </c>
      <c r="F256" s="570" t="s">
        <v>3022</v>
      </c>
      <c r="G256" s="569" t="s">
        <v>3499</v>
      </c>
      <c r="H256" s="569" t="s">
        <v>3500</v>
      </c>
      <c r="I256" s="571">
        <v>11.942499999999999</v>
      </c>
      <c r="J256" s="571">
        <v>400</v>
      </c>
      <c r="K256" s="572">
        <v>4776.5</v>
      </c>
    </row>
    <row r="257" spans="1:11" ht="14.4" customHeight="1" x14ac:dyDescent="0.3">
      <c r="A257" s="567" t="s">
        <v>515</v>
      </c>
      <c r="B257" s="568" t="s">
        <v>517</v>
      </c>
      <c r="C257" s="569" t="s">
        <v>535</v>
      </c>
      <c r="D257" s="570" t="s">
        <v>536</v>
      </c>
      <c r="E257" s="569" t="s">
        <v>3023</v>
      </c>
      <c r="F257" s="570" t="s">
        <v>3024</v>
      </c>
      <c r="G257" s="569" t="s">
        <v>3059</v>
      </c>
      <c r="H257" s="569" t="s">
        <v>3060</v>
      </c>
      <c r="I257" s="571">
        <v>0.78181818181818197</v>
      </c>
      <c r="J257" s="571">
        <v>80700</v>
      </c>
      <c r="K257" s="572">
        <v>63184</v>
      </c>
    </row>
    <row r="258" spans="1:11" ht="14.4" customHeight="1" x14ac:dyDescent="0.3">
      <c r="A258" s="567" t="s">
        <v>515</v>
      </c>
      <c r="B258" s="568" t="s">
        <v>517</v>
      </c>
      <c r="C258" s="569" t="s">
        <v>535</v>
      </c>
      <c r="D258" s="570" t="s">
        <v>536</v>
      </c>
      <c r="E258" s="569" t="s">
        <v>3023</v>
      </c>
      <c r="F258" s="570" t="s">
        <v>3024</v>
      </c>
      <c r="G258" s="569" t="s">
        <v>3501</v>
      </c>
      <c r="H258" s="569" t="s">
        <v>3502</v>
      </c>
      <c r="I258" s="571">
        <v>10.945</v>
      </c>
      <c r="J258" s="571">
        <v>290</v>
      </c>
      <c r="K258" s="572">
        <v>3173.4</v>
      </c>
    </row>
    <row r="259" spans="1:11" ht="14.4" customHeight="1" x14ac:dyDescent="0.3">
      <c r="A259" s="567" t="s">
        <v>515</v>
      </c>
      <c r="B259" s="568" t="s">
        <v>517</v>
      </c>
      <c r="C259" s="569" t="s">
        <v>535</v>
      </c>
      <c r="D259" s="570" t="s">
        <v>536</v>
      </c>
      <c r="E259" s="569" t="s">
        <v>3023</v>
      </c>
      <c r="F259" s="570" t="s">
        <v>3024</v>
      </c>
      <c r="G259" s="569" t="s">
        <v>3503</v>
      </c>
      <c r="H259" s="569" t="s">
        <v>3504</v>
      </c>
      <c r="I259" s="571">
        <v>10.987500000000001</v>
      </c>
      <c r="J259" s="571">
        <v>290</v>
      </c>
      <c r="K259" s="572">
        <v>3184.9</v>
      </c>
    </row>
    <row r="260" spans="1:11" ht="14.4" customHeight="1" x14ac:dyDescent="0.3">
      <c r="A260" s="567" t="s">
        <v>515</v>
      </c>
      <c r="B260" s="568" t="s">
        <v>517</v>
      </c>
      <c r="C260" s="569" t="s">
        <v>535</v>
      </c>
      <c r="D260" s="570" t="s">
        <v>536</v>
      </c>
      <c r="E260" s="569" t="s">
        <v>3023</v>
      </c>
      <c r="F260" s="570" t="s">
        <v>3024</v>
      </c>
      <c r="G260" s="569" t="s">
        <v>3505</v>
      </c>
      <c r="H260" s="569" t="s">
        <v>3506</v>
      </c>
      <c r="I260" s="571">
        <v>10.9925</v>
      </c>
      <c r="J260" s="571">
        <v>320</v>
      </c>
      <c r="K260" s="572">
        <v>3516.2</v>
      </c>
    </row>
    <row r="261" spans="1:11" ht="14.4" customHeight="1" x14ac:dyDescent="0.3">
      <c r="A261" s="567" t="s">
        <v>515</v>
      </c>
      <c r="B261" s="568" t="s">
        <v>517</v>
      </c>
      <c r="C261" s="569" t="s">
        <v>535</v>
      </c>
      <c r="D261" s="570" t="s">
        <v>536</v>
      </c>
      <c r="E261" s="569" t="s">
        <v>3023</v>
      </c>
      <c r="F261" s="570" t="s">
        <v>3024</v>
      </c>
      <c r="G261" s="569" t="s">
        <v>3507</v>
      </c>
      <c r="H261" s="569" t="s">
        <v>3508</v>
      </c>
      <c r="I261" s="571">
        <v>10.889999999999999</v>
      </c>
      <c r="J261" s="571">
        <v>330</v>
      </c>
      <c r="K261" s="572">
        <v>3590.8</v>
      </c>
    </row>
    <row r="262" spans="1:11" ht="14.4" customHeight="1" x14ac:dyDescent="0.3">
      <c r="A262" s="567" t="s">
        <v>515</v>
      </c>
      <c r="B262" s="568" t="s">
        <v>517</v>
      </c>
      <c r="C262" s="569" t="s">
        <v>535</v>
      </c>
      <c r="D262" s="570" t="s">
        <v>536</v>
      </c>
      <c r="E262" s="569" t="s">
        <v>3023</v>
      </c>
      <c r="F262" s="570" t="s">
        <v>3024</v>
      </c>
      <c r="G262" s="569" t="s">
        <v>3509</v>
      </c>
      <c r="H262" s="569" t="s">
        <v>3510</v>
      </c>
      <c r="I262" s="571">
        <v>10.37</v>
      </c>
      <c r="J262" s="571">
        <v>50</v>
      </c>
      <c r="K262" s="572">
        <v>518.5</v>
      </c>
    </row>
    <row r="263" spans="1:11" ht="14.4" customHeight="1" x14ac:dyDescent="0.3">
      <c r="A263" s="567" t="s">
        <v>515</v>
      </c>
      <c r="B263" s="568" t="s">
        <v>517</v>
      </c>
      <c r="C263" s="569" t="s">
        <v>535</v>
      </c>
      <c r="D263" s="570" t="s">
        <v>536</v>
      </c>
      <c r="E263" s="569" t="s">
        <v>3023</v>
      </c>
      <c r="F263" s="570" t="s">
        <v>3024</v>
      </c>
      <c r="G263" s="569" t="s">
        <v>3061</v>
      </c>
      <c r="H263" s="569" t="s">
        <v>3062</v>
      </c>
      <c r="I263" s="571">
        <v>0.78222222222222237</v>
      </c>
      <c r="J263" s="571">
        <v>71000</v>
      </c>
      <c r="K263" s="572">
        <v>55460</v>
      </c>
    </row>
    <row r="264" spans="1:11" ht="14.4" customHeight="1" x14ac:dyDescent="0.3">
      <c r="A264" s="567" t="s">
        <v>515</v>
      </c>
      <c r="B264" s="568" t="s">
        <v>517</v>
      </c>
      <c r="C264" s="569" t="s">
        <v>537</v>
      </c>
      <c r="D264" s="570" t="s">
        <v>538</v>
      </c>
      <c r="E264" s="569" t="s">
        <v>3007</v>
      </c>
      <c r="F264" s="570" t="s">
        <v>3008</v>
      </c>
      <c r="G264" s="569" t="s">
        <v>3511</v>
      </c>
      <c r="H264" s="569" t="s">
        <v>3512</v>
      </c>
      <c r="I264" s="571">
        <v>34.777499999999996</v>
      </c>
      <c r="J264" s="571">
        <v>48</v>
      </c>
      <c r="K264" s="572">
        <v>1669.3899999999999</v>
      </c>
    </row>
    <row r="265" spans="1:11" ht="14.4" customHeight="1" x14ac:dyDescent="0.3">
      <c r="A265" s="567" t="s">
        <v>515</v>
      </c>
      <c r="B265" s="568" t="s">
        <v>517</v>
      </c>
      <c r="C265" s="569" t="s">
        <v>537</v>
      </c>
      <c r="D265" s="570" t="s">
        <v>538</v>
      </c>
      <c r="E265" s="569" t="s">
        <v>3007</v>
      </c>
      <c r="F265" s="570" t="s">
        <v>3008</v>
      </c>
      <c r="G265" s="569" t="s">
        <v>3513</v>
      </c>
      <c r="H265" s="569" t="s">
        <v>3514</v>
      </c>
      <c r="I265" s="571">
        <v>12.375</v>
      </c>
      <c r="J265" s="571">
        <v>127</v>
      </c>
      <c r="K265" s="572">
        <v>1571.65</v>
      </c>
    </row>
    <row r="266" spans="1:11" ht="14.4" customHeight="1" x14ac:dyDescent="0.3">
      <c r="A266" s="567" t="s">
        <v>515</v>
      </c>
      <c r="B266" s="568" t="s">
        <v>517</v>
      </c>
      <c r="C266" s="569" t="s">
        <v>537</v>
      </c>
      <c r="D266" s="570" t="s">
        <v>538</v>
      </c>
      <c r="E266" s="569" t="s">
        <v>3007</v>
      </c>
      <c r="F266" s="570" t="s">
        <v>3008</v>
      </c>
      <c r="G266" s="569" t="s">
        <v>3097</v>
      </c>
      <c r="H266" s="569" t="s">
        <v>3098</v>
      </c>
      <c r="I266" s="571">
        <v>25.56</v>
      </c>
      <c r="J266" s="571">
        <v>24</v>
      </c>
      <c r="K266" s="572">
        <v>613.46</v>
      </c>
    </row>
    <row r="267" spans="1:11" ht="14.4" customHeight="1" x14ac:dyDescent="0.3">
      <c r="A267" s="567" t="s">
        <v>515</v>
      </c>
      <c r="B267" s="568" t="s">
        <v>517</v>
      </c>
      <c r="C267" s="569" t="s">
        <v>537</v>
      </c>
      <c r="D267" s="570" t="s">
        <v>538</v>
      </c>
      <c r="E267" s="569" t="s">
        <v>3007</v>
      </c>
      <c r="F267" s="570" t="s">
        <v>3008</v>
      </c>
      <c r="G267" s="569" t="s">
        <v>3515</v>
      </c>
      <c r="H267" s="569" t="s">
        <v>3516</v>
      </c>
      <c r="I267" s="571">
        <v>53.42</v>
      </c>
      <c r="J267" s="571">
        <v>12</v>
      </c>
      <c r="K267" s="572">
        <v>641</v>
      </c>
    </row>
    <row r="268" spans="1:11" ht="14.4" customHeight="1" x14ac:dyDescent="0.3">
      <c r="A268" s="567" t="s">
        <v>515</v>
      </c>
      <c r="B268" s="568" t="s">
        <v>517</v>
      </c>
      <c r="C268" s="569" t="s">
        <v>537</v>
      </c>
      <c r="D268" s="570" t="s">
        <v>538</v>
      </c>
      <c r="E268" s="569" t="s">
        <v>3007</v>
      </c>
      <c r="F268" s="570" t="s">
        <v>3008</v>
      </c>
      <c r="G268" s="569" t="s">
        <v>3025</v>
      </c>
      <c r="H268" s="569" t="s">
        <v>3026</v>
      </c>
      <c r="I268" s="571">
        <v>1.5443243243243239</v>
      </c>
      <c r="J268" s="571">
        <v>4150</v>
      </c>
      <c r="K268" s="572">
        <v>6412.5</v>
      </c>
    </row>
    <row r="269" spans="1:11" ht="14.4" customHeight="1" x14ac:dyDescent="0.3">
      <c r="A269" s="567" t="s">
        <v>515</v>
      </c>
      <c r="B269" s="568" t="s">
        <v>517</v>
      </c>
      <c r="C269" s="569" t="s">
        <v>537</v>
      </c>
      <c r="D269" s="570" t="s">
        <v>538</v>
      </c>
      <c r="E269" s="569" t="s">
        <v>3007</v>
      </c>
      <c r="F269" s="570" t="s">
        <v>3008</v>
      </c>
      <c r="G269" s="569" t="s">
        <v>3027</v>
      </c>
      <c r="H269" s="569" t="s">
        <v>3028</v>
      </c>
      <c r="I269" s="571">
        <v>41.629999999999988</v>
      </c>
      <c r="J269" s="571">
        <v>800</v>
      </c>
      <c r="K269" s="572">
        <v>33263.26</v>
      </c>
    </row>
    <row r="270" spans="1:11" ht="14.4" customHeight="1" x14ac:dyDescent="0.3">
      <c r="A270" s="567" t="s">
        <v>515</v>
      </c>
      <c r="B270" s="568" t="s">
        <v>517</v>
      </c>
      <c r="C270" s="569" t="s">
        <v>537</v>
      </c>
      <c r="D270" s="570" t="s">
        <v>538</v>
      </c>
      <c r="E270" s="569" t="s">
        <v>3007</v>
      </c>
      <c r="F270" s="570" t="s">
        <v>3008</v>
      </c>
      <c r="G270" s="569" t="s">
        <v>3115</v>
      </c>
      <c r="H270" s="569" t="s">
        <v>3116</v>
      </c>
      <c r="I270" s="571">
        <v>0.59538461538461518</v>
      </c>
      <c r="J270" s="571">
        <v>3630</v>
      </c>
      <c r="K270" s="572">
        <v>2160</v>
      </c>
    </row>
    <row r="271" spans="1:11" ht="14.4" customHeight="1" x14ac:dyDescent="0.3">
      <c r="A271" s="567" t="s">
        <v>515</v>
      </c>
      <c r="B271" s="568" t="s">
        <v>517</v>
      </c>
      <c r="C271" s="569" t="s">
        <v>537</v>
      </c>
      <c r="D271" s="570" t="s">
        <v>538</v>
      </c>
      <c r="E271" s="569" t="s">
        <v>3007</v>
      </c>
      <c r="F271" s="570" t="s">
        <v>3008</v>
      </c>
      <c r="G271" s="569" t="s">
        <v>3517</v>
      </c>
      <c r="H271" s="569" t="s">
        <v>3518</v>
      </c>
      <c r="I271" s="571">
        <v>40.25</v>
      </c>
      <c r="J271" s="571">
        <v>160</v>
      </c>
      <c r="K271" s="572">
        <v>6398.1</v>
      </c>
    </row>
    <row r="272" spans="1:11" ht="14.4" customHeight="1" x14ac:dyDescent="0.3">
      <c r="A272" s="567" t="s">
        <v>515</v>
      </c>
      <c r="B272" s="568" t="s">
        <v>517</v>
      </c>
      <c r="C272" s="569" t="s">
        <v>537</v>
      </c>
      <c r="D272" s="570" t="s">
        <v>538</v>
      </c>
      <c r="E272" s="569" t="s">
        <v>3007</v>
      </c>
      <c r="F272" s="570" t="s">
        <v>3008</v>
      </c>
      <c r="G272" s="569" t="s">
        <v>3519</v>
      </c>
      <c r="H272" s="569" t="s">
        <v>3520</v>
      </c>
      <c r="I272" s="571">
        <v>19.820588235294114</v>
      </c>
      <c r="J272" s="571">
        <v>81</v>
      </c>
      <c r="K272" s="572">
        <v>1605.5399999999997</v>
      </c>
    </row>
    <row r="273" spans="1:11" ht="14.4" customHeight="1" x14ac:dyDescent="0.3">
      <c r="A273" s="567" t="s">
        <v>515</v>
      </c>
      <c r="B273" s="568" t="s">
        <v>517</v>
      </c>
      <c r="C273" s="569" t="s">
        <v>537</v>
      </c>
      <c r="D273" s="570" t="s">
        <v>538</v>
      </c>
      <c r="E273" s="569" t="s">
        <v>3007</v>
      </c>
      <c r="F273" s="570" t="s">
        <v>3008</v>
      </c>
      <c r="G273" s="569" t="s">
        <v>3521</v>
      </c>
      <c r="H273" s="569" t="s">
        <v>3522</v>
      </c>
      <c r="I273" s="571">
        <v>26.183999999999997</v>
      </c>
      <c r="J273" s="571">
        <v>17</v>
      </c>
      <c r="K273" s="572">
        <v>445.16000000000008</v>
      </c>
    </row>
    <row r="274" spans="1:11" ht="14.4" customHeight="1" x14ac:dyDescent="0.3">
      <c r="A274" s="567" t="s">
        <v>515</v>
      </c>
      <c r="B274" s="568" t="s">
        <v>517</v>
      </c>
      <c r="C274" s="569" t="s">
        <v>537</v>
      </c>
      <c r="D274" s="570" t="s">
        <v>538</v>
      </c>
      <c r="E274" s="569" t="s">
        <v>3007</v>
      </c>
      <c r="F274" s="570" t="s">
        <v>3008</v>
      </c>
      <c r="G274" s="569" t="s">
        <v>3523</v>
      </c>
      <c r="H274" s="569" t="s">
        <v>3524</v>
      </c>
      <c r="I274" s="571">
        <v>9.8128571428571423</v>
      </c>
      <c r="J274" s="571">
        <v>28</v>
      </c>
      <c r="K274" s="572">
        <v>274.95999999999998</v>
      </c>
    </row>
    <row r="275" spans="1:11" ht="14.4" customHeight="1" x14ac:dyDescent="0.3">
      <c r="A275" s="567" t="s">
        <v>515</v>
      </c>
      <c r="B275" s="568" t="s">
        <v>517</v>
      </c>
      <c r="C275" s="569" t="s">
        <v>537</v>
      </c>
      <c r="D275" s="570" t="s">
        <v>538</v>
      </c>
      <c r="E275" s="569" t="s">
        <v>3007</v>
      </c>
      <c r="F275" s="570" t="s">
        <v>3008</v>
      </c>
      <c r="G275" s="569" t="s">
        <v>3147</v>
      </c>
      <c r="H275" s="569" t="s">
        <v>3148</v>
      </c>
      <c r="I275" s="571">
        <v>7.2972222222222207</v>
      </c>
      <c r="J275" s="571">
        <v>83</v>
      </c>
      <c r="K275" s="572">
        <v>605.23</v>
      </c>
    </row>
    <row r="276" spans="1:11" ht="14.4" customHeight="1" x14ac:dyDescent="0.3">
      <c r="A276" s="567" t="s">
        <v>515</v>
      </c>
      <c r="B276" s="568" t="s">
        <v>517</v>
      </c>
      <c r="C276" s="569" t="s">
        <v>537</v>
      </c>
      <c r="D276" s="570" t="s">
        <v>538</v>
      </c>
      <c r="E276" s="569" t="s">
        <v>3007</v>
      </c>
      <c r="F276" s="570" t="s">
        <v>3008</v>
      </c>
      <c r="G276" s="569" t="s">
        <v>3149</v>
      </c>
      <c r="H276" s="569" t="s">
        <v>3150</v>
      </c>
      <c r="I276" s="571">
        <v>0.85333333333333339</v>
      </c>
      <c r="J276" s="571">
        <v>900</v>
      </c>
      <c r="K276" s="572">
        <v>768</v>
      </c>
    </row>
    <row r="277" spans="1:11" ht="14.4" customHeight="1" x14ac:dyDescent="0.3">
      <c r="A277" s="567" t="s">
        <v>515</v>
      </c>
      <c r="B277" s="568" t="s">
        <v>517</v>
      </c>
      <c r="C277" s="569" t="s">
        <v>537</v>
      </c>
      <c r="D277" s="570" t="s">
        <v>538</v>
      </c>
      <c r="E277" s="569" t="s">
        <v>3007</v>
      </c>
      <c r="F277" s="570" t="s">
        <v>3008</v>
      </c>
      <c r="G277" s="569" t="s">
        <v>3151</v>
      </c>
      <c r="H277" s="569" t="s">
        <v>3152</v>
      </c>
      <c r="I277" s="571">
        <v>1.5141666666666664</v>
      </c>
      <c r="J277" s="571">
        <v>700</v>
      </c>
      <c r="K277" s="572">
        <v>1060</v>
      </c>
    </row>
    <row r="278" spans="1:11" ht="14.4" customHeight="1" x14ac:dyDescent="0.3">
      <c r="A278" s="567" t="s">
        <v>515</v>
      </c>
      <c r="B278" s="568" t="s">
        <v>517</v>
      </c>
      <c r="C278" s="569" t="s">
        <v>537</v>
      </c>
      <c r="D278" s="570" t="s">
        <v>538</v>
      </c>
      <c r="E278" s="569" t="s">
        <v>3009</v>
      </c>
      <c r="F278" s="570" t="s">
        <v>3010</v>
      </c>
      <c r="G278" s="569" t="s">
        <v>3179</v>
      </c>
      <c r="H278" s="569" t="s">
        <v>3180</v>
      </c>
      <c r="I278" s="571">
        <v>11.038148148148148</v>
      </c>
      <c r="J278" s="571">
        <v>1060</v>
      </c>
      <c r="K278" s="572">
        <v>11706</v>
      </c>
    </row>
    <row r="279" spans="1:11" ht="14.4" customHeight="1" x14ac:dyDescent="0.3">
      <c r="A279" s="567" t="s">
        <v>515</v>
      </c>
      <c r="B279" s="568" t="s">
        <v>517</v>
      </c>
      <c r="C279" s="569" t="s">
        <v>537</v>
      </c>
      <c r="D279" s="570" t="s">
        <v>538</v>
      </c>
      <c r="E279" s="569" t="s">
        <v>3009</v>
      </c>
      <c r="F279" s="570" t="s">
        <v>3010</v>
      </c>
      <c r="G279" s="569" t="s">
        <v>3525</v>
      </c>
      <c r="H279" s="569" t="s">
        <v>3526</v>
      </c>
      <c r="I279" s="571">
        <v>32.129999999999995</v>
      </c>
      <c r="J279" s="571">
        <v>30</v>
      </c>
      <c r="K279" s="572">
        <v>989.90000000000009</v>
      </c>
    </row>
    <row r="280" spans="1:11" ht="14.4" customHeight="1" x14ac:dyDescent="0.3">
      <c r="A280" s="567" t="s">
        <v>515</v>
      </c>
      <c r="B280" s="568" t="s">
        <v>517</v>
      </c>
      <c r="C280" s="569" t="s">
        <v>537</v>
      </c>
      <c r="D280" s="570" t="s">
        <v>538</v>
      </c>
      <c r="E280" s="569" t="s">
        <v>3009</v>
      </c>
      <c r="F280" s="570" t="s">
        <v>3010</v>
      </c>
      <c r="G280" s="569" t="s">
        <v>3527</v>
      </c>
      <c r="H280" s="569" t="s">
        <v>3528</v>
      </c>
      <c r="I280" s="571">
        <v>112.3</v>
      </c>
      <c r="J280" s="571">
        <v>20</v>
      </c>
      <c r="K280" s="572">
        <v>2246</v>
      </c>
    </row>
    <row r="281" spans="1:11" ht="14.4" customHeight="1" x14ac:dyDescent="0.3">
      <c r="A281" s="567" t="s">
        <v>515</v>
      </c>
      <c r="B281" s="568" t="s">
        <v>517</v>
      </c>
      <c r="C281" s="569" t="s">
        <v>537</v>
      </c>
      <c r="D281" s="570" t="s">
        <v>538</v>
      </c>
      <c r="E281" s="569" t="s">
        <v>3009</v>
      </c>
      <c r="F281" s="570" t="s">
        <v>3010</v>
      </c>
      <c r="G281" s="569" t="s">
        <v>3033</v>
      </c>
      <c r="H281" s="569" t="s">
        <v>3034</v>
      </c>
      <c r="I281" s="571">
        <v>0.92161290322580636</v>
      </c>
      <c r="J281" s="571">
        <v>6100</v>
      </c>
      <c r="K281" s="572">
        <v>5627</v>
      </c>
    </row>
    <row r="282" spans="1:11" ht="14.4" customHeight="1" x14ac:dyDescent="0.3">
      <c r="A282" s="567" t="s">
        <v>515</v>
      </c>
      <c r="B282" s="568" t="s">
        <v>517</v>
      </c>
      <c r="C282" s="569" t="s">
        <v>537</v>
      </c>
      <c r="D282" s="570" t="s">
        <v>538</v>
      </c>
      <c r="E282" s="569" t="s">
        <v>3009</v>
      </c>
      <c r="F282" s="570" t="s">
        <v>3010</v>
      </c>
      <c r="G282" s="569" t="s">
        <v>3035</v>
      </c>
      <c r="H282" s="569" t="s">
        <v>3036</v>
      </c>
      <c r="I282" s="571">
        <v>1.4240740740740738</v>
      </c>
      <c r="J282" s="571">
        <v>5900</v>
      </c>
      <c r="K282" s="572">
        <v>8417</v>
      </c>
    </row>
    <row r="283" spans="1:11" ht="14.4" customHeight="1" x14ac:dyDescent="0.3">
      <c r="A283" s="567" t="s">
        <v>515</v>
      </c>
      <c r="B283" s="568" t="s">
        <v>517</v>
      </c>
      <c r="C283" s="569" t="s">
        <v>537</v>
      </c>
      <c r="D283" s="570" t="s">
        <v>538</v>
      </c>
      <c r="E283" s="569" t="s">
        <v>3009</v>
      </c>
      <c r="F283" s="570" t="s">
        <v>3010</v>
      </c>
      <c r="G283" s="569" t="s">
        <v>3037</v>
      </c>
      <c r="H283" s="569" t="s">
        <v>3038</v>
      </c>
      <c r="I283" s="571">
        <v>0.41208333333333336</v>
      </c>
      <c r="J283" s="571">
        <v>4000</v>
      </c>
      <c r="K283" s="572">
        <v>1655</v>
      </c>
    </row>
    <row r="284" spans="1:11" ht="14.4" customHeight="1" x14ac:dyDescent="0.3">
      <c r="A284" s="567" t="s">
        <v>515</v>
      </c>
      <c r="B284" s="568" t="s">
        <v>517</v>
      </c>
      <c r="C284" s="569" t="s">
        <v>537</v>
      </c>
      <c r="D284" s="570" t="s">
        <v>538</v>
      </c>
      <c r="E284" s="569" t="s">
        <v>3009</v>
      </c>
      <c r="F284" s="570" t="s">
        <v>3010</v>
      </c>
      <c r="G284" s="569" t="s">
        <v>3039</v>
      </c>
      <c r="H284" s="569" t="s">
        <v>3040</v>
      </c>
      <c r="I284" s="571">
        <v>0.57166666666666666</v>
      </c>
      <c r="J284" s="571">
        <v>6100</v>
      </c>
      <c r="K284" s="572">
        <v>3488</v>
      </c>
    </row>
    <row r="285" spans="1:11" ht="14.4" customHeight="1" x14ac:dyDescent="0.3">
      <c r="A285" s="567" t="s">
        <v>515</v>
      </c>
      <c r="B285" s="568" t="s">
        <v>517</v>
      </c>
      <c r="C285" s="569" t="s">
        <v>537</v>
      </c>
      <c r="D285" s="570" t="s">
        <v>538</v>
      </c>
      <c r="E285" s="569" t="s">
        <v>3009</v>
      </c>
      <c r="F285" s="570" t="s">
        <v>3010</v>
      </c>
      <c r="G285" s="569" t="s">
        <v>3529</v>
      </c>
      <c r="H285" s="569" t="s">
        <v>3530</v>
      </c>
      <c r="I285" s="571">
        <v>17.708571428571428</v>
      </c>
      <c r="J285" s="571">
        <v>110</v>
      </c>
      <c r="K285" s="572">
        <v>1926.1000000000001</v>
      </c>
    </row>
    <row r="286" spans="1:11" ht="14.4" customHeight="1" x14ac:dyDescent="0.3">
      <c r="A286" s="567" t="s">
        <v>515</v>
      </c>
      <c r="B286" s="568" t="s">
        <v>517</v>
      </c>
      <c r="C286" s="569" t="s">
        <v>537</v>
      </c>
      <c r="D286" s="570" t="s">
        <v>538</v>
      </c>
      <c r="E286" s="569" t="s">
        <v>3009</v>
      </c>
      <c r="F286" s="570" t="s">
        <v>3010</v>
      </c>
      <c r="G286" s="569" t="s">
        <v>3531</v>
      </c>
      <c r="H286" s="569" t="s">
        <v>3532</v>
      </c>
      <c r="I286" s="571">
        <v>53.794999999999995</v>
      </c>
      <c r="J286" s="571">
        <v>120</v>
      </c>
      <c r="K286" s="572">
        <v>6488.4</v>
      </c>
    </row>
    <row r="287" spans="1:11" ht="14.4" customHeight="1" x14ac:dyDescent="0.3">
      <c r="A287" s="567" t="s">
        <v>515</v>
      </c>
      <c r="B287" s="568" t="s">
        <v>517</v>
      </c>
      <c r="C287" s="569" t="s">
        <v>537</v>
      </c>
      <c r="D287" s="570" t="s">
        <v>538</v>
      </c>
      <c r="E287" s="569" t="s">
        <v>3009</v>
      </c>
      <c r="F287" s="570" t="s">
        <v>3010</v>
      </c>
      <c r="G287" s="569" t="s">
        <v>3533</v>
      </c>
      <c r="H287" s="569" t="s">
        <v>3534</v>
      </c>
      <c r="I287" s="571">
        <v>20.771111111111114</v>
      </c>
      <c r="J287" s="571">
        <v>90</v>
      </c>
      <c r="K287" s="572">
        <v>1869.4</v>
      </c>
    </row>
    <row r="288" spans="1:11" ht="14.4" customHeight="1" x14ac:dyDescent="0.3">
      <c r="A288" s="567" t="s">
        <v>515</v>
      </c>
      <c r="B288" s="568" t="s">
        <v>517</v>
      </c>
      <c r="C288" s="569" t="s">
        <v>537</v>
      </c>
      <c r="D288" s="570" t="s">
        <v>538</v>
      </c>
      <c r="E288" s="569" t="s">
        <v>3009</v>
      </c>
      <c r="F288" s="570" t="s">
        <v>3010</v>
      </c>
      <c r="G288" s="569" t="s">
        <v>3535</v>
      </c>
      <c r="H288" s="569" t="s">
        <v>3536</v>
      </c>
      <c r="I288" s="571">
        <v>151.25</v>
      </c>
      <c r="J288" s="571">
        <v>10</v>
      </c>
      <c r="K288" s="572">
        <v>1512.5</v>
      </c>
    </row>
    <row r="289" spans="1:11" ht="14.4" customHeight="1" x14ac:dyDescent="0.3">
      <c r="A289" s="567" t="s">
        <v>515</v>
      </c>
      <c r="B289" s="568" t="s">
        <v>517</v>
      </c>
      <c r="C289" s="569" t="s">
        <v>537</v>
      </c>
      <c r="D289" s="570" t="s">
        <v>538</v>
      </c>
      <c r="E289" s="569" t="s">
        <v>3009</v>
      </c>
      <c r="F289" s="570" t="s">
        <v>3010</v>
      </c>
      <c r="G289" s="569" t="s">
        <v>3537</v>
      </c>
      <c r="H289" s="569" t="s">
        <v>3538</v>
      </c>
      <c r="I289" s="571">
        <v>112.29285714285712</v>
      </c>
      <c r="J289" s="571">
        <v>120</v>
      </c>
      <c r="K289" s="572">
        <v>13475.2</v>
      </c>
    </row>
    <row r="290" spans="1:11" ht="14.4" customHeight="1" x14ac:dyDescent="0.3">
      <c r="A290" s="567" t="s">
        <v>515</v>
      </c>
      <c r="B290" s="568" t="s">
        <v>517</v>
      </c>
      <c r="C290" s="569" t="s">
        <v>537</v>
      </c>
      <c r="D290" s="570" t="s">
        <v>538</v>
      </c>
      <c r="E290" s="569" t="s">
        <v>3009</v>
      </c>
      <c r="F290" s="570" t="s">
        <v>3010</v>
      </c>
      <c r="G290" s="569" t="s">
        <v>3539</v>
      </c>
      <c r="H290" s="569" t="s">
        <v>3540</v>
      </c>
      <c r="I290" s="571">
        <v>112.29399999999998</v>
      </c>
      <c r="J290" s="571">
        <v>100</v>
      </c>
      <c r="K290" s="572">
        <v>11229.4</v>
      </c>
    </row>
    <row r="291" spans="1:11" ht="14.4" customHeight="1" x14ac:dyDescent="0.3">
      <c r="A291" s="567" t="s">
        <v>515</v>
      </c>
      <c r="B291" s="568" t="s">
        <v>517</v>
      </c>
      <c r="C291" s="569" t="s">
        <v>537</v>
      </c>
      <c r="D291" s="570" t="s">
        <v>538</v>
      </c>
      <c r="E291" s="569" t="s">
        <v>3009</v>
      </c>
      <c r="F291" s="570" t="s">
        <v>3010</v>
      </c>
      <c r="G291" s="569" t="s">
        <v>3541</v>
      </c>
      <c r="H291" s="569" t="s">
        <v>3542</v>
      </c>
      <c r="I291" s="571">
        <v>139.9975</v>
      </c>
      <c r="J291" s="571">
        <v>40</v>
      </c>
      <c r="K291" s="572">
        <v>5599.9400000000005</v>
      </c>
    </row>
    <row r="292" spans="1:11" ht="14.4" customHeight="1" x14ac:dyDescent="0.3">
      <c r="A292" s="567" t="s">
        <v>515</v>
      </c>
      <c r="B292" s="568" t="s">
        <v>517</v>
      </c>
      <c r="C292" s="569" t="s">
        <v>537</v>
      </c>
      <c r="D292" s="570" t="s">
        <v>538</v>
      </c>
      <c r="E292" s="569" t="s">
        <v>3009</v>
      </c>
      <c r="F292" s="570" t="s">
        <v>3010</v>
      </c>
      <c r="G292" s="569" t="s">
        <v>3543</v>
      </c>
      <c r="H292" s="569" t="s">
        <v>3544</v>
      </c>
      <c r="I292" s="571">
        <v>81.737499999999997</v>
      </c>
      <c r="J292" s="571">
        <v>180</v>
      </c>
      <c r="K292" s="572">
        <v>14712.2</v>
      </c>
    </row>
    <row r="293" spans="1:11" ht="14.4" customHeight="1" x14ac:dyDescent="0.3">
      <c r="A293" s="567" t="s">
        <v>515</v>
      </c>
      <c r="B293" s="568" t="s">
        <v>517</v>
      </c>
      <c r="C293" s="569" t="s">
        <v>537</v>
      </c>
      <c r="D293" s="570" t="s">
        <v>538</v>
      </c>
      <c r="E293" s="569" t="s">
        <v>3009</v>
      </c>
      <c r="F293" s="570" t="s">
        <v>3010</v>
      </c>
      <c r="G293" s="569" t="s">
        <v>3545</v>
      </c>
      <c r="H293" s="569" t="s">
        <v>3546</v>
      </c>
      <c r="I293" s="571">
        <v>256.66000000000003</v>
      </c>
      <c r="J293" s="571">
        <v>10</v>
      </c>
      <c r="K293" s="572">
        <v>2566.6</v>
      </c>
    </row>
    <row r="294" spans="1:11" ht="14.4" customHeight="1" x14ac:dyDescent="0.3">
      <c r="A294" s="567" t="s">
        <v>515</v>
      </c>
      <c r="B294" s="568" t="s">
        <v>517</v>
      </c>
      <c r="C294" s="569" t="s">
        <v>537</v>
      </c>
      <c r="D294" s="570" t="s">
        <v>538</v>
      </c>
      <c r="E294" s="569" t="s">
        <v>3009</v>
      </c>
      <c r="F294" s="570" t="s">
        <v>3010</v>
      </c>
      <c r="G294" s="569" t="s">
        <v>3547</v>
      </c>
      <c r="H294" s="569" t="s">
        <v>3548</v>
      </c>
      <c r="I294" s="571">
        <v>17.912307692307692</v>
      </c>
      <c r="J294" s="571">
        <v>370</v>
      </c>
      <c r="K294" s="572">
        <v>6634</v>
      </c>
    </row>
    <row r="295" spans="1:11" ht="14.4" customHeight="1" x14ac:dyDescent="0.3">
      <c r="A295" s="567" t="s">
        <v>515</v>
      </c>
      <c r="B295" s="568" t="s">
        <v>517</v>
      </c>
      <c r="C295" s="569" t="s">
        <v>537</v>
      </c>
      <c r="D295" s="570" t="s">
        <v>538</v>
      </c>
      <c r="E295" s="569" t="s">
        <v>3009</v>
      </c>
      <c r="F295" s="570" t="s">
        <v>3010</v>
      </c>
      <c r="G295" s="569" t="s">
        <v>3549</v>
      </c>
      <c r="H295" s="569" t="s">
        <v>3550</v>
      </c>
      <c r="I295" s="571">
        <v>31.815000000000001</v>
      </c>
      <c r="J295" s="571">
        <v>40</v>
      </c>
      <c r="K295" s="572">
        <v>1338.1</v>
      </c>
    </row>
    <row r="296" spans="1:11" ht="14.4" customHeight="1" x14ac:dyDescent="0.3">
      <c r="A296" s="567" t="s">
        <v>515</v>
      </c>
      <c r="B296" s="568" t="s">
        <v>517</v>
      </c>
      <c r="C296" s="569" t="s">
        <v>537</v>
      </c>
      <c r="D296" s="570" t="s">
        <v>538</v>
      </c>
      <c r="E296" s="569" t="s">
        <v>3009</v>
      </c>
      <c r="F296" s="570" t="s">
        <v>3010</v>
      </c>
      <c r="G296" s="569" t="s">
        <v>3551</v>
      </c>
      <c r="H296" s="569" t="s">
        <v>3552</v>
      </c>
      <c r="I296" s="571">
        <v>35.023333333333333</v>
      </c>
      <c r="J296" s="571">
        <v>80</v>
      </c>
      <c r="K296" s="572">
        <v>2801.4300000000003</v>
      </c>
    </row>
    <row r="297" spans="1:11" ht="14.4" customHeight="1" x14ac:dyDescent="0.3">
      <c r="A297" s="567" t="s">
        <v>515</v>
      </c>
      <c r="B297" s="568" t="s">
        <v>517</v>
      </c>
      <c r="C297" s="569" t="s">
        <v>537</v>
      </c>
      <c r="D297" s="570" t="s">
        <v>538</v>
      </c>
      <c r="E297" s="569" t="s">
        <v>3009</v>
      </c>
      <c r="F297" s="570" t="s">
        <v>3010</v>
      </c>
      <c r="G297" s="569" t="s">
        <v>3553</v>
      </c>
      <c r="H297" s="569" t="s">
        <v>3554</v>
      </c>
      <c r="I297" s="571">
        <v>19.821818181818188</v>
      </c>
      <c r="J297" s="571">
        <v>630</v>
      </c>
      <c r="K297" s="572">
        <v>12295.599999999999</v>
      </c>
    </row>
    <row r="298" spans="1:11" ht="14.4" customHeight="1" x14ac:dyDescent="0.3">
      <c r="A298" s="567" t="s">
        <v>515</v>
      </c>
      <c r="B298" s="568" t="s">
        <v>517</v>
      </c>
      <c r="C298" s="569" t="s">
        <v>537</v>
      </c>
      <c r="D298" s="570" t="s">
        <v>538</v>
      </c>
      <c r="E298" s="569" t="s">
        <v>3009</v>
      </c>
      <c r="F298" s="570" t="s">
        <v>3010</v>
      </c>
      <c r="G298" s="569" t="s">
        <v>3211</v>
      </c>
      <c r="H298" s="569" t="s">
        <v>3212</v>
      </c>
      <c r="I298" s="571">
        <v>19.083076923076916</v>
      </c>
      <c r="J298" s="571">
        <v>560</v>
      </c>
      <c r="K298" s="572">
        <v>10885.100000000002</v>
      </c>
    </row>
    <row r="299" spans="1:11" ht="14.4" customHeight="1" x14ac:dyDescent="0.3">
      <c r="A299" s="567" t="s">
        <v>515</v>
      </c>
      <c r="B299" s="568" t="s">
        <v>517</v>
      </c>
      <c r="C299" s="569" t="s">
        <v>537</v>
      </c>
      <c r="D299" s="570" t="s">
        <v>538</v>
      </c>
      <c r="E299" s="569" t="s">
        <v>3009</v>
      </c>
      <c r="F299" s="570" t="s">
        <v>3010</v>
      </c>
      <c r="G299" s="569" t="s">
        <v>3213</v>
      </c>
      <c r="H299" s="569" t="s">
        <v>3214</v>
      </c>
      <c r="I299" s="571">
        <v>19.66363636363636</v>
      </c>
      <c r="J299" s="571">
        <v>170</v>
      </c>
      <c r="K299" s="572">
        <v>3406.4999999999995</v>
      </c>
    </row>
    <row r="300" spans="1:11" ht="14.4" customHeight="1" x14ac:dyDescent="0.3">
      <c r="A300" s="567" t="s">
        <v>515</v>
      </c>
      <c r="B300" s="568" t="s">
        <v>517</v>
      </c>
      <c r="C300" s="569" t="s">
        <v>537</v>
      </c>
      <c r="D300" s="570" t="s">
        <v>538</v>
      </c>
      <c r="E300" s="569" t="s">
        <v>3009</v>
      </c>
      <c r="F300" s="570" t="s">
        <v>3010</v>
      </c>
      <c r="G300" s="569" t="s">
        <v>3555</v>
      </c>
      <c r="H300" s="569" t="s">
        <v>3556</v>
      </c>
      <c r="I300" s="571">
        <v>22.183333333333334</v>
      </c>
      <c r="J300" s="571">
        <v>70</v>
      </c>
      <c r="K300" s="572">
        <v>1500.4</v>
      </c>
    </row>
    <row r="301" spans="1:11" ht="14.4" customHeight="1" x14ac:dyDescent="0.3">
      <c r="A301" s="567" t="s">
        <v>515</v>
      </c>
      <c r="B301" s="568" t="s">
        <v>517</v>
      </c>
      <c r="C301" s="569" t="s">
        <v>537</v>
      </c>
      <c r="D301" s="570" t="s">
        <v>538</v>
      </c>
      <c r="E301" s="569" t="s">
        <v>3009</v>
      </c>
      <c r="F301" s="570" t="s">
        <v>3010</v>
      </c>
      <c r="G301" s="569" t="s">
        <v>3557</v>
      </c>
      <c r="H301" s="569" t="s">
        <v>3558</v>
      </c>
      <c r="I301" s="571">
        <v>19.486666666666668</v>
      </c>
      <c r="J301" s="571">
        <v>70</v>
      </c>
      <c r="K301" s="572">
        <v>1357.6</v>
      </c>
    </row>
    <row r="302" spans="1:11" ht="14.4" customHeight="1" x14ac:dyDescent="0.3">
      <c r="A302" s="567" t="s">
        <v>515</v>
      </c>
      <c r="B302" s="568" t="s">
        <v>517</v>
      </c>
      <c r="C302" s="569" t="s">
        <v>537</v>
      </c>
      <c r="D302" s="570" t="s">
        <v>538</v>
      </c>
      <c r="E302" s="569" t="s">
        <v>3009</v>
      </c>
      <c r="F302" s="570" t="s">
        <v>3010</v>
      </c>
      <c r="G302" s="569" t="s">
        <v>3559</v>
      </c>
      <c r="H302" s="569" t="s">
        <v>3560</v>
      </c>
      <c r="I302" s="571">
        <v>18.922499999999999</v>
      </c>
      <c r="J302" s="571">
        <v>50</v>
      </c>
      <c r="K302" s="572">
        <v>951.5</v>
      </c>
    </row>
    <row r="303" spans="1:11" ht="14.4" customHeight="1" x14ac:dyDescent="0.3">
      <c r="A303" s="567" t="s">
        <v>515</v>
      </c>
      <c r="B303" s="568" t="s">
        <v>517</v>
      </c>
      <c r="C303" s="569" t="s">
        <v>537</v>
      </c>
      <c r="D303" s="570" t="s">
        <v>538</v>
      </c>
      <c r="E303" s="569" t="s">
        <v>3009</v>
      </c>
      <c r="F303" s="570" t="s">
        <v>3010</v>
      </c>
      <c r="G303" s="569" t="s">
        <v>3561</v>
      </c>
      <c r="H303" s="569" t="s">
        <v>3562</v>
      </c>
      <c r="I303" s="571">
        <v>18.544</v>
      </c>
      <c r="J303" s="571">
        <v>70</v>
      </c>
      <c r="K303" s="572">
        <v>1300.9000000000001</v>
      </c>
    </row>
    <row r="304" spans="1:11" ht="14.4" customHeight="1" x14ac:dyDescent="0.3">
      <c r="A304" s="567" t="s">
        <v>515</v>
      </c>
      <c r="B304" s="568" t="s">
        <v>517</v>
      </c>
      <c r="C304" s="569" t="s">
        <v>537</v>
      </c>
      <c r="D304" s="570" t="s">
        <v>538</v>
      </c>
      <c r="E304" s="569" t="s">
        <v>3009</v>
      </c>
      <c r="F304" s="570" t="s">
        <v>3010</v>
      </c>
      <c r="G304" s="569" t="s">
        <v>3563</v>
      </c>
      <c r="H304" s="569" t="s">
        <v>3564</v>
      </c>
      <c r="I304" s="571">
        <v>18.814062500000002</v>
      </c>
      <c r="J304" s="571">
        <v>1330</v>
      </c>
      <c r="K304" s="572">
        <v>24823.700000000004</v>
      </c>
    </row>
    <row r="305" spans="1:11" ht="14.4" customHeight="1" x14ac:dyDescent="0.3">
      <c r="A305" s="567" t="s">
        <v>515</v>
      </c>
      <c r="B305" s="568" t="s">
        <v>517</v>
      </c>
      <c r="C305" s="569" t="s">
        <v>537</v>
      </c>
      <c r="D305" s="570" t="s">
        <v>538</v>
      </c>
      <c r="E305" s="569" t="s">
        <v>3009</v>
      </c>
      <c r="F305" s="570" t="s">
        <v>3010</v>
      </c>
      <c r="G305" s="569" t="s">
        <v>3565</v>
      </c>
      <c r="H305" s="569" t="s">
        <v>3566</v>
      </c>
      <c r="I305" s="571">
        <v>72.150000000000006</v>
      </c>
      <c r="J305" s="571">
        <v>125</v>
      </c>
      <c r="K305" s="572">
        <v>9018.869999999999</v>
      </c>
    </row>
    <row r="306" spans="1:11" ht="14.4" customHeight="1" x14ac:dyDescent="0.3">
      <c r="A306" s="567" t="s">
        <v>515</v>
      </c>
      <c r="B306" s="568" t="s">
        <v>517</v>
      </c>
      <c r="C306" s="569" t="s">
        <v>537</v>
      </c>
      <c r="D306" s="570" t="s">
        <v>538</v>
      </c>
      <c r="E306" s="569" t="s">
        <v>3009</v>
      </c>
      <c r="F306" s="570" t="s">
        <v>3010</v>
      </c>
      <c r="G306" s="569" t="s">
        <v>3219</v>
      </c>
      <c r="H306" s="569" t="s">
        <v>3220</v>
      </c>
      <c r="I306" s="571">
        <v>19.100000000000001</v>
      </c>
      <c r="J306" s="571">
        <v>100</v>
      </c>
      <c r="K306" s="572">
        <v>1910</v>
      </c>
    </row>
    <row r="307" spans="1:11" ht="14.4" customHeight="1" x14ac:dyDescent="0.3">
      <c r="A307" s="567" t="s">
        <v>515</v>
      </c>
      <c r="B307" s="568" t="s">
        <v>517</v>
      </c>
      <c r="C307" s="569" t="s">
        <v>537</v>
      </c>
      <c r="D307" s="570" t="s">
        <v>538</v>
      </c>
      <c r="E307" s="569" t="s">
        <v>3009</v>
      </c>
      <c r="F307" s="570" t="s">
        <v>3010</v>
      </c>
      <c r="G307" s="569" t="s">
        <v>3567</v>
      </c>
      <c r="H307" s="569" t="s">
        <v>3568</v>
      </c>
      <c r="I307" s="571">
        <v>23.352500000000003</v>
      </c>
      <c r="J307" s="571">
        <v>160</v>
      </c>
      <c r="K307" s="572">
        <v>3736.48</v>
      </c>
    </row>
    <row r="308" spans="1:11" ht="14.4" customHeight="1" x14ac:dyDescent="0.3">
      <c r="A308" s="567" t="s">
        <v>515</v>
      </c>
      <c r="B308" s="568" t="s">
        <v>517</v>
      </c>
      <c r="C308" s="569" t="s">
        <v>537</v>
      </c>
      <c r="D308" s="570" t="s">
        <v>538</v>
      </c>
      <c r="E308" s="569" t="s">
        <v>3009</v>
      </c>
      <c r="F308" s="570" t="s">
        <v>3010</v>
      </c>
      <c r="G308" s="569" t="s">
        <v>3569</v>
      </c>
      <c r="H308" s="569" t="s">
        <v>3570</v>
      </c>
      <c r="I308" s="571">
        <v>14.455</v>
      </c>
      <c r="J308" s="571">
        <v>100</v>
      </c>
      <c r="K308" s="572">
        <v>1445.4099999999999</v>
      </c>
    </row>
    <row r="309" spans="1:11" ht="14.4" customHeight="1" x14ac:dyDescent="0.3">
      <c r="A309" s="567" t="s">
        <v>515</v>
      </c>
      <c r="B309" s="568" t="s">
        <v>517</v>
      </c>
      <c r="C309" s="569" t="s">
        <v>537</v>
      </c>
      <c r="D309" s="570" t="s">
        <v>538</v>
      </c>
      <c r="E309" s="569" t="s">
        <v>3009</v>
      </c>
      <c r="F309" s="570" t="s">
        <v>3010</v>
      </c>
      <c r="G309" s="569" t="s">
        <v>3571</v>
      </c>
      <c r="H309" s="569" t="s">
        <v>3572</v>
      </c>
      <c r="I309" s="571">
        <v>403.04</v>
      </c>
      <c r="J309" s="571">
        <v>250</v>
      </c>
      <c r="K309" s="572">
        <v>100759.81000000001</v>
      </c>
    </row>
    <row r="310" spans="1:11" ht="14.4" customHeight="1" x14ac:dyDescent="0.3">
      <c r="A310" s="567" t="s">
        <v>515</v>
      </c>
      <c r="B310" s="568" t="s">
        <v>517</v>
      </c>
      <c r="C310" s="569" t="s">
        <v>537</v>
      </c>
      <c r="D310" s="570" t="s">
        <v>538</v>
      </c>
      <c r="E310" s="569" t="s">
        <v>3009</v>
      </c>
      <c r="F310" s="570" t="s">
        <v>3010</v>
      </c>
      <c r="G310" s="569" t="s">
        <v>3573</v>
      </c>
      <c r="H310" s="569" t="s">
        <v>3574</v>
      </c>
      <c r="I310" s="571">
        <v>35.517142857142858</v>
      </c>
      <c r="J310" s="571">
        <v>10</v>
      </c>
      <c r="K310" s="572">
        <v>355.36999999999995</v>
      </c>
    </row>
    <row r="311" spans="1:11" ht="14.4" customHeight="1" x14ac:dyDescent="0.3">
      <c r="A311" s="567" t="s">
        <v>515</v>
      </c>
      <c r="B311" s="568" t="s">
        <v>517</v>
      </c>
      <c r="C311" s="569" t="s">
        <v>537</v>
      </c>
      <c r="D311" s="570" t="s">
        <v>538</v>
      </c>
      <c r="E311" s="569" t="s">
        <v>3009</v>
      </c>
      <c r="F311" s="570" t="s">
        <v>3010</v>
      </c>
      <c r="G311" s="569" t="s">
        <v>3575</v>
      </c>
      <c r="H311" s="569" t="s">
        <v>3576</v>
      </c>
      <c r="I311" s="571">
        <v>35.01</v>
      </c>
      <c r="J311" s="571">
        <v>60</v>
      </c>
      <c r="K311" s="572">
        <v>2100.37</v>
      </c>
    </row>
    <row r="312" spans="1:11" ht="14.4" customHeight="1" x14ac:dyDescent="0.3">
      <c r="A312" s="567" t="s">
        <v>515</v>
      </c>
      <c r="B312" s="568" t="s">
        <v>517</v>
      </c>
      <c r="C312" s="569" t="s">
        <v>537</v>
      </c>
      <c r="D312" s="570" t="s">
        <v>538</v>
      </c>
      <c r="E312" s="569" t="s">
        <v>3009</v>
      </c>
      <c r="F312" s="570" t="s">
        <v>3010</v>
      </c>
      <c r="G312" s="569" t="s">
        <v>3577</v>
      </c>
      <c r="H312" s="569" t="s">
        <v>3578</v>
      </c>
      <c r="I312" s="571">
        <v>50.82</v>
      </c>
      <c r="J312" s="571">
        <v>10</v>
      </c>
      <c r="K312" s="572">
        <v>508.2</v>
      </c>
    </row>
    <row r="313" spans="1:11" ht="14.4" customHeight="1" x14ac:dyDescent="0.3">
      <c r="A313" s="567" t="s">
        <v>515</v>
      </c>
      <c r="B313" s="568" t="s">
        <v>517</v>
      </c>
      <c r="C313" s="569" t="s">
        <v>537</v>
      </c>
      <c r="D313" s="570" t="s">
        <v>538</v>
      </c>
      <c r="E313" s="569" t="s">
        <v>3009</v>
      </c>
      <c r="F313" s="570" t="s">
        <v>3010</v>
      </c>
      <c r="G313" s="569" t="s">
        <v>3579</v>
      </c>
      <c r="H313" s="569" t="s">
        <v>3580</v>
      </c>
      <c r="I313" s="571">
        <v>51.55</v>
      </c>
      <c r="J313" s="571">
        <v>20</v>
      </c>
      <c r="K313" s="572">
        <v>1030.9000000000001</v>
      </c>
    </row>
    <row r="314" spans="1:11" ht="14.4" customHeight="1" x14ac:dyDescent="0.3">
      <c r="A314" s="567" t="s">
        <v>515</v>
      </c>
      <c r="B314" s="568" t="s">
        <v>517</v>
      </c>
      <c r="C314" s="569" t="s">
        <v>537</v>
      </c>
      <c r="D314" s="570" t="s">
        <v>538</v>
      </c>
      <c r="E314" s="569" t="s">
        <v>3009</v>
      </c>
      <c r="F314" s="570" t="s">
        <v>3010</v>
      </c>
      <c r="G314" s="569" t="s">
        <v>3581</v>
      </c>
      <c r="H314" s="569" t="s">
        <v>3582</v>
      </c>
      <c r="I314" s="571">
        <v>439.04</v>
      </c>
      <c r="J314" s="571">
        <v>2</v>
      </c>
      <c r="K314" s="572">
        <v>878.07</v>
      </c>
    </row>
    <row r="315" spans="1:11" ht="14.4" customHeight="1" x14ac:dyDescent="0.3">
      <c r="A315" s="567" t="s">
        <v>515</v>
      </c>
      <c r="B315" s="568" t="s">
        <v>517</v>
      </c>
      <c r="C315" s="569" t="s">
        <v>537</v>
      </c>
      <c r="D315" s="570" t="s">
        <v>538</v>
      </c>
      <c r="E315" s="569" t="s">
        <v>3009</v>
      </c>
      <c r="F315" s="570" t="s">
        <v>3010</v>
      </c>
      <c r="G315" s="569" t="s">
        <v>3583</v>
      </c>
      <c r="H315" s="569" t="s">
        <v>3584</v>
      </c>
      <c r="I315" s="571">
        <v>439.04</v>
      </c>
      <c r="J315" s="571">
        <v>4</v>
      </c>
      <c r="K315" s="572">
        <v>1756.1499999999999</v>
      </c>
    </row>
    <row r="316" spans="1:11" ht="14.4" customHeight="1" x14ac:dyDescent="0.3">
      <c r="A316" s="567" t="s">
        <v>515</v>
      </c>
      <c r="B316" s="568" t="s">
        <v>517</v>
      </c>
      <c r="C316" s="569" t="s">
        <v>537</v>
      </c>
      <c r="D316" s="570" t="s">
        <v>538</v>
      </c>
      <c r="E316" s="569" t="s">
        <v>3009</v>
      </c>
      <c r="F316" s="570" t="s">
        <v>3010</v>
      </c>
      <c r="G316" s="569" t="s">
        <v>3585</v>
      </c>
      <c r="H316" s="569" t="s">
        <v>3586</v>
      </c>
      <c r="I316" s="571">
        <v>140.11000000000001</v>
      </c>
      <c r="J316" s="571">
        <v>100</v>
      </c>
      <c r="K316" s="572">
        <v>14010.6</v>
      </c>
    </row>
    <row r="317" spans="1:11" ht="14.4" customHeight="1" x14ac:dyDescent="0.3">
      <c r="A317" s="567" t="s">
        <v>515</v>
      </c>
      <c r="B317" s="568" t="s">
        <v>517</v>
      </c>
      <c r="C317" s="569" t="s">
        <v>537</v>
      </c>
      <c r="D317" s="570" t="s">
        <v>538</v>
      </c>
      <c r="E317" s="569" t="s">
        <v>3009</v>
      </c>
      <c r="F317" s="570" t="s">
        <v>3010</v>
      </c>
      <c r="G317" s="569" t="s">
        <v>3041</v>
      </c>
      <c r="H317" s="569" t="s">
        <v>3042</v>
      </c>
      <c r="I317" s="571">
        <v>1.5523809523809522</v>
      </c>
      <c r="J317" s="571">
        <v>13900</v>
      </c>
      <c r="K317" s="572">
        <v>21628.5</v>
      </c>
    </row>
    <row r="318" spans="1:11" ht="14.4" customHeight="1" x14ac:dyDescent="0.3">
      <c r="A318" s="567" t="s">
        <v>515</v>
      </c>
      <c r="B318" s="568" t="s">
        <v>517</v>
      </c>
      <c r="C318" s="569" t="s">
        <v>537</v>
      </c>
      <c r="D318" s="570" t="s">
        <v>538</v>
      </c>
      <c r="E318" s="569" t="s">
        <v>3009</v>
      </c>
      <c r="F318" s="570" t="s">
        <v>3010</v>
      </c>
      <c r="G318" s="569" t="s">
        <v>3043</v>
      </c>
      <c r="H318" s="569" t="s">
        <v>3044</v>
      </c>
      <c r="I318" s="571">
        <v>5.0344444444444445</v>
      </c>
      <c r="J318" s="571">
        <v>5080</v>
      </c>
      <c r="K318" s="572">
        <v>25581.999999999996</v>
      </c>
    </row>
    <row r="319" spans="1:11" ht="14.4" customHeight="1" x14ac:dyDescent="0.3">
      <c r="A319" s="567" t="s">
        <v>515</v>
      </c>
      <c r="B319" s="568" t="s">
        <v>517</v>
      </c>
      <c r="C319" s="569" t="s">
        <v>537</v>
      </c>
      <c r="D319" s="570" t="s">
        <v>538</v>
      </c>
      <c r="E319" s="569" t="s">
        <v>3009</v>
      </c>
      <c r="F319" s="570" t="s">
        <v>3010</v>
      </c>
      <c r="G319" s="569" t="s">
        <v>3587</v>
      </c>
      <c r="H319" s="569" t="s">
        <v>3588</v>
      </c>
      <c r="I319" s="571">
        <v>19.423333333333336</v>
      </c>
      <c r="J319" s="571">
        <v>30</v>
      </c>
      <c r="K319" s="572">
        <v>582.70000000000005</v>
      </c>
    </row>
    <row r="320" spans="1:11" ht="14.4" customHeight="1" x14ac:dyDescent="0.3">
      <c r="A320" s="567" t="s">
        <v>515</v>
      </c>
      <c r="B320" s="568" t="s">
        <v>517</v>
      </c>
      <c r="C320" s="569" t="s">
        <v>537</v>
      </c>
      <c r="D320" s="570" t="s">
        <v>538</v>
      </c>
      <c r="E320" s="569" t="s">
        <v>3009</v>
      </c>
      <c r="F320" s="570" t="s">
        <v>3010</v>
      </c>
      <c r="G320" s="569" t="s">
        <v>3589</v>
      </c>
      <c r="H320" s="569" t="s">
        <v>3590</v>
      </c>
      <c r="I320" s="571">
        <v>193.07</v>
      </c>
      <c r="J320" s="571">
        <v>2</v>
      </c>
      <c r="K320" s="572">
        <v>386.14</v>
      </c>
    </row>
    <row r="321" spans="1:11" ht="14.4" customHeight="1" x14ac:dyDescent="0.3">
      <c r="A321" s="567" t="s">
        <v>515</v>
      </c>
      <c r="B321" s="568" t="s">
        <v>517</v>
      </c>
      <c r="C321" s="569" t="s">
        <v>537</v>
      </c>
      <c r="D321" s="570" t="s">
        <v>538</v>
      </c>
      <c r="E321" s="569" t="s">
        <v>3009</v>
      </c>
      <c r="F321" s="570" t="s">
        <v>3010</v>
      </c>
      <c r="G321" s="569" t="s">
        <v>3279</v>
      </c>
      <c r="H321" s="569" t="s">
        <v>3280</v>
      </c>
      <c r="I321" s="571">
        <v>7.9927272727272722</v>
      </c>
      <c r="J321" s="571">
        <v>2580</v>
      </c>
      <c r="K321" s="572">
        <v>20642.599999999999</v>
      </c>
    </row>
    <row r="322" spans="1:11" ht="14.4" customHeight="1" x14ac:dyDescent="0.3">
      <c r="A322" s="567" t="s">
        <v>515</v>
      </c>
      <c r="B322" s="568" t="s">
        <v>517</v>
      </c>
      <c r="C322" s="569" t="s">
        <v>537</v>
      </c>
      <c r="D322" s="570" t="s">
        <v>538</v>
      </c>
      <c r="E322" s="569" t="s">
        <v>3009</v>
      </c>
      <c r="F322" s="570" t="s">
        <v>3010</v>
      </c>
      <c r="G322" s="569" t="s">
        <v>3291</v>
      </c>
      <c r="H322" s="569" t="s">
        <v>3292</v>
      </c>
      <c r="I322" s="571">
        <v>23.318571428571428</v>
      </c>
      <c r="J322" s="571">
        <v>950</v>
      </c>
      <c r="K322" s="572">
        <v>22110.98</v>
      </c>
    </row>
    <row r="323" spans="1:11" ht="14.4" customHeight="1" x14ac:dyDescent="0.3">
      <c r="A323" s="567" t="s">
        <v>515</v>
      </c>
      <c r="B323" s="568" t="s">
        <v>517</v>
      </c>
      <c r="C323" s="569" t="s">
        <v>537</v>
      </c>
      <c r="D323" s="570" t="s">
        <v>538</v>
      </c>
      <c r="E323" s="569" t="s">
        <v>3009</v>
      </c>
      <c r="F323" s="570" t="s">
        <v>3010</v>
      </c>
      <c r="G323" s="569" t="s">
        <v>3591</v>
      </c>
      <c r="H323" s="569" t="s">
        <v>3592</v>
      </c>
      <c r="I323" s="571">
        <v>140.35</v>
      </c>
      <c r="J323" s="571">
        <v>2</v>
      </c>
      <c r="K323" s="572">
        <v>280.7</v>
      </c>
    </row>
    <row r="324" spans="1:11" ht="14.4" customHeight="1" x14ac:dyDescent="0.3">
      <c r="A324" s="567" t="s">
        <v>515</v>
      </c>
      <c r="B324" s="568" t="s">
        <v>517</v>
      </c>
      <c r="C324" s="569" t="s">
        <v>537</v>
      </c>
      <c r="D324" s="570" t="s">
        <v>538</v>
      </c>
      <c r="E324" s="569" t="s">
        <v>3009</v>
      </c>
      <c r="F324" s="570" t="s">
        <v>3010</v>
      </c>
      <c r="G324" s="569" t="s">
        <v>3045</v>
      </c>
      <c r="H324" s="569" t="s">
        <v>3046</v>
      </c>
      <c r="I324" s="571">
        <v>17.880588235294116</v>
      </c>
      <c r="J324" s="571">
        <v>1150</v>
      </c>
      <c r="K324" s="572">
        <v>20562.5</v>
      </c>
    </row>
    <row r="325" spans="1:11" ht="14.4" customHeight="1" x14ac:dyDescent="0.3">
      <c r="A325" s="567" t="s">
        <v>515</v>
      </c>
      <c r="B325" s="568" t="s">
        <v>517</v>
      </c>
      <c r="C325" s="569" t="s">
        <v>537</v>
      </c>
      <c r="D325" s="570" t="s">
        <v>538</v>
      </c>
      <c r="E325" s="569" t="s">
        <v>3009</v>
      </c>
      <c r="F325" s="570" t="s">
        <v>3010</v>
      </c>
      <c r="G325" s="569" t="s">
        <v>3301</v>
      </c>
      <c r="H325" s="569" t="s">
        <v>3302</v>
      </c>
      <c r="I325" s="571">
        <v>17.872333333333337</v>
      </c>
      <c r="J325" s="571">
        <v>2500</v>
      </c>
      <c r="K325" s="572">
        <v>44667.5</v>
      </c>
    </row>
    <row r="326" spans="1:11" ht="14.4" customHeight="1" x14ac:dyDescent="0.3">
      <c r="A326" s="567" t="s">
        <v>515</v>
      </c>
      <c r="B326" s="568" t="s">
        <v>517</v>
      </c>
      <c r="C326" s="569" t="s">
        <v>537</v>
      </c>
      <c r="D326" s="570" t="s">
        <v>538</v>
      </c>
      <c r="E326" s="569" t="s">
        <v>3009</v>
      </c>
      <c r="F326" s="570" t="s">
        <v>3010</v>
      </c>
      <c r="G326" s="569" t="s">
        <v>3307</v>
      </c>
      <c r="H326" s="569" t="s">
        <v>3308</v>
      </c>
      <c r="I326" s="571">
        <v>12.075000000000001</v>
      </c>
      <c r="J326" s="571">
        <v>2575</v>
      </c>
      <c r="K326" s="572">
        <v>31093.25</v>
      </c>
    </row>
    <row r="327" spans="1:11" ht="14.4" customHeight="1" x14ac:dyDescent="0.3">
      <c r="A327" s="567" t="s">
        <v>515</v>
      </c>
      <c r="B327" s="568" t="s">
        <v>517</v>
      </c>
      <c r="C327" s="569" t="s">
        <v>537</v>
      </c>
      <c r="D327" s="570" t="s">
        <v>538</v>
      </c>
      <c r="E327" s="569" t="s">
        <v>3009</v>
      </c>
      <c r="F327" s="570" t="s">
        <v>3010</v>
      </c>
      <c r="G327" s="569" t="s">
        <v>3593</v>
      </c>
      <c r="H327" s="569" t="s">
        <v>3594</v>
      </c>
      <c r="I327" s="571">
        <v>17.98</v>
      </c>
      <c r="J327" s="571">
        <v>150</v>
      </c>
      <c r="K327" s="572">
        <v>2697.12</v>
      </c>
    </row>
    <row r="328" spans="1:11" ht="14.4" customHeight="1" x14ac:dyDescent="0.3">
      <c r="A328" s="567" t="s">
        <v>515</v>
      </c>
      <c r="B328" s="568" t="s">
        <v>517</v>
      </c>
      <c r="C328" s="569" t="s">
        <v>537</v>
      </c>
      <c r="D328" s="570" t="s">
        <v>538</v>
      </c>
      <c r="E328" s="569" t="s">
        <v>3009</v>
      </c>
      <c r="F328" s="570" t="s">
        <v>3010</v>
      </c>
      <c r="G328" s="569" t="s">
        <v>3311</v>
      </c>
      <c r="H328" s="569" t="s">
        <v>3312</v>
      </c>
      <c r="I328" s="571">
        <v>17.716153846153848</v>
      </c>
      <c r="J328" s="571">
        <v>850</v>
      </c>
      <c r="K328" s="572">
        <v>15036.5</v>
      </c>
    </row>
    <row r="329" spans="1:11" ht="14.4" customHeight="1" x14ac:dyDescent="0.3">
      <c r="A329" s="567" t="s">
        <v>515</v>
      </c>
      <c r="B329" s="568" t="s">
        <v>517</v>
      </c>
      <c r="C329" s="569" t="s">
        <v>537</v>
      </c>
      <c r="D329" s="570" t="s">
        <v>538</v>
      </c>
      <c r="E329" s="569" t="s">
        <v>3009</v>
      </c>
      <c r="F329" s="570" t="s">
        <v>3010</v>
      </c>
      <c r="G329" s="569" t="s">
        <v>3595</v>
      </c>
      <c r="H329" s="569" t="s">
        <v>3596</v>
      </c>
      <c r="I329" s="571">
        <v>38.501999999999995</v>
      </c>
      <c r="J329" s="571">
        <v>500</v>
      </c>
      <c r="K329" s="572">
        <v>19250.989999999998</v>
      </c>
    </row>
    <row r="330" spans="1:11" ht="14.4" customHeight="1" x14ac:dyDescent="0.3">
      <c r="A330" s="567" t="s">
        <v>515</v>
      </c>
      <c r="B330" s="568" t="s">
        <v>517</v>
      </c>
      <c r="C330" s="569" t="s">
        <v>537</v>
      </c>
      <c r="D330" s="570" t="s">
        <v>538</v>
      </c>
      <c r="E330" s="569" t="s">
        <v>3009</v>
      </c>
      <c r="F330" s="570" t="s">
        <v>3010</v>
      </c>
      <c r="G330" s="569" t="s">
        <v>3597</v>
      </c>
      <c r="H330" s="569" t="s">
        <v>3598</v>
      </c>
      <c r="I330" s="571">
        <v>2.3699999999999997</v>
      </c>
      <c r="J330" s="571">
        <v>1710</v>
      </c>
      <c r="K330" s="572">
        <v>4077.6</v>
      </c>
    </row>
    <row r="331" spans="1:11" ht="14.4" customHeight="1" x14ac:dyDescent="0.3">
      <c r="A331" s="567" t="s">
        <v>515</v>
      </c>
      <c r="B331" s="568" t="s">
        <v>517</v>
      </c>
      <c r="C331" s="569" t="s">
        <v>537</v>
      </c>
      <c r="D331" s="570" t="s">
        <v>538</v>
      </c>
      <c r="E331" s="569" t="s">
        <v>3009</v>
      </c>
      <c r="F331" s="570" t="s">
        <v>3010</v>
      </c>
      <c r="G331" s="569" t="s">
        <v>3599</v>
      </c>
      <c r="H331" s="569" t="s">
        <v>3600</v>
      </c>
      <c r="I331" s="571">
        <v>17.98</v>
      </c>
      <c r="J331" s="571">
        <v>50</v>
      </c>
      <c r="K331" s="572">
        <v>899.03</v>
      </c>
    </row>
    <row r="332" spans="1:11" ht="14.4" customHeight="1" x14ac:dyDescent="0.3">
      <c r="A332" s="567" t="s">
        <v>515</v>
      </c>
      <c r="B332" s="568" t="s">
        <v>517</v>
      </c>
      <c r="C332" s="569" t="s">
        <v>537</v>
      </c>
      <c r="D332" s="570" t="s">
        <v>538</v>
      </c>
      <c r="E332" s="569" t="s">
        <v>3009</v>
      </c>
      <c r="F332" s="570" t="s">
        <v>3010</v>
      </c>
      <c r="G332" s="569" t="s">
        <v>3047</v>
      </c>
      <c r="H332" s="569" t="s">
        <v>3048</v>
      </c>
      <c r="I332" s="571">
        <v>12.105714285714287</v>
      </c>
      <c r="J332" s="571">
        <v>365</v>
      </c>
      <c r="K332" s="572">
        <v>4418.1499999999987</v>
      </c>
    </row>
    <row r="333" spans="1:11" ht="14.4" customHeight="1" x14ac:dyDescent="0.3">
      <c r="A333" s="567" t="s">
        <v>515</v>
      </c>
      <c r="B333" s="568" t="s">
        <v>517</v>
      </c>
      <c r="C333" s="569" t="s">
        <v>537</v>
      </c>
      <c r="D333" s="570" t="s">
        <v>538</v>
      </c>
      <c r="E333" s="569" t="s">
        <v>3009</v>
      </c>
      <c r="F333" s="570" t="s">
        <v>3010</v>
      </c>
      <c r="G333" s="569" t="s">
        <v>3601</v>
      </c>
      <c r="H333" s="569" t="s">
        <v>3602</v>
      </c>
      <c r="I333" s="571">
        <v>25.69</v>
      </c>
      <c r="J333" s="571">
        <v>100</v>
      </c>
      <c r="K333" s="572">
        <v>2568.84</v>
      </c>
    </row>
    <row r="334" spans="1:11" ht="14.4" customHeight="1" x14ac:dyDescent="0.3">
      <c r="A334" s="567" t="s">
        <v>515</v>
      </c>
      <c r="B334" s="568" t="s">
        <v>517</v>
      </c>
      <c r="C334" s="569" t="s">
        <v>537</v>
      </c>
      <c r="D334" s="570" t="s">
        <v>538</v>
      </c>
      <c r="E334" s="569" t="s">
        <v>3009</v>
      </c>
      <c r="F334" s="570" t="s">
        <v>3010</v>
      </c>
      <c r="G334" s="569" t="s">
        <v>3603</v>
      </c>
      <c r="H334" s="569" t="s">
        <v>3604</v>
      </c>
      <c r="I334" s="571">
        <v>121</v>
      </c>
      <c r="J334" s="571">
        <v>170</v>
      </c>
      <c r="K334" s="572">
        <v>20570</v>
      </c>
    </row>
    <row r="335" spans="1:11" ht="14.4" customHeight="1" x14ac:dyDescent="0.3">
      <c r="A335" s="567" t="s">
        <v>515</v>
      </c>
      <c r="B335" s="568" t="s">
        <v>517</v>
      </c>
      <c r="C335" s="569" t="s">
        <v>537</v>
      </c>
      <c r="D335" s="570" t="s">
        <v>538</v>
      </c>
      <c r="E335" s="569" t="s">
        <v>3009</v>
      </c>
      <c r="F335" s="570" t="s">
        <v>3010</v>
      </c>
      <c r="G335" s="569" t="s">
        <v>3605</v>
      </c>
      <c r="H335" s="569" t="s">
        <v>3606</v>
      </c>
      <c r="I335" s="571">
        <v>121</v>
      </c>
      <c r="J335" s="571">
        <v>100</v>
      </c>
      <c r="K335" s="572">
        <v>12100</v>
      </c>
    </row>
    <row r="336" spans="1:11" ht="14.4" customHeight="1" x14ac:dyDescent="0.3">
      <c r="A336" s="567" t="s">
        <v>515</v>
      </c>
      <c r="B336" s="568" t="s">
        <v>517</v>
      </c>
      <c r="C336" s="569" t="s">
        <v>537</v>
      </c>
      <c r="D336" s="570" t="s">
        <v>538</v>
      </c>
      <c r="E336" s="569" t="s">
        <v>3009</v>
      </c>
      <c r="F336" s="570" t="s">
        <v>3010</v>
      </c>
      <c r="G336" s="569" t="s">
        <v>3607</v>
      </c>
      <c r="H336" s="569" t="s">
        <v>3608</v>
      </c>
      <c r="I336" s="571">
        <v>104.06</v>
      </c>
      <c r="J336" s="571">
        <v>30</v>
      </c>
      <c r="K336" s="572">
        <v>3121.7999999999997</v>
      </c>
    </row>
    <row r="337" spans="1:11" ht="14.4" customHeight="1" x14ac:dyDescent="0.3">
      <c r="A337" s="567" t="s">
        <v>515</v>
      </c>
      <c r="B337" s="568" t="s">
        <v>517</v>
      </c>
      <c r="C337" s="569" t="s">
        <v>537</v>
      </c>
      <c r="D337" s="570" t="s">
        <v>538</v>
      </c>
      <c r="E337" s="569" t="s">
        <v>3009</v>
      </c>
      <c r="F337" s="570" t="s">
        <v>3010</v>
      </c>
      <c r="G337" s="569" t="s">
        <v>3331</v>
      </c>
      <c r="H337" s="569" t="s">
        <v>3332</v>
      </c>
      <c r="I337" s="571">
        <v>5.3350000000000009</v>
      </c>
      <c r="J337" s="571">
        <v>120</v>
      </c>
      <c r="K337" s="572">
        <v>664.5</v>
      </c>
    </row>
    <row r="338" spans="1:11" ht="14.4" customHeight="1" x14ac:dyDescent="0.3">
      <c r="A338" s="567" t="s">
        <v>515</v>
      </c>
      <c r="B338" s="568" t="s">
        <v>517</v>
      </c>
      <c r="C338" s="569" t="s">
        <v>537</v>
      </c>
      <c r="D338" s="570" t="s">
        <v>538</v>
      </c>
      <c r="E338" s="569" t="s">
        <v>3009</v>
      </c>
      <c r="F338" s="570" t="s">
        <v>3010</v>
      </c>
      <c r="G338" s="569" t="s">
        <v>3609</v>
      </c>
      <c r="H338" s="569" t="s">
        <v>3610</v>
      </c>
      <c r="I338" s="571">
        <v>120.00125000000001</v>
      </c>
      <c r="J338" s="571">
        <v>400</v>
      </c>
      <c r="K338" s="572">
        <v>48000.51</v>
      </c>
    </row>
    <row r="339" spans="1:11" ht="14.4" customHeight="1" x14ac:dyDescent="0.3">
      <c r="A339" s="567" t="s">
        <v>515</v>
      </c>
      <c r="B339" s="568" t="s">
        <v>517</v>
      </c>
      <c r="C339" s="569" t="s">
        <v>537</v>
      </c>
      <c r="D339" s="570" t="s">
        <v>538</v>
      </c>
      <c r="E339" s="569" t="s">
        <v>3009</v>
      </c>
      <c r="F339" s="570" t="s">
        <v>3010</v>
      </c>
      <c r="G339" s="569" t="s">
        <v>3611</v>
      </c>
      <c r="H339" s="569" t="s">
        <v>3612</v>
      </c>
      <c r="I339" s="571">
        <v>8.98</v>
      </c>
      <c r="J339" s="571">
        <v>10</v>
      </c>
      <c r="K339" s="572">
        <v>89.8</v>
      </c>
    </row>
    <row r="340" spans="1:11" ht="14.4" customHeight="1" x14ac:dyDescent="0.3">
      <c r="A340" s="567" t="s">
        <v>515</v>
      </c>
      <c r="B340" s="568" t="s">
        <v>517</v>
      </c>
      <c r="C340" s="569" t="s">
        <v>537</v>
      </c>
      <c r="D340" s="570" t="s">
        <v>538</v>
      </c>
      <c r="E340" s="569" t="s">
        <v>3009</v>
      </c>
      <c r="F340" s="570" t="s">
        <v>3010</v>
      </c>
      <c r="G340" s="569" t="s">
        <v>3613</v>
      </c>
      <c r="H340" s="569" t="s">
        <v>3614</v>
      </c>
      <c r="I340" s="571">
        <v>471.9</v>
      </c>
      <c r="J340" s="571">
        <v>9</v>
      </c>
      <c r="K340" s="572">
        <v>4247.1000000000004</v>
      </c>
    </row>
    <row r="341" spans="1:11" ht="14.4" customHeight="1" x14ac:dyDescent="0.3">
      <c r="A341" s="567" t="s">
        <v>515</v>
      </c>
      <c r="B341" s="568" t="s">
        <v>517</v>
      </c>
      <c r="C341" s="569" t="s">
        <v>537</v>
      </c>
      <c r="D341" s="570" t="s">
        <v>538</v>
      </c>
      <c r="E341" s="569" t="s">
        <v>3009</v>
      </c>
      <c r="F341" s="570" t="s">
        <v>3010</v>
      </c>
      <c r="G341" s="569" t="s">
        <v>3353</v>
      </c>
      <c r="H341" s="569" t="s">
        <v>3354</v>
      </c>
      <c r="I341" s="571">
        <v>471.89999999999992</v>
      </c>
      <c r="J341" s="571">
        <v>5</v>
      </c>
      <c r="K341" s="572">
        <v>2359.5</v>
      </c>
    </row>
    <row r="342" spans="1:11" ht="14.4" customHeight="1" x14ac:dyDescent="0.3">
      <c r="A342" s="567" t="s">
        <v>515</v>
      </c>
      <c r="B342" s="568" t="s">
        <v>517</v>
      </c>
      <c r="C342" s="569" t="s">
        <v>537</v>
      </c>
      <c r="D342" s="570" t="s">
        <v>538</v>
      </c>
      <c r="E342" s="569" t="s">
        <v>3009</v>
      </c>
      <c r="F342" s="570" t="s">
        <v>3010</v>
      </c>
      <c r="G342" s="569" t="s">
        <v>3049</v>
      </c>
      <c r="H342" s="569" t="s">
        <v>3050</v>
      </c>
      <c r="I342" s="571">
        <v>0.45999999999999996</v>
      </c>
      <c r="J342" s="571">
        <v>750</v>
      </c>
      <c r="K342" s="572">
        <v>346</v>
      </c>
    </row>
    <row r="343" spans="1:11" ht="14.4" customHeight="1" x14ac:dyDescent="0.3">
      <c r="A343" s="567" t="s">
        <v>515</v>
      </c>
      <c r="B343" s="568" t="s">
        <v>517</v>
      </c>
      <c r="C343" s="569" t="s">
        <v>537</v>
      </c>
      <c r="D343" s="570" t="s">
        <v>538</v>
      </c>
      <c r="E343" s="569" t="s">
        <v>3009</v>
      </c>
      <c r="F343" s="570" t="s">
        <v>3010</v>
      </c>
      <c r="G343" s="569" t="s">
        <v>3371</v>
      </c>
      <c r="H343" s="569" t="s">
        <v>3372</v>
      </c>
      <c r="I343" s="571">
        <v>3.9773170731707324</v>
      </c>
      <c r="J343" s="571">
        <v>4950</v>
      </c>
      <c r="K343" s="572">
        <v>19712.5</v>
      </c>
    </row>
    <row r="344" spans="1:11" ht="14.4" customHeight="1" x14ac:dyDescent="0.3">
      <c r="A344" s="567" t="s">
        <v>515</v>
      </c>
      <c r="B344" s="568" t="s">
        <v>517</v>
      </c>
      <c r="C344" s="569" t="s">
        <v>537</v>
      </c>
      <c r="D344" s="570" t="s">
        <v>538</v>
      </c>
      <c r="E344" s="569" t="s">
        <v>3009</v>
      </c>
      <c r="F344" s="570" t="s">
        <v>3010</v>
      </c>
      <c r="G344" s="569" t="s">
        <v>3615</v>
      </c>
      <c r="H344" s="569" t="s">
        <v>3616</v>
      </c>
      <c r="I344" s="571">
        <v>2.52</v>
      </c>
      <c r="J344" s="571">
        <v>40</v>
      </c>
      <c r="K344" s="572">
        <v>102.2</v>
      </c>
    </row>
    <row r="345" spans="1:11" ht="14.4" customHeight="1" x14ac:dyDescent="0.3">
      <c r="A345" s="567" t="s">
        <v>515</v>
      </c>
      <c r="B345" s="568" t="s">
        <v>517</v>
      </c>
      <c r="C345" s="569" t="s">
        <v>537</v>
      </c>
      <c r="D345" s="570" t="s">
        <v>538</v>
      </c>
      <c r="E345" s="569" t="s">
        <v>3009</v>
      </c>
      <c r="F345" s="570" t="s">
        <v>3010</v>
      </c>
      <c r="G345" s="569" t="s">
        <v>3617</v>
      </c>
      <c r="H345" s="569" t="s">
        <v>3618</v>
      </c>
      <c r="I345" s="571">
        <v>2.5133333333333336</v>
      </c>
      <c r="J345" s="571">
        <v>80</v>
      </c>
      <c r="K345" s="572">
        <v>202.7</v>
      </c>
    </row>
    <row r="346" spans="1:11" ht="14.4" customHeight="1" x14ac:dyDescent="0.3">
      <c r="A346" s="567" t="s">
        <v>515</v>
      </c>
      <c r="B346" s="568" t="s">
        <v>517</v>
      </c>
      <c r="C346" s="569" t="s">
        <v>537</v>
      </c>
      <c r="D346" s="570" t="s">
        <v>538</v>
      </c>
      <c r="E346" s="569" t="s">
        <v>3009</v>
      </c>
      <c r="F346" s="570" t="s">
        <v>3010</v>
      </c>
      <c r="G346" s="569" t="s">
        <v>3373</v>
      </c>
      <c r="H346" s="569" t="s">
        <v>3374</v>
      </c>
      <c r="I346" s="571">
        <v>2.4950000000000001</v>
      </c>
      <c r="J346" s="571">
        <v>40</v>
      </c>
      <c r="K346" s="572">
        <v>99.8</v>
      </c>
    </row>
    <row r="347" spans="1:11" ht="14.4" customHeight="1" x14ac:dyDescent="0.3">
      <c r="A347" s="567" t="s">
        <v>515</v>
      </c>
      <c r="B347" s="568" t="s">
        <v>517</v>
      </c>
      <c r="C347" s="569" t="s">
        <v>537</v>
      </c>
      <c r="D347" s="570" t="s">
        <v>538</v>
      </c>
      <c r="E347" s="569" t="s">
        <v>3009</v>
      </c>
      <c r="F347" s="570" t="s">
        <v>3010</v>
      </c>
      <c r="G347" s="569" t="s">
        <v>3375</v>
      </c>
      <c r="H347" s="569" t="s">
        <v>3376</v>
      </c>
      <c r="I347" s="571">
        <v>2.5362499999999999</v>
      </c>
      <c r="J347" s="571">
        <v>380</v>
      </c>
      <c r="K347" s="572">
        <v>963.5</v>
      </c>
    </row>
    <row r="348" spans="1:11" ht="14.4" customHeight="1" x14ac:dyDescent="0.3">
      <c r="A348" s="567" t="s">
        <v>515</v>
      </c>
      <c r="B348" s="568" t="s">
        <v>517</v>
      </c>
      <c r="C348" s="569" t="s">
        <v>537</v>
      </c>
      <c r="D348" s="570" t="s">
        <v>538</v>
      </c>
      <c r="E348" s="569" t="s">
        <v>3009</v>
      </c>
      <c r="F348" s="570" t="s">
        <v>3010</v>
      </c>
      <c r="G348" s="569" t="s">
        <v>3377</v>
      </c>
      <c r="H348" s="569" t="s">
        <v>3378</v>
      </c>
      <c r="I348" s="571">
        <v>2.5543750000000003</v>
      </c>
      <c r="J348" s="571">
        <v>780</v>
      </c>
      <c r="K348" s="572">
        <v>1992.7</v>
      </c>
    </row>
    <row r="349" spans="1:11" ht="14.4" customHeight="1" x14ac:dyDescent="0.3">
      <c r="A349" s="567" t="s">
        <v>515</v>
      </c>
      <c r="B349" s="568" t="s">
        <v>517</v>
      </c>
      <c r="C349" s="569" t="s">
        <v>537</v>
      </c>
      <c r="D349" s="570" t="s">
        <v>538</v>
      </c>
      <c r="E349" s="569" t="s">
        <v>3009</v>
      </c>
      <c r="F349" s="570" t="s">
        <v>3010</v>
      </c>
      <c r="G349" s="569" t="s">
        <v>3619</v>
      </c>
      <c r="H349" s="569" t="s">
        <v>3620</v>
      </c>
      <c r="I349" s="571">
        <v>2.58</v>
      </c>
      <c r="J349" s="571">
        <v>100</v>
      </c>
      <c r="K349" s="572">
        <v>258</v>
      </c>
    </row>
    <row r="350" spans="1:11" ht="14.4" customHeight="1" x14ac:dyDescent="0.3">
      <c r="A350" s="567" t="s">
        <v>515</v>
      </c>
      <c r="B350" s="568" t="s">
        <v>517</v>
      </c>
      <c r="C350" s="569" t="s">
        <v>537</v>
      </c>
      <c r="D350" s="570" t="s">
        <v>538</v>
      </c>
      <c r="E350" s="569" t="s">
        <v>3009</v>
      </c>
      <c r="F350" s="570" t="s">
        <v>3010</v>
      </c>
      <c r="G350" s="569" t="s">
        <v>3621</v>
      </c>
      <c r="H350" s="569" t="s">
        <v>3622</v>
      </c>
      <c r="I350" s="571">
        <v>112.3</v>
      </c>
      <c r="J350" s="571">
        <v>10</v>
      </c>
      <c r="K350" s="572">
        <v>1123</v>
      </c>
    </row>
    <row r="351" spans="1:11" ht="14.4" customHeight="1" x14ac:dyDescent="0.3">
      <c r="A351" s="567" t="s">
        <v>515</v>
      </c>
      <c r="B351" s="568" t="s">
        <v>517</v>
      </c>
      <c r="C351" s="569" t="s">
        <v>537</v>
      </c>
      <c r="D351" s="570" t="s">
        <v>538</v>
      </c>
      <c r="E351" s="569" t="s">
        <v>3009</v>
      </c>
      <c r="F351" s="570" t="s">
        <v>3010</v>
      </c>
      <c r="G351" s="569" t="s">
        <v>3623</v>
      </c>
      <c r="H351" s="569" t="s">
        <v>3624</v>
      </c>
      <c r="I351" s="571">
        <v>21.785</v>
      </c>
      <c r="J351" s="571">
        <v>20</v>
      </c>
      <c r="K351" s="572">
        <v>435.70000000000005</v>
      </c>
    </row>
    <row r="352" spans="1:11" ht="14.4" customHeight="1" x14ac:dyDescent="0.3">
      <c r="A352" s="567" t="s">
        <v>515</v>
      </c>
      <c r="B352" s="568" t="s">
        <v>517</v>
      </c>
      <c r="C352" s="569" t="s">
        <v>537</v>
      </c>
      <c r="D352" s="570" t="s">
        <v>538</v>
      </c>
      <c r="E352" s="569" t="s">
        <v>3009</v>
      </c>
      <c r="F352" s="570" t="s">
        <v>3010</v>
      </c>
      <c r="G352" s="569" t="s">
        <v>3625</v>
      </c>
      <c r="H352" s="569" t="s">
        <v>3626</v>
      </c>
      <c r="I352" s="571">
        <v>16.940000000000001</v>
      </c>
      <c r="J352" s="571">
        <v>10</v>
      </c>
      <c r="K352" s="572">
        <v>169.4</v>
      </c>
    </row>
    <row r="353" spans="1:11" ht="14.4" customHeight="1" x14ac:dyDescent="0.3">
      <c r="A353" s="567" t="s">
        <v>515</v>
      </c>
      <c r="B353" s="568" t="s">
        <v>517</v>
      </c>
      <c r="C353" s="569" t="s">
        <v>537</v>
      </c>
      <c r="D353" s="570" t="s">
        <v>538</v>
      </c>
      <c r="E353" s="569" t="s">
        <v>3009</v>
      </c>
      <c r="F353" s="570" t="s">
        <v>3010</v>
      </c>
      <c r="G353" s="569" t="s">
        <v>3627</v>
      </c>
      <c r="H353" s="569" t="s">
        <v>3628</v>
      </c>
      <c r="I353" s="571">
        <v>112.29</v>
      </c>
      <c r="J353" s="571">
        <v>20</v>
      </c>
      <c r="K353" s="572">
        <v>2245.8000000000002</v>
      </c>
    </row>
    <row r="354" spans="1:11" ht="14.4" customHeight="1" x14ac:dyDescent="0.3">
      <c r="A354" s="567" t="s">
        <v>515</v>
      </c>
      <c r="B354" s="568" t="s">
        <v>517</v>
      </c>
      <c r="C354" s="569" t="s">
        <v>537</v>
      </c>
      <c r="D354" s="570" t="s">
        <v>538</v>
      </c>
      <c r="E354" s="569" t="s">
        <v>3009</v>
      </c>
      <c r="F354" s="570" t="s">
        <v>3010</v>
      </c>
      <c r="G354" s="569" t="s">
        <v>3629</v>
      </c>
      <c r="H354" s="569" t="s">
        <v>3630</v>
      </c>
      <c r="I354" s="571">
        <v>41</v>
      </c>
      <c r="J354" s="571">
        <v>20</v>
      </c>
      <c r="K354" s="572">
        <v>820</v>
      </c>
    </row>
    <row r="355" spans="1:11" ht="14.4" customHeight="1" x14ac:dyDescent="0.3">
      <c r="A355" s="567" t="s">
        <v>515</v>
      </c>
      <c r="B355" s="568" t="s">
        <v>517</v>
      </c>
      <c r="C355" s="569" t="s">
        <v>537</v>
      </c>
      <c r="D355" s="570" t="s">
        <v>538</v>
      </c>
      <c r="E355" s="569" t="s">
        <v>3009</v>
      </c>
      <c r="F355" s="570" t="s">
        <v>3010</v>
      </c>
      <c r="G355" s="569" t="s">
        <v>3631</v>
      </c>
      <c r="H355" s="569" t="s">
        <v>3632</v>
      </c>
      <c r="I355" s="571">
        <v>197.995</v>
      </c>
      <c r="J355" s="571">
        <v>20</v>
      </c>
      <c r="K355" s="572">
        <v>3959.25</v>
      </c>
    </row>
    <row r="356" spans="1:11" ht="14.4" customHeight="1" x14ac:dyDescent="0.3">
      <c r="A356" s="567" t="s">
        <v>515</v>
      </c>
      <c r="B356" s="568" t="s">
        <v>517</v>
      </c>
      <c r="C356" s="569" t="s">
        <v>537</v>
      </c>
      <c r="D356" s="570" t="s">
        <v>538</v>
      </c>
      <c r="E356" s="569" t="s">
        <v>3009</v>
      </c>
      <c r="F356" s="570" t="s">
        <v>3010</v>
      </c>
      <c r="G356" s="569" t="s">
        <v>3633</v>
      </c>
      <c r="H356" s="569" t="s">
        <v>3634</v>
      </c>
      <c r="I356" s="571">
        <v>197.96</v>
      </c>
      <c r="J356" s="571">
        <v>10</v>
      </c>
      <c r="K356" s="572">
        <v>1979.6</v>
      </c>
    </row>
    <row r="357" spans="1:11" ht="14.4" customHeight="1" x14ac:dyDescent="0.3">
      <c r="A357" s="567" t="s">
        <v>515</v>
      </c>
      <c r="B357" s="568" t="s">
        <v>517</v>
      </c>
      <c r="C357" s="569" t="s">
        <v>537</v>
      </c>
      <c r="D357" s="570" t="s">
        <v>538</v>
      </c>
      <c r="E357" s="569" t="s">
        <v>3009</v>
      </c>
      <c r="F357" s="570" t="s">
        <v>3010</v>
      </c>
      <c r="G357" s="569" t="s">
        <v>3635</v>
      </c>
      <c r="H357" s="569" t="s">
        <v>3636</v>
      </c>
      <c r="I357" s="571">
        <v>35.01</v>
      </c>
      <c r="J357" s="571">
        <v>10</v>
      </c>
      <c r="K357" s="572">
        <v>350.05</v>
      </c>
    </row>
    <row r="358" spans="1:11" ht="14.4" customHeight="1" x14ac:dyDescent="0.3">
      <c r="A358" s="567" t="s">
        <v>515</v>
      </c>
      <c r="B358" s="568" t="s">
        <v>517</v>
      </c>
      <c r="C358" s="569" t="s">
        <v>537</v>
      </c>
      <c r="D358" s="570" t="s">
        <v>538</v>
      </c>
      <c r="E358" s="569" t="s">
        <v>3009</v>
      </c>
      <c r="F358" s="570" t="s">
        <v>3010</v>
      </c>
      <c r="G358" s="569" t="s">
        <v>3637</v>
      </c>
      <c r="H358" s="569" t="s">
        <v>3638</v>
      </c>
      <c r="I358" s="571">
        <v>79.040000000000006</v>
      </c>
      <c r="J358" s="571">
        <v>10</v>
      </c>
      <c r="K358" s="572">
        <v>790.4</v>
      </c>
    </row>
    <row r="359" spans="1:11" ht="14.4" customHeight="1" x14ac:dyDescent="0.3">
      <c r="A359" s="567" t="s">
        <v>515</v>
      </c>
      <c r="B359" s="568" t="s">
        <v>517</v>
      </c>
      <c r="C359" s="569" t="s">
        <v>537</v>
      </c>
      <c r="D359" s="570" t="s">
        <v>538</v>
      </c>
      <c r="E359" s="569" t="s">
        <v>3009</v>
      </c>
      <c r="F359" s="570" t="s">
        <v>3010</v>
      </c>
      <c r="G359" s="569" t="s">
        <v>3639</v>
      </c>
      <c r="H359" s="569" t="s">
        <v>3640</v>
      </c>
      <c r="I359" s="571">
        <v>1875.5</v>
      </c>
      <c r="J359" s="571">
        <v>5</v>
      </c>
      <c r="K359" s="572">
        <v>9377.5</v>
      </c>
    </row>
    <row r="360" spans="1:11" ht="14.4" customHeight="1" x14ac:dyDescent="0.3">
      <c r="A360" s="567" t="s">
        <v>515</v>
      </c>
      <c r="B360" s="568" t="s">
        <v>517</v>
      </c>
      <c r="C360" s="569" t="s">
        <v>537</v>
      </c>
      <c r="D360" s="570" t="s">
        <v>538</v>
      </c>
      <c r="E360" s="569" t="s">
        <v>3009</v>
      </c>
      <c r="F360" s="570" t="s">
        <v>3010</v>
      </c>
      <c r="G360" s="569" t="s">
        <v>3641</v>
      </c>
      <c r="H360" s="569" t="s">
        <v>3642</v>
      </c>
      <c r="I360" s="571">
        <v>396.02</v>
      </c>
      <c r="J360" s="571">
        <v>5</v>
      </c>
      <c r="K360" s="572">
        <v>1980.1</v>
      </c>
    </row>
    <row r="361" spans="1:11" ht="14.4" customHeight="1" x14ac:dyDescent="0.3">
      <c r="A361" s="567" t="s">
        <v>515</v>
      </c>
      <c r="B361" s="568" t="s">
        <v>517</v>
      </c>
      <c r="C361" s="569" t="s">
        <v>537</v>
      </c>
      <c r="D361" s="570" t="s">
        <v>538</v>
      </c>
      <c r="E361" s="569" t="s">
        <v>3009</v>
      </c>
      <c r="F361" s="570" t="s">
        <v>3010</v>
      </c>
      <c r="G361" s="569" t="s">
        <v>3643</v>
      </c>
      <c r="H361" s="569" t="s">
        <v>3644</v>
      </c>
      <c r="I361" s="571">
        <v>38</v>
      </c>
      <c r="J361" s="571">
        <v>10</v>
      </c>
      <c r="K361" s="572">
        <v>380.04</v>
      </c>
    </row>
    <row r="362" spans="1:11" ht="14.4" customHeight="1" x14ac:dyDescent="0.3">
      <c r="A362" s="567" t="s">
        <v>515</v>
      </c>
      <c r="B362" s="568" t="s">
        <v>517</v>
      </c>
      <c r="C362" s="569" t="s">
        <v>537</v>
      </c>
      <c r="D362" s="570" t="s">
        <v>538</v>
      </c>
      <c r="E362" s="569" t="s">
        <v>3009</v>
      </c>
      <c r="F362" s="570" t="s">
        <v>3010</v>
      </c>
      <c r="G362" s="569" t="s">
        <v>3419</v>
      </c>
      <c r="H362" s="569" t="s">
        <v>3420</v>
      </c>
      <c r="I362" s="571">
        <v>12.872499999999999</v>
      </c>
      <c r="J362" s="571">
        <v>1470</v>
      </c>
      <c r="K362" s="572">
        <v>18913.05</v>
      </c>
    </row>
    <row r="363" spans="1:11" ht="14.4" customHeight="1" x14ac:dyDescent="0.3">
      <c r="A363" s="567" t="s">
        <v>515</v>
      </c>
      <c r="B363" s="568" t="s">
        <v>517</v>
      </c>
      <c r="C363" s="569" t="s">
        <v>537</v>
      </c>
      <c r="D363" s="570" t="s">
        <v>538</v>
      </c>
      <c r="E363" s="569" t="s">
        <v>3009</v>
      </c>
      <c r="F363" s="570" t="s">
        <v>3010</v>
      </c>
      <c r="G363" s="569" t="s">
        <v>3645</v>
      </c>
      <c r="H363" s="569" t="s">
        <v>3646</v>
      </c>
      <c r="I363" s="571">
        <v>198.01</v>
      </c>
      <c r="J363" s="571">
        <v>10</v>
      </c>
      <c r="K363" s="572">
        <v>1980.1</v>
      </c>
    </row>
    <row r="364" spans="1:11" ht="14.4" customHeight="1" x14ac:dyDescent="0.3">
      <c r="A364" s="567" t="s">
        <v>515</v>
      </c>
      <c r="B364" s="568" t="s">
        <v>517</v>
      </c>
      <c r="C364" s="569" t="s">
        <v>537</v>
      </c>
      <c r="D364" s="570" t="s">
        <v>538</v>
      </c>
      <c r="E364" s="569" t="s">
        <v>3009</v>
      </c>
      <c r="F364" s="570" t="s">
        <v>3010</v>
      </c>
      <c r="G364" s="569" t="s">
        <v>3647</v>
      </c>
      <c r="H364" s="569" t="s">
        <v>3648</v>
      </c>
      <c r="I364" s="571">
        <v>396.04</v>
      </c>
      <c r="J364" s="571">
        <v>5</v>
      </c>
      <c r="K364" s="572">
        <v>1980.2</v>
      </c>
    </row>
    <row r="365" spans="1:11" ht="14.4" customHeight="1" x14ac:dyDescent="0.3">
      <c r="A365" s="567" t="s">
        <v>515</v>
      </c>
      <c r="B365" s="568" t="s">
        <v>517</v>
      </c>
      <c r="C365" s="569" t="s">
        <v>537</v>
      </c>
      <c r="D365" s="570" t="s">
        <v>538</v>
      </c>
      <c r="E365" s="569" t="s">
        <v>3009</v>
      </c>
      <c r="F365" s="570" t="s">
        <v>3010</v>
      </c>
      <c r="G365" s="569" t="s">
        <v>3649</v>
      </c>
      <c r="H365" s="569" t="s">
        <v>3650</v>
      </c>
      <c r="I365" s="571">
        <v>434.26</v>
      </c>
      <c r="J365" s="571">
        <v>10</v>
      </c>
      <c r="K365" s="572">
        <v>4342.6000000000004</v>
      </c>
    </row>
    <row r="366" spans="1:11" ht="14.4" customHeight="1" x14ac:dyDescent="0.3">
      <c r="A366" s="567" t="s">
        <v>515</v>
      </c>
      <c r="B366" s="568" t="s">
        <v>517</v>
      </c>
      <c r="C366" s="569" t="s">
        <v>537</v>
      </c>
      <c r="D366" s="570" t="s">
        <v>538</v>
      </c>
      <c r="E366" s="569" t="s">
        <v>3009</v>
      </c>
      <c r="F366" s="570" t="s">
        <v>3010</v>
      </c>
      <c r="G366" s="569" t="s">
        <v>3651</v>
      </c>
      <c r="H366" s="569" t="s">
        <v>3652</v>
      </c>
      <c r="I366" s="571">
        <v>396.04</v>
      </c>
      <c r="J366" s="571">
        <v>5</v>
      </c>
      <c r="K366" s="572">
        <v>1980.2</v>
      </c>
    </row>
    <row r="367" spans="1:11" ht="14.4" customHeight="1" x14ac:dyDescent="0.3">
      <c r="A367" s="567" t="s">
        <v>515</v>
      </c>
      <c r="B367" s="568" t="s">
        <v>517</v>
      </c>
      <c r="C367" s="569" t="s">
        <v>537</v>
      </c>
      <c r="D367" s="570" t="s">
        <v>538</v>
      </c>
      <c r="E367" s="569" t="s">
        <v>3009</v>
      </c>
      <c r="F367" s="570" t="s">
        <v>3010</v>
      </c>
      <c r="G367" s="569" t="s">
        <v>3653</v>
      </c>
      <c r="H367" s="569" t="s">
        <v>3654</v>
      </c>
      <c r="I367" s="571">
        <v>434.40666666666669</v>
      </c>
      <c r="J367" s="571">
        <v>7</v>
      </c>
      <c r="K367" s="572">
        <v>3040.7999999999997</v>
      </c>
    </row>
    <row r="368" spans="1:11" ht="14.4" customHeight="1" x14ac:dyDescent="0.3">
      <c r="A368" s="567" t="s">
        <v>515</v>
      </c>
      <c r="B368" s="568" t="s">
        <v>517</v>
      </c>
      <c r="C368" s="569" t="s">
        <v>537</v>
      </c>
      <c r="D368" s="570" t="s">
        <v>538</v>
      </c>
      <c r="E368" s="569" t="s">
        <v>3009</v>
      </c>
      <c r="F368" s="570" t="s">
        <v>3010</v>
      </c>
      <c r="G368" s="569" t="s">
        <v>3427</v>
      </c>
      <c r="H368" s="569" t="s">
        <v>3428</v>
      </c>
      <c r="I368" s="571">
        <v>422.31</v>
      </c>
      <c r="J368" s="571">
        <v>5</v>
      </c>
      <c r="K368" s="572">
        <v>2111.5</v>
      </c>
    </row>
    <row r="369" spans="1:11" ht="14.4" customHeight="1" x14ac:dyDescent="0.3">
      <c r="A369" s="567" t="s">
        <v>515</v>
      </c>
      <c r="B369" s="568" t="s">
        <v>517</v>
      </c>
      <c r="C369" s="569" t="s">
        <v>537</v>
      </c>
      <c r="D369" s="570" t="s">
        <v>538</v>
      </c>
      <c r="E369" s="569" t="s">
        <v>3009</v>
      </c>
      <c r="F369" s="570" t="s">
        <v>3010</v>
      </c>
      <c r="G369" s="569" t="s">
        <v>3655</v>
      </c>
      <c r="H369" s="569" t="s">
        <v>3656</v>
      </c>
      <c r="I369" s="571">
        <v>1718.2</v>
      </c>
      <c r="J369" s="571">
        <v>10</v>
      </c>
      <c r="K369" s="572">
        <v>14036</v>
      </c>
    </row>
    <row r="370" spans="1:11" ht="14.4" customHeight="1" x14ac:dyDescent="0.3">
      <c r="A370" s="567" t="s">
        <v>515</v>
      </c>
      <c r="B370" s="568" t="s">
        <v>517</v>
      </c>
      <c r="C370" s="569" t="s">
        <v>537</v>
      </c>
      <c r="D370" s="570" t="s">
        <v>538</v>
      </c>
      <c r="E370" s="569" t="s">
        <v>3009</v>
      </c>
      <c r="F370" s="570" t="s">
        <v>3010</v>
      </c>
      <c r="G370" s="569" t="s">
        <v>3657</v>
      </c>
      <c r="H370" s="569" t="s">
        <v>3658</v>
      </c>
      <c r="I370" s="571">
        <v>198.03</v>
      </c>
      <c r="J370" s="571">
        <v>10</v>
      </c>
      <c r="K370" s="572">
        <v>1979.6499999999999</v>
      </c>
    </row>
    <row r="371" spans="1:11" ht="14.4" customHeight="1" x14ac:dyDescent="0.3">
      <c r="A371" s="567" t="s">
        <v>515</v>
      </c>
      <c r="B371" s="568" t="s">
        <v>517</v>
      </c>
      <c r="C371" s="569" t="s">
        <v>537</v>
      </c>
      <c r="D371" s="570" t="s">
        <v>538</v>
      </c>
      <c r="E371" s="569" t="s">
        <v>3009</v>
      </c>
      <c r="F371" s="570" t="s">
        <v>3010</v>
      </c>
      <c r="G371" s="569" t="s">
        <v>3659</v>
      </c>
      <c r="H371" s="569" t="s">
        <v>3660</v>
      </c>
      <c r="I371" s="571">
        <v>49.95</v>
      </c>
      <c r="J371" s="571">
        <v>10</v>
      </c>
      <c r="K371" s="572">
        <v>499.48</v>
      </c>
    </row>
    <row r="372" spans="1:11" ht="14.4" customHeight="1" x14ac:dyDescent="0.3">
      <c r="A372" s="567" t="s">
        <v>515</v>
      </c>
      <c r="B372" s="568" t="s">
        <v>517</v>
      </c>
      <c r="C372" s="569" t="s">
        <v>537</v>
      </c>
      <c r="D372" s="570" t="s">
        <v>538</v>
      </c>
      <c r="E372" s="569" t="s">
        <v>3009</v>
      </c>
      <c r="F372" s="570" t="s">
        <v>3010</v>
      </c>
      <c r="G372" s="569" t="s">
        <v>3661</v>
      </c>
      <c r="H372" s="569" t="s">
        <v>3662</v>
      </c>
      <c r="I372" s="571">
        <v>154</v>
      </c>
      <c r="J372" s="571">
        <v>10</v>
      </c>
      <c r="K372" s="572">
        <v>1539.97</v>
      </c>
    </row>
    <row r="373" spans="1:11" ht="14.4" customHeight="1" x14ac:dyDescent="0.3">
      <c r="A373" s="567" t="s">
        <v>515</v>
      </c>
      <c r="B373" s="568" t="s">
        <v>517</v>
      </c>
      <c r="C373" s="569" t="s">
        <v>537</v>
      </c>
      <c r="D373" s="570" t="s">
        <v>538</v>
      </c>
      <c r="E373" s="569" t="s">
        <v>3009</v>
      </c>
      <c r="F373" s="570" t="s">
        <v>3010</v>
      </c>
      <c r="G373" s="569" t="s">
        <v>3663</v>
      </c>
      <c r="H373" s="569" t="s">
        <v>3664</v>
      </c>
      <c r="I373" s="571">
        <v>40</v>
      </c>
      <c r="J373" s="571">
        <v>50</v>
      </c>
      <c r="K373" s="572">
        <v>1999.85</v>
      </c>
    </row>
    <row r="374" spans="1:11" ht="14.4" customHeight="1" x14ac:dyDescent="0.3">
      <c r="A374" s="567" t="s">
        <v>515</v>
      </c>
      <c r="B374" s="568" t="s">
        <v>517</v>
      </c>
      <c r="C374" s="569" t="s">
        <v>537</v>
      </c>
      <c r="D374" s="570" t="s">
        <v>538</v>
      </c>
      <c r="E374" s="569" t="s">
        <v>3009</v>
      </c>
      <c r="F374" s="570" t="s">
        <v>3010</v>
      </c>
      <c r="G374" s="569" t="s">
        <v>3665</v>
      </c>
      <c r="H374" s="569" t="s">
        <v>3666</v>
      </c>
      <c r="I374" s="571">
        <v>47.48</v>
      </c>
      <c r="J374" s="571">
        <v>10</v>
      </c>
      <c r="K374" s="572">
        <v>474.75</v>
      </c>
    </row>
    <row r="375" spans="1:11" ht="14.4" customHeight="1" x14ac:dyDescent="0.3">
      <c r="A375" s="567" t="s">
        <v>515</v>
      </c>
      <c r="B375" s="568" t="s">
        <v>517</v>
      </c>
      <c r="C375" s="569" t="s">
        <v>537</v>
      </c>
      <c r="D375" s="570" t="s">
        <v>538</v>
      </c>
      <c r="E375" s="569" t="s">
        <v>3009</v>
      </c>
      <c r="F375" s="570" t="s">
        <v>3010</v>
      </c>
      <c r="G375" s="569" t="s">
        <v>3667</v>
      </c>
      <c r="H375" s="569" t="s">
        <v>3668</v>
      </c>
      <c r="I375" s="571">
        <v>49.95</v>
      </c>
      <c r="J375" s="571">
        <v>10</v>
      </c>
      <c r="K375" s="572">
        <v>499.5</v>
      </c>
    </row>
    <row r="376" spans="1:11" ht="14.4" customHeight="1" x14ac:dyDescent="0.3">
      <c r="A376" s="567" t="s">
        <v>515</v>
      </c>
      <c r="B376" s="568" t="s">
        <v>517</v>
      </c>
      <c r="C376" s="569" t="s">
        <v>537</v>
      </c>
      <c r="D376" s="570" t="s">
        <v>538</v>
      </c>
      <c r="E376" s="569" t="s">
        <v>3009</v>
      </c>
      <c r="F376" s="570" t="s">
        <v>3010</v>
      </c>
      <c r="G376" s="569" t="s">
        <v>3669</v>
      </c>
      <c r="H376" s="569" t="s">
        <v>3670</v>
      </c>
      <c r="I376" s="571">
        <v>47.48</v>
      </c>
      <c r="J376" s="571">
        <v>10</v>
      </c>
      <c r="K376" s="572">
        <v>474.75</v>
      </c>
    </row>
    <row r="377" spans="1:11" ht="14.4" customHeight="1" x14ac:dyDescent="0.3">
      <c r="A377" s="567" t="s">
        <v>515</v>
      </c>
      <c r="B377" s="568" t="s">
        <v>517</v>
      </c>
      <c r="C377" s="569" t="s">
        <v>537</v>
      </c>
      <c r="D377" s="570" t="s">
        <v>538</v>
      </c>
      <c r="E377" s="569" t="s">
        <v>3009</v>
      </c>
      <c r="F377" s="570" t="s">
        <v>3010</v>
      </c>
      <c r="G377" s="569" t="s">
        <v>3671</v>
      </c>
      <c r="H377" s="569" t="s">
        <v>3672</v>
      </c>
      <c r="I377" s="571">
        <v>47.48</v>
      </c>
      <c r="J377" s="571">
        <v>10</v>
      </c>
      <c r="K377" s="572">
        <v>474.75</v>
      </c>
    </row>
    <row r="378" spans="1:11" ht="14.4" customHeight="1" x14ac:dyDescent="0.3">
      <c r="A378" s="567" t="s">
        <v>515</v>
      </c>
      <c r="B378" s="568" t="s">
        <v>517</v>
      </c>
      <c r="C378" s="569" t="s">
        <v>537</v>
      </c>
      <c r="D378" s="570" t="s">
        <v>538</v>
      </c>
      <c r="E378" s="569" t="s">
        <v>3009</v>
      </c>
      <c r="F378" s="570" t="s">
        <v>3010</v>
      </c>
      <c r="G378" s="569" t="s">
        <v>3673</v>
      </c>
      <c r="H378" s="569" t="s">
        <v>3674</v>
      </c>
      <c r="I378" s="571">
        <v>49.95</v>
      </c>
      <c r="J378" s="571">
        <v>10</v>
      </c>
      <c r="K378" s="572">
        <v>499.5</v>
      </c>
    </row>
    <row r="379" spans="1:11" ht="14.4" customHeight="1" x14ac:dyDescent="0.3">
      <c r="A379" s="567" t="s">
        <v>515</v>
      </c>
      <c r="B379" s="568" t="s">
        <v>517</v>
      </c>
      <c r="C379" s="569" t="s">
        <v>537</v>
      </c>
      <c r="D379" s="570" t="s">
        <v>538</v>
      </c>
      <c r="E379" s="569" t="s">
        <v>3009</v>
      </c>
      <c r="F379" s="570" t="s">
        <v>3010</v>
      </c>
      <c r="G379" s="569" t="s">
        <v>3675</v>
      </c>
      <c r="H379" s="569" t="s">
        <v>3676</v>
      </c>
      <c r="I379" s="571">
        <v>48.303333333333335</v>
      </c>
      <c r="J379" s="571">
        <v>30</v>
      </c>
      <c r="K379" s="572">
        <v>1449.05</v>
      </c>
    </row>
    <row r="380" spans="1:11" ht="14.4" customHeight="1" x14ac:dyDescent="0.3">
      <c r="A380" s="567" t="s">
        <v>515</v>
      </c>
      <c r="B380" s="568" t="s">
        <v>517</v>
      </c>
      <c r="C380" s="569" t="s">
        <v>537</v>
      </c>
      <c r="D380" s="570" t="s">
        <v>538</v>
      </c>
      <c r="E380" s="569" t="s">
        <v>3009</v>
      </c>
      <c r="F380" s="570" t="s">
        <v>3010</v>
      </c>
      <c r="G380" s="569" t="s">
        <v>3677</v>
      </c>
      <c r="H380" s="569" t="s">
        <v>3678</v>
      </c>
      <c r="I380" s="571">
        <v>48.715000000000003</v>
      </c>
      <c r="J380" s="571">
        <v>20</v>
      </c>
      <c r="K380" s="572">
        <v>974.23</v>
      </c>
    </row>
    <row r="381" spans="1:11" ht="14.4" customHeight="1" x14ac:dyDescent="0.3">
      <c r="A381" s="567" t="s">
        <v>515</v>
      </c>
      <c r="B381" s="568" t="s">
        <v>517</v>
      </c>
      <c r="C381" s="569" t="s">
        <v>537</v>
      </c>
      <c r="D381" s="570" t="s">
        <v>538</v>
      </c>
      <c r="E381" s="569" t="s">
        <v>3009</v>
      </c>
      <c r="F381" s="570" t="s">
        <v>3010</v>
      </c>
      <c r="G381" s="569" t="s">
        <v>3679</v>
      </c>
      <c r="H381" s="569" t="s">
        <v>3680</v>
      </c>
      <c r="I381" s="571">
        <v>49.95</v>
      </c>
      <c r="J381" s="571">
        <v>10</v>
      </c>
      <c r="K381" s="572">
        <v>499.48</v>
      </c>
    </row>
    <row r="382" spans="1:11" ht="14.4" customHeight="1" x14ac:dyDescent="0.3">
      <c r="A382" s="567" t="s">
        <v>515</v>
      </c>
      <c r="B382" s="568" t="s">
        <v>517</v>
      </c>
      <c r="C382" s="569" t="s">
        <v>537</v>
      </c>
      <c r="D382" s="570" t="s">
        <v>538</v>
      </c>
      <c r="E382" s="569" t="s">
        <v>3009</v>
      </c>
      <c r="F382" s="570" t="s">
        <v>3010</v>
      </c>
      <c r="G382" s="569" t="s">
        <v>3681</v>
      </c>
      <c r="H382" s="569" t="s">
        <v>3682</v>
      </c>
      <c r="I382" s="571">
        <v>8.98</v>
      </c>
      <c r="J382" s="571">
        <v>10</v>
      </c>
      <c r="K382" s="572">
        <v>89.75</v>
      </c>
    </row>
    <row r="383" spans="1:11" ht="14.4" customHeight="1" x14ac:dyDescent="0.3">
      <c r="A383" s="567" t="s">
        <v>515</v>
      </c>
      <c r="B383" s="568" t="s">
        <v>517</v>
      </c>
      <c r="C383" s="569" t="s">
        <v>537</v>
      </c>
      <c r="D383" s="570" t="s">
        <v>538</v>
      </c>
      <c r="E383" s="569" t="s">
        <v>3009</v>
      </c>
      <c r="F383" s="570" t="s">
        <v>3010</v>
      </c>
      <c r="G383" s="569" t="s">
        <v>3683</v>
      </c>
      <c r="H383" s="569" t="s">
        <v>3684</v>
      </c>
      <c r="I383" s="571">
        <v>8.9700000000000006</v>
      </c>
      <c r="J383" s="571">
        <v>10</v>
      </c>
      <c r="K383" s="572">
        <v>89.7</v>
      </c>
    </row>
    <row r="384" spans="1:11" ht="14.4" customHeight="1" x14ac:dyDescent="0.3">
      <c r="A384" s="567" t="s">
        <v>515</v>
      </c>
      <c r="B384" s="568" t="s">
        <v>517</v>
      </c>
      <c r="C384" s="569" t="s">
        <v>537</v>
      </c>
      <c r="D384" s="570" t="s">
        <v>538</v>
      </c>
      <c r="E384" s="569" t="s">
        <v>3009</v>
      </c>
      <c r="F384" s="570" t="s">
        <v>3010</v>
      </c>
      <c r="G384" s="569" t="s">
        <v>3685</v>
      </c>
      <c r="H384" s="569" t="s">
        <v>3686</v>
      </c>
      <c r="I384" s="571">
        <v>9.2050000000000001</v>
      </c>
      <c r="J384" s="571">
        <v>20</v>
      </c>
      <c r="K384" s="572">
        <v>184.07999999999998</v>
      </c>
    </row>
    <row r="385" spans="1:11" ht="14.4" customHeight="1" x14ac:dyDescent="0.3">
      <c r="A385" s="567" t="s">
        <v>515</v>
      </c>
      <c r="B385" s="568" t="s">
        <v>517</v>
      </c>
      <c r="C385" s="569" t="s">
        <v>537</v>
      </c>
      <c r="D385" s="570" t="s">
        <v>538</v>
      </c>
      <c r="E385" s="569" t="s">
        <v>3009</v>
      </c>
      <c r="F385" s="570" t="s">
        <v>3010</v>
      </c>
      <c r="G385" s="569" t="s">
        <v>3687</v>
      </c>
      <c r="H385" s="569" t="s">
        <v>3688</v>
      </c>
      <c r="I385" s="571">
        <v>9.2833333333333332</v>
      </c>
      <c r="J385" s="571">
        <v>30</v>
      </c>
      <c r="K385" s="572">
        <v>278.48</v>
      </c>
    </row>
    <row r="386" spans="1:11" ht="14.4" customHeight="1" x14ac:dyDescent="0.3">
      <c r="A386" s="567" t="s">
        <v>515</v>
      </c>
      <c r="B386" s="568" t="s">
        <v>517</v>
      </c>
      <c r="C386" s="569" t="s">
        <v>537</v>
      </c>
      <c r="D386" s="570" t="s">
        <v>538</v>
      </c>
      <c r="E386" s="569" t="s">
        <v>3009</v>
      </c>
      <c r="F386" s="570" t="s">
        <v>3010</v>
      </c>
      <c r="G386" s="569" t="s">
        <v>3689</v>
      </c>
      <c r="H386" s="569" t="s">
        <v>3690</v>
      </c>
      <c r="I386" s="571">
        <v>8.9700000000000006</v>
      </c>
      <c r="J386" s="571">
        <v>10</v>
      </c>
      <c r="K386" s="572">
        <v>89.7</v>
      </c>
    </row>
    <row r="387" spans="1:11" ht="14.4" customHeight="1" x14ac:dyDescent="0.3">
      <c r="A387" s="567" t="s">
        <v>515</v>
      </c>
      <c r="B387" s="568" t="s">
        <v>517</v>
      </c>
      <c r="C387" s="569" t="s">
        <v>537</v>
      </c>
      <c r="D387" s="570" t="s">
        <v>538</v>
      </c>
      <c r="E387" s="569" t="s">
        <v>3009</v>
      </c>
      <c r="F387" s="570" t="s">
        <v>3010</v>
      </c>
      <c r="G387" s="569" t="s">
        <v>3691</v>
      </c>
      <c r="H387" s="569" t="s">
        <v>3692</v>
      </c>
      <c r="I387" s="571">
        <v>8.9750000000000014</v>
      </c>
      <c r="J387" s="571">
        <v>20</v>
      </c>
      <c r="K387" s="572">
        <v>179.45</v>
      </c>
    </row>
    <row r="388" spans="1:11" ht="14.4" customHeight="1" x14ac:dyDescent="0.3">
      <c r="A388" s="567" t="s">
        <v>515</v>
      </c>
      <c r="B388" s="568" t="s">
        <v>517</v>
      </c>
      <c r="C388" s="569" t="s">
        <v>537</v>
      </c>
      <c r="D388" s="570" t="s">
        <v>538</v>
      </c>
      <c r="E388" s="569" t="s">
        <v>3009</v>
      </c>
      <c r="F388" s="570" t="s">
        <v>3010</v>
      </c>
      <c r="G388" s="569" t="s">
        <v>3693</v>
      </c>
      <c r="H388" s="569" t="s">
        <v>3694</v>
      </c>
      <c r="I388" s="571">
        <v>471.9</v>
      </c>
      <c r="J388" s="571">
        <v>2</v>
      </c>
      <c r="K388" s="572">
        <v>943.8</v>
      </c>
    </row>
    <row r="389" spans="1:11" ht="14.4" customHeight="1" x14ac:dyDescent="0.3">
      <c r="A389" s="567" t="s">
        <v>515</v>
      </c>
      <c r="B389" s="568" t="s">
        <v>517</v>
      </c>
      <c r="C389" s="569" t="s">
        <v>537</v>
      </c>
      <c r="D389" s="570" t="s">
        <v>538</v>
      </c>
      <c r="E389" s="569" t="s">
        <v>3009</v>
      </c>
      <c r="F389" s="570" t="s">
        <v>3010</v>
      </c>
      <c r="G389" s="569" t="s">
        <v>3695</v>
      </c>
      <c r="H389" s="569" t="s">
        <v>3696</v>
      </c>
      <c r="I389" s="571">
        <v>152.46</v>
      </c>
      <c r="J389" s="571">
        <v>20</v>
      </c>
      <c r="K389" s="572">
        <v>3049.2</v>
      </c>
    </row>
    <row r="390" spans="1:11" ht="14.4" customHeight="1" x14ac:dyDescent="0.3">
      <c r="A390" s="567" t="s">
        <v>515</v>
      </c>
      <c r="B390" s="568" t="s">
        <v>517</v>
      </c>
      <c r="C390" s="569" t="s">
        <v>537</v>
      </c>
      <c r="D390" s="570" t="s">
        <v>538</v>
      </c>
      <c r="E390" s="569" t="s">
        <v>3009</v>
      </c>
      <c r="F390" s="570" t="s">
        <v>3010</v>
      </c>
      <c r="G390" s="569" t="s">
        <v>3697</v>
      </c>
      <c r="H390" s="569" t="s">
        <v>3698</v>
      </c>
      <c r="I390" s="571">
        <v>209.33</v>
      </c>
      <c r="J390" s="571">
        <v>20</v>
      </c>
      <c r="K390" s="572">
        <v>4186.6000000000004</v>
      </c>
    </row>
    <row r="391" spans="1:11" ht="14.4" customHeight="1" x14ac:dyDescent="0.3">
      <c r="A391" s="567" t="s">
        <v>515</v>
      </c>
      <c r="B391" s="568" t="s">
        <v>517</v>
      </c>
      <c r="C391" s="569" t="s">
        <v>537</v>
      </c>
      <c r="D391" s="570" t="s">
        <v>538</v>
      </c>
      <c r="E391" s="569" t="s">
        <v>3009</v>
      </c>
      <c r="F391" s="570" t="s">
        <v>3010</v>
      </c>
      <c r="G391" s="569" t="s">
        <v>3699</v>
      </c>
      <c r="H391" s="569" t="s">
        <v>3700</v>
      </c>
      <c r="I391" s="571">
        <v>162.13999999999999</v>
      </c>
      <c r="J391" s="571">
        <v>20</v>
      </c>
      <c r="K391" s="572">
        <v>3242.8</v>
      </c>
    </row>
    <row r="392" spans="1:11" ht="14.4" customHeight="1" x14ac:dyDescent="0.3">
      <c r="A392" s="567" t="s">
        <v>515</v>
      </c>
      <c r="B392" s="568" t="s">
        <v>517</v>
      </c>
      <c r="C392" s="569" t="s">
        <v>537</v>
      </c>
      <c r="D392" s="570" t="s">
        <v>538</v>
      </c>
      <c r="E392" s="569" t="s">
        <v>3009</v>
      </c>
      <c r="F392" s="570" t="s">
        <v>3010</v>
      </c>
      <c r="G392" s="569" t="s">
        <v>3701</v>
      </c>
      <c r="H392" s="569" t="s">
        <v>3702</v>
      </c>
      <c r="I392" s="571">
        <v>30.25</v>
      </c>
      <c r="J392" s="571">
        <v>50</v>
      </c>
      <c r="K392" s="572">
        <v>1512.5</v>
      </c>
    </row>
    <row r="393" spans="1:11" ht="14.4" customHeight="1" x14ac:dyDescent="0.3">
      <c r="A393" s="567" t="s">
        <v>515</v>
      </c>
      <c r="B393" s="568" t="s">
        <v>517</v>
      </c>
      <c r="C393" s="569" t="s">
        <v>537</v>
      </c>
      <c r="D393" s="570" t="s">
        <v>538</v>
      </c>
      <c r="E393" s="569" t="s">
        <v>3009</v>
      </c>
      <c r="F393" s="570" t="s">
        <v>3010</v>
      </c>
      <c r="G393" s="569" t="s">
        <v>3703</v>
      </c>
      <c r="H393" s="569" t="s">
        <v>3704</v>
      </c>
      <c r="I393" s="571">
        <v>30.25</v>
      </c>
      <c r="J393" s="571">
        <v>50</v>
      </c>
      <c r="K393" s="572">
        <v>1512.5</v>
      </c>
    </row>
    <row r="394" spans="1:11" ht="14.4" customHeight="1" x14ac:dyDescent="0.3">
      <c r="A394" s="567" t="s">
        <v>515</v>
      </c>
      <c r="B394" s="568" t="s">
        <v>517</v>
      </c>
      <c r="C394" s="569" t="s">
        <v>537</v>
      </c>
      <c r="D394" s="570" t="s">
        <v>538</v>
      </c>
      <c r="E394" s="569" t="s">
        <v>3009</v>
      </c>
      <c r="F394" s="570" t="s">
        <v>3010</v>
      </c>
      <c r="G394" s="569" t="s">
        <v>3705</v>
      </c>
      <c r="H394" s="569" t="s">
        <v>3706</v>
      </c>
      <c r="I394" s="571">
        <v>30.25</v>
      </c>
      <c r="J394" s="571">
        <v>50</v>
      </c>
      <c r="K394" s="572">
        <v>1512.5</v>
      </c>
    </row>
    <row r="395" spans="1:11" ht="14.4" customHeight="1" x14ac:dyDescent="0.3">
      <c r="A395" s="567" t="s">
        <v>515</v>
      </c>
      <c r="B395" s="568" t="s">
        <v>517</v>
      </c>
      <c r="C395" s="569" t="s">
        <v>537</v>
      </c>
      <c r="D395" s="570" t="s">
        <v>538</v>
      </c>
      <c r="E395" s="569" t="s">
        <v>3009</v>
      </c>
      <c r="F395" s="570" t="s">
        <v>3010</v>
      </c>
      <c r="G395" s="569" t="s">
        <v>3707</v>
      </c>
      <c r="H395" s="569" t="s">
        <v>3708</v>
      </c>
      <c r="I395" s="571">
        <v>30.25</v>
      </c>
      <c r="J395" s="571">
        <v>50</v>
      </c>
      <c r="K395" s="572">
        <v>1512.5</v>
      </c>
    </row>
    <row r="396" spans="1:11" ht="14.4" customHeight="1" x14ac:dyDescent="0.3">
      <c r="A396" s="567" t="s">
        <v>515</v>
      </c>
      <c r="B396" s="568" t="s">
        <v>517</v>
      </c>
      <c r="C396" s="569" t="s">
        <v>537</v>
      </c>
      <c r="D396" s="570" t="s">
        <v>538</v>
      </c>
      <c r="E396" s="569" t="s">
        <v>3017</v>
      </c>
      <c r="F396" s="570" t="s">
        <v>3018</v>
      </c>
      <c r="G396" s="569" t="s">
        <v>3467</v>
      </c>
      <c r="H396" s="569" t="s">
        <v>3468</v>
      </c>
      <c r="I396" s="571">
        <v>8.0803571428571406</v>
      </c>
      <c r="J396" s="571">
        <v>4230</v>
      </c>
      <c r="K396" s="572">
        <v>34236.800000000003</v>
      </c>
    </row>
    <row r="397" spans="1:11" ht="14.4" customHeight="1" x14ac:dyDescent="0.3">
      <c r="A397" s="567" t="s">
        <v>515</v>
      </c>
      <c r="B397" s="568" t="s">
        <v>517</v>
      </c>
      <c r="C397" s="569" t="s">
        <v>537</v>
      </c>
      <c r="D397" s="570" t="s">
        <v>538</v>
      </c>
      <c r="E397" s="569" t="s">
        <v>3017</v>
      </c>
      <c r="F397" s="570" t="s">
        <v>3018</v>
      </c>
      <c r="G397" s="569" t="s">
        <v>3469</v>
      </c>
      <c r="H397" s="569" t="s">
        <v>3470</v>
      </c>
      <c r="I397" s="571">
        <v>12.53</v>
      </c>
      <c r="J397" s="571">
        <v>50</v>
      </c>
      <c r="K397" s="572">
        <v>626.5</v>
      </c>
    </row>
    <row r="398" spans="1:11" ht="14.4" customHeight="1" x14ac:dyDescent="0.3">
      <c r="A398" s="567" t="s">
        <v>515</v>
      </c>
      <c r="B398" s="568" t="s">
        <v>517</v>
      </c>
      <c r="C398" s="569" t="s">
        <v>537</v>
      </c>
      <c r="D398" s="570" t="s">
        <v>538</v>
      </c>
      <c r="E398" s="569" t="s">
        <v>3017</v>
      </c>
      <c r="F398" s="570" t="s">
        <v>3018</v>
      </c>
      <c r="G398" s="569" t="s">
        <v>3709</v>
      </c>
      <c r="H398" s="569" t="s">
        <v>3710</v>
      </c>
      <c r="I398" s="571">
        <v>12.324999999999998</v>
      </c>
      <c r="J398" s="571">
        <v>340</v>
      </c>
      <c r="K398" s="572">
        <v>4231.8999999999996</v>
      </c>
    </row>
    <row r="399" spans="1:11" ht="14.4" customHeight="1" x14ac:dyDescent="0.3">
      <c r="A399" s="567" t="s">
        <v>515</v>
      </c>
      <c r="B399" s="568" t="s">
        <v>517</v>
      </c>
      <c r="C399" s="569" t="s">
        <v>537</v>
      </c>
      <c r="D399" s="570" t="s">
        <v>538</v>
      </c>
      <c r="E399" s="569" t="s">
        <v>3021</v>
      </c>
      <c r="F399" s="570" t="s">
        <v>3022</v>
      </c>
      <c r="G399" s="569" t="s">
        <v>3711</v>
      </c>
      <c r="H399" s="569" t="s">
        <v>3712</v>
      </c>
      <c r="I399" s="571">
        <v>180.43999999999997</v>
      </c>
      <c r="J399" s="571">
        <v>75</v>
      </c>
      <c r="K399" s="572">
        <v>13532.650000000001</v>
      </c>
    </row>
    <row r="400" spans="1:11" ht="14.4" customHeight="1" x14ac:dyDescent="0.3">
      <c r="A400" s="567" t="s">
        <v>515</v>
      </c>
      <c r="B400" s="568" t="s">
        <v>517</v>
      </c>
      <c r="C400" s="569" t="s">
        <v>537</v>
      </c>
      <c r="D400" s="570" t="s">
        <v>538</v>
      </c>
      <c r="E400" s="569" t="s">
        <v>3021</v>
      </c>
      <c r="F400" s="570" t="s">
        <v>3022</v>
      </c>
      <c r="G400" s="569" t="s">
        <v>3051</v>
      </c>
      <c r="H400" s="569" t="s">
        <v>3052</v>
      </c>
      <c r="I400" s="571">
        <v>0.29608695652173905</v>
      </c>
      <c r="J400" s="571">
        <v>3900</v>
      </c>
      <c r="K400" s="572">
        <v>1153</v>
      </c>
    </row>
    <row r="401" spans="1:11" ht="14.4" customHeight="1" x14ac:dyDescent="0.3">
      <c r="A401" s="567" t="s">
        <v>515</v>
      </c>
      <c r="B401" s="568" t="s">
        <v>517</v>
      </c>
      <c r="C401" s="569" t="s">
        <v>537</v>
      </c>
      <c r="D401" s="570" t="s">
        <v>538</v>
      </c>
      <c r="E401" s="569" t="s">
        <v>3021</v>
      </c>
      <c r="F401" s="570" t="s">
        <v>3022</v>
      </c>
      <c r="G401" s="569" t="s">
        <v>3053</v>
      </c>
      <c r="H401" s="569" t="s">
        <v>3054</v>
      </c>
      <c r="I401" s="571">
        <v>0.29899999999999993</v>
      </c>
      <c r="J401" s="571">
        <v>3400</v>
      </c>
      <c r="K401" s="572">
        <v>1016</v>
      </c>
    </row>
    <row r="402" spans="1:11" ht="14.4" customHeight="1" x14ac:dyDescent="0.3">
      <c r="A402" s="567" t="s">
        <v>515</v>
      </c>
      <c r="B402" s="568" t="s">
        <v>517</v>
      </c>
      <c r="C402" s="569" t="s">
        <v>537</v>
      </c>
      <c r="D402" s="570" t="s">
        <v>538</v>
      </c>
      <c r="E402" s="569" t="s">
        <v>3021</v>
      </c>
      <c r="F402" s="570" t="s">
        <v>3022</v>
      </c>
      <c r="G402" s="569" t="s">
        <v>3713</v>
      </c>
      <c r="H402" s="569" t="s">
        <v>3714</v>
      </c>
      <c r="I402" s="571">
        <v>0.68</v>
      </c>
      <c r="J402" s="571">
        <v>100</v>
      </c>
      <c r="K402" s="572">
        <v>68</v>
      </c>
    </row>
    <row r="403" spans="1:11" ht="14.4" customHeight="1" x14ac:dyDescent="0.3">
      <c r="A403" s="567" t="s">
        <v>515</v>
      </c>
      <c r="B403" s="568" t="s">
        <v>517</v>
      </c>
      <c r="C403" s="569" t="s">
        <v>537</v>
      </c>
      <c r="D403" s="570" t="s">
        <v>538</v>
      </c>
      <c r="E403" s="569" t="s">
        <v>3021</v>
      </c>
      <c r="F403" s="570" t="s">
        <v>3022</v>
      </c>
      <c r="G403" s="569" t="s">
        <v>3715</v>
      </c>
      <c r="H403" s="569" t="s">
        <v>3716</v>
      </c>
      <c r="I403" s="571">
        <v>48.826000000000001</v>
      </c>
      <c r="J403" s="571">
        <v>150</v>
      </c>
      <c r="K403" s="572">
        <v>7323.8</v>
      </c>
    </row>
    <row r="404" spans="1:11" ht="14.4" customHeight="1" x14ac:dyDescent="0.3">
      <c r="A404" s="567" t="s">
        <v>515</v>
      </c>
      <c r="B404" s="568" t="s">
        <v>517</v>
      </c>
      <c r="C404" s="569" t="s">
        <v>537</v>
      </c>
      <c r="D404" s="570" t="s">
        <v>538</v>
      </c>
      <c r="E404" s="569" t="s">
        <v>3021</v>
      </c>
      <c r="F404" s="570" t="s">
        <v>3022</v>
      </c>
      <c r="G404" s="569" t="s">
        <v>3055</v>
      </c>
      <c r="H404" s="569" t="s">
        <v>3056</v>
      </c>
      <c r="I404" s="571">
        <v>0.30051282051282041</v>
      </c>
      <c r="J404" s="571">
        <v>9700</v>
      </c>
      <c r="K404" s="572">
        <v>2910</v>
      </c>
    </row>
    <row r="405" spans="1:11" ht="14.4" customHeight="1" x14ac:dyDescent="0.3">
      <c r="A405" s="567" t="s">
        <v>515</v>
      </c>
      <c r="B405" s="568" t="s">
        <v>517</v>
      </c>
      <c r="C405" s="569" t="s">
        <v>537</v>
      </c>
      <c r="D405" s="570" t="s">
        <v>538</v>
      </c>
      <c r="E405" s="569" t="s">
        <v>3021</v>
      </c>
      <c r="F405" s="570" t="s">
        <v>3022</v>
      </c>
      <c r="G405" s="569" t="s">
        <v>3717</v>
      </c>
      <c r="H405" s="569" t="s">
        <v>3718</v>
      </c>
      <c r="I405" s="571">
        <v>48.825000000000003</v>
      </c>
      <c r="J405" s="571">
        <v>50</v>
      </c>
      <c r="K405" s="572">
        <v>2441.27</v>
      </c>
    </row>
    <row r="406" spans="1:11" ht="14.4" customHeight="1" x14ac:dyDescent="0.3">
      <c r="A406" s="567" t="s">
        <v>515</v>
      </c>
      <c r="B406" s="568" t="s">
        <v>517</v>
      </c>
      <c r="C406" s="569" t="s">
        <v>537</v>
      </c>
      <c r="D406" s="570" t="s">
        <v>538</v>
      </c>
      <c r="E406" s="569" t="s">
        <v>3021</v>
      </c>
      <c r="F406" s="570" t="s">
        <v>3022</v>
      </c>
      <c r="G406" s="569" t="s">
        <v>3719</v>
      </c>
      <c r="H406" s="569" t="s">
        <v>3720</v>
      </c>
      <c r="I406" s="571">
        <v>48.82</v>
      </c>
      <c r="J406" s="571">
        <v>25</v>
      </c>
      <c r="K406" s="572">
        <v>1220.5899999999999</v>
      </c>
    </row>
    <row r="407" spans="1:11" ht="14.4" customHeight="1" x14ac:dyDescent="0.3">
      <c r="A407" s="567" t="s">
        <v>515</v>
      </c>
      <c r="B407" s="568" t="s">
        <v>517</v>
      </c>
      <c r="C407" s="569" t="s">
        <v>537</v>
      </c>
      <c r="D407" s="570" t="s">
        <v>538</v>
      </c>
      <c r="E407" s="569" t="s">
        <v>3021</v>
      </c>
      <c r="F407" s="570" t="s">
        <v>3022</v>
      </c>
      <c r="G407" s="569" t="s">
        <v>3721</v>
      </c>
      <c r="H407" s="569" t="s">
        <v>3722</v>
      </c>
      <c r="I407" s="571">
        <v>48.82</v>
      </c>
      <c r="J407" s="571">
        <v>75</v>
      </c>
      <c r="K407" s="572">
        <v>3661.68</v>
      </c>
    </row>
    <row r="408" spans="1:11" ht="14.4" customHeight="1" x14ac:dyDescent="0.3">
      <c r="A408" s="567" t="s">
        <v>515</v>
      </c>
      <c r="B408" s="568" t="s">
        <v>517</v>
      </c>
      <c r="C408" s="569" t="s">
        <v>537</v>
      </c>
      <c r="D408" s="570" t="s">
        <v>538</v>
      </c>
      <c r="E408" s="569" t="s">
        <v>3021</v>
      </c>
      <c r="F408" s="570" t="s">
        <v>3022</v>
      </c>
      <c r="G408" s="569" t="s">
        <v>3723</v>
      </c>
      <c r="H408" s="569" t="s">
        <v>3724</v>
      </c>
      <c r="I408" s="571">
        <v>101.58</v>
      </c>
      <c r="J408" s="571">
        <v>25</v>
      </c>
      <c r="K408" s="572">
        <v>2539.4899999999998</v>
      </c>
    </row>
    <row r="409" spans="1:11" ht="14.4" customHeight="1" x14ac:dyDescent="0.3">
      <c r="A409" s="567" t="s">
        <v>515</v>
      </c>
      <c r="B409" s="568" t="s">
        <v>517</v>
      </c>
      <c r="C409" s="569" t="s">
        <v>537</v>
      </c>
      <c r="D409" s="570" t="s">
        <v>538</v>
      </c>
      <c r="E409" s="569" t="s">
        <v>3021</v>
      </c>
      <c r="F409" s="570" t="s">
        <v>3022</v>
      </c>
      <c r="G409" s="569" t="s">
        <v>3725</v>
      </c>
      <c r="H409" s="569" t="s">
        <v>3726</v>
      </c>
      <c r="I409" s="571">
        <v>121</v>
      </c>
      <c r="J409" s="571">
        <v>25</v>
      </c>
      <c r="K409" s="572">
        <v>3025</v>
      </c>
    </row>
    <row r="410" spans="1:11" ht="14.4" customHeight="1" x14ac:dyDescent="0.3">
      <c r="A410" s="567" t="s">
        <v>515</v>
      </c>
      <c r="B410" s="568" t="s">
        <v>517</v>
      </c>
      <c r="C410" s="569" t="s">
        <v>537</v>
      </c>
      <c r="D410" s="570" t="s">
        <v>538</v>
      </c>
      <c r="E410" s="569" t="s">
        <v>3023</v>
      </c>
      <c r="F410" s="570" t="s">
        <v>3024</v>
      </c>
      <c r="G410" s="569" t="s">
        <v>3059</v>
      </c>
      <c r="H410" s="569" t="s">
        <v>3060</v>
      </c>
      <c r="I410" s="571">
        <v>0.78394736842105228</v>
      </c>
      <c r="J410" s="571">
        <v>15600</v>
      </c>
      <c r="K410" s="572">
        <v>12283</v>
      </c>
    </row>
    <row r="411" spans="1:11" ht="14.4" customHeight="1" x14ac:dyDescent="0.3">
      <c r="A411" s="567" t="s">
        <v>515</v>
      </c>
      <c r="B411" s="568" t="s">
        <v>517</v>
      </c>
      <c r="C411" s="569" t="s">
        <v>537</v>
      </c>
      <c r="D411" s="570" t="s">
        <v>538</v>
      </c>
      <c r="E411" s="569" t="s">
        <v>3023</v>
      </c>
      <c r="F411" s="570" t="s">
        <v>3024</v>
      </c>
      <c r="G411" s="569" t="s">
        <v>3727</v>
      </c>
      <c r="H411" s="569" t="s">
        <v>3728</v>
      </c>
      <c r="I411" s="571">
        <v>1.1604999999999999</v>
      </c>
      <c r="J411" s="571">
        <v>2900</v>
      </c>
      <c r="K411" s="572">
        <v>3369.8599999999997</v>
      </c>
    </row>
    <row r="412" spans="1:11" ht="14.4" customHeight="1" x14ac:dyDescent="0.3">
      <c r="A412" s="567" t="s">
        <v>515</v>
      </c>
      <c r="B412" s="568" t="s">
        <v>517</v>
      </c>
      <c r="C412" s="569" t="s">
        <v>537</v>
      </c>
      <c r="D412" s="570" t="s">
        <v>538</v>
      </c>
      <c r="E412" s="569" t="s">
        <v>3023</v>
      </c>
      <c r="F412" s="570" t="s">
        <v>3024</v>
      </c>
      <c r="G412" s="569" t="s">
        <v>3061</v>
      </c>
      <c r="H412" s="569" t="s">
        <v>3062</v>
      </c>
      <c r="I412" s="571">
        <v>0.78999999999999981</v>
      </c>
      <c r="J412" s="571">
        <v>8400</v>
      </c>
      <c r="K412" s="572">
        <v>6678</v>
      </c>
    </row>
    <row r="413" spans="1:11" ht="14.4" customHeight="1" x14ac:dyDescent="0.3">
      <c r="A413" s="567" t="s">
        <v>515</v>
      </c>
      <c r="B413" s="568" t="s">
        <v>517</v>
      </c>
      <c r="C413" s="569" t="s">
        <v>537</v>
      </c>
      <c r="D413" s="570" t="s">
        <v>538</v>
      </c>
      <c r="E413" s="569" t="s">
        <v>3023</v>
      </c>
      <c r="F413" s="570" t="s">
        <v>3024</v>
      </c>
      <c r="G413" s="569" t="s">
        <v>3729</v>
      </c>
      <c r="H413" s="569" t="s">
        <v>3730</v>
      </c>
      <c r="I413" s="571">
        <v>0.82</v>
      </c>
      <c r="J413" s="571">
        <v>200</v>
      </c>
      <c r="K413" s="572">
        <v>164</v>
      </c>
    </row>
    <row r="414" spans="1:11" ht="14.4" customHeight="1" x14ac:dyDescent="0.3">
      <c r="A414" s="567" t="s">
        <v>515</v>
      </c>
      <c r="B414" s="568" t="s">
        <v>517</v>
      </c>
      <c r="C414" s="569" t="s">
        <v>539</v>
      </c>
      <c r="D414" s="570" t="s">
        <v>540</v>
      </c>
      <c r="E414" s="569" t="s">
        <v>3007</v>
      </c>
      <c r="F414" s="570" t="s">
        <v>3008</v>
      </c>
      <c r="G414" s="569" t="s">
        <v>3511</v>
      </c>
      <c r="H414" s="569" t="s">
        <v>3512</v>
      </c>
      <c r="I414" s="571">
        <v>34.813333333333333</v>
      </c>
      <c r="J414" s="571">
        <v>72</v>
      </c>
      <c r="K414" s="572">
        <v>2506.5100000000002</v>
      </c>
    </row>
    <row r="415" spans="1:11" ht="14.4" customHeight="1" x14ac:dyDescent="0.3">
      <c r="A415" s="567" t="s">
        <v>515</v>
      </c>
      <c r="B415" s="568" t="s">
        <v>517</v>
      </c>
      <c r="C415" s="569" t="s">
        <v>539</v>
      </c>
      <c r="D415" s="570" t="s">
        <v>540</v>
      </c>
      <c r="E415" s="569" t="s">
        <v>3007</v>
      </c>
      <c r="F415" s="570" t="s">
        <v>3008</v>
      </c>
      <c r="G415" s="569" t="s">
        <v>3513</v>
      </c>
      <c r="H415" s="569" t="s">
        <v>3514</v>
      </c>
      <c r="I415" s="571">
        <v>12.373750000000001</v>
      </c>
      <c r="J415" s="571">
        <v>85</v>
      </c>
      <c r="K415" s="572">
        <v>1051.75</v>
      </c>
    </row>
    <row r="416" spans="1:11" ht="14.4" customHeight="1" x14ac:dyDescent="0.3">
      <c r="A416" s="567" t="s">
        <v>515</v>
      </c>
      <c r="B416" s="568" t="s">
        <v>517</v>
      </c>
      <c r="C416" s="569" t="s">
        <v>539</v>
      </c>
      <c r="D416" s="570" t="s">
        <v>540</v>
      </c>
      <c r="E416" s="569" t="s">
        <v>3007</v>
      </c>
      <c r="F416" s="570" t="s">
        <v>3008</v>
      </c>
      <c r="G416" s="569" t="s">
        <v>3097</v>
      </c>
      <c r="H416" s="569" t="s">
        <v>3098</v>
      </c>
      <c r="I416" s="571">
        <v>25.555000000000003</v>
      </c>
      <c r="J416" s="571">
        <v>144</v>
      </c>
      <c r="K416" s="572">
        <v>3679.94</v>
      </c>
    </row>
    <row r="417" spans="1:11" ht="14.4" customHeight="1" x14ac:dyDescent="0.3">
      <c r="A417" s="567" t="s">
        <v>515</v>
      </c>
      <c r="B417" s="568" t="s">
        <v>517</v>
      </c>
      <c r="C417" s="569" t="s">
        <v>539</v>
      </c>
      <c r="D417" s="570" t="s">
        <v>540</v>
      </c>
      <c r="E417" s="569" t="s">
        <v>3007</v>
      </c>
      <c r="F417" s="570" t="s">
        <v>3008</v>
      </c>
      <c r="G417" s="569" t="s">
        <v>3515</v>
      </c>
      <c r="H417" s="569" t="s">
        <v>3516</v>
      </c>
      <c r="I417" s="571">
        <v>53.433333333333337</v>
      </c>
      <c r="J417" s="571">
        <v>36</v>
      </c>
      <c r="K417" s="572">
        <v>1923.66</v>
      </c>
    </row>
    <row r="418" spans="1:11" ht="14.4" customHeight="1" x14ac:dyDescent="0.3">
      <c r="A418" s="567" t="s">
        <v>515</v>
      </c>
      <c r="B418" s="568" t="s">
        <v>517</v>
      </c>
      <c r="C418" s="569" t="s">
        <v>539</v>
      </c>
      <c r="D418" s="570" t="s">
        <v>540</v>
      </c>
      <c r="E418" s="569" t="s">
        <v>3007</v>
      </c>
      <c r="F418" s="570" t="s">
        <v>3008</v>
      </c>
      <c r="G418" s="569" t="s">
        <v>3025</v>
      </c>
      <c r="H418" s="569" t="s">
        <v>3026</v>
      </c>
      <c r="I418" s="571">
        <v>1.534</v>
      </c>
      <c r="J418" s="571">
        <v>2600</v>
      </c>
      <c r="K418" s="572">
        <v>3941</v>
      </c>
    </row>
    <row r="419" spans="1:11" ht="14.4" customHeight="1" x14ac:dyDescent="0.3">
      <c r="A419" s="567" t="s">
        <v>515</v>
      </c>
      <c r="B419" s="568" t="s">
        <v>517</v>
      </c>
      <c r="C419" s="569" t="s">
        <v>539</v>
      </c>
      <c r="D419" s="570" t="s">
        <v>540</v>
      </c>
      <c r="E419" s="569" t="s">
        <v>3007</v>
      </c>
      <c r="F419" s="570" t="s">
        <v>3008</v>
      </c>
      <c r="G419" s="569" t="s">
        <v>3027</v>
      </c>
      <c r="H419" s="569" t="s">
        <v>3028</v>
      </c>
      <c r="I419" s="571">
        <v>41.57</v>
      </c>
      <c r="J419" s="571">
        <v>780</v>
      </c>
      <c r="K419" s="572">
        <v>32439.140000000003</v>
      </c>
    </row>
    <row r="420" spans="1:11" ht="14.4" customHeight="1" x14ac:dyDescent="0.3">
      <c r="A420" s="567" t="s">
        <v>515</v>
      </c>
      <c r="B420" s="568" t="s">
        <v>517</v>
      </c>
      <c r="C420" s="569" t="s">
        <v>539</v>
      </c>
      <c r="D420" s="570" t="s">
        <v>540</v>
      </c>
      <c r="E420" s="569" t="s">
        <v>3007</v>
      </c>
      <c r="F420" s="570" t="s">
        <v>3008</v>
      </c>
      <c r="G420" s="569" t="s">
        <v>3115</v>
      </c>
      <c r="H420" s="569" t="s">
        <v>3116</v>
      </c>
      <c r="I420" s="571">
        <v>0.59142857142857141</v>
      </c>
      <c r="J420" s="571">
        <v>2850</v>
      </c>
      <c r="K420" s="572">
        <v>1682.5</v>
      </c>
    </row>
    <row r="421" spans="1:11" ht="14.4" customHeight="1" x14ac:dyDescent="0.3">
      <c r="A421" s="567" t="s">
        <v>515</v>
      </c>
      <c r="B421" s="568" t="s">
        <v>517</v>
      </c>
      <c r="C421" s="569" t="s">
        <v>539</v>
      </c>
      <c r="D421" s="570" t="s">
        <v>540</v>
      </c>
      <c r="E421" s="569" t="s">
        <v>3007</v>
      </c>
      <c r="F421" s="570" t="s">
        <v>3008</v>
      </c>
      <c r="G421" s="569" t="s">
        <v>3517</v>
      </c>
      <c r="H421" s="569" t="s">
        <v>3518</v>
      </c>
      <c r="I421" s="571">
        <v>39.729999999999997</v>
      </c>
      <c r="J421" s="571">
        <v>60</v>
      </c>
      <c r="K421" s="572">
        <v>2383.8000000000002</v>
      </c>
    </row>
    <row r="422" spans="1:11" ht="14.4" customHeight="1" x14ac:dyDescent="0.3">
      <c r="A422" s="567" t="s">
        <v>515</v>
      </c>
      <c r="B422" s="568" t="s">
        <v>517</v>
      </c>
      <c r="C422" s="569" t="s">
        <v>539</v>
      </c>
      <c r="D422" s="570" t="s">
        <v>540</v>
      </c>
      <c r="E422" s="569" t="s">
        <v>3007</v>
      </c>
      <c r="F422" s="570" t="s">
        <v>3008</v>
      </c>
      <c r="G422" s="569" t="s">
        <v>3119</v>
      </c>
      <c r="H422" s="569" t="s">
        <v>3120</v>
      </c>
      <c r="I422" s="571">
        <v>89.14</v>
      </c>
      <c r="J422" s="571">
        <v>625</v>
      </c>
      <c r="K422" s="572">
        <v>56136.959999999999</v>
      </c>
    </row>
    <row r="423" spans="1:11" ht="14.4" customHeight="1" x14ac:dyDescent="0.3">
      <c r="A423" s="567" t="s">
        <v>515</v>
      </c>
      <c r="B423" s="568" t="s">
        <v>517</v>
      </c>
      <c r="C423" s="569" t="s">
        <v>539</v>
      </c>
      <c r="D423" s="570" t="s">
        <v>540</v>
      </c>
      <c r="E423" s="569" t="s">
        <v>3007</v>
      </c>
      <c r="F423" s="570" t="s">
        <v>3008</v>
      </c>
      <c r="G423" s="569" t="s">
        <v>3519</v>
      </c>
      <c r="H423" s="569" t="s">
        <v>3520</v>
      </c>
      <c r="I423" s="571">
        <v>19.822499999999998</v>
      </c>
      <c r="J423" s="571">
        <v>32</v>
      </c>
      <c r="K423" s="572">
        <v>634.34</v>
      </c>
    </row>
    <row r="424" spans="1:11" ht="14.4" customHeight="1" x14ac:dyDescent="0.3">
      <c r="A424" s="567" t="s">
        <v>515</v>
      </c>
      <c r="B424" s="568" t="s">
        <v>517</v>
      </c>
      <c r="C424" s="569" t="s">
        <v>539</v>
      </c>
      <c r="D424" s="570" t="s">
        <v>540</v>
      </c>
      <c r="E424" s="569" t="s">
        <v>3007</v>
      </c>
      <c r="F424" s="570" t="s">
        <v>3008</v>
      </c>
      <c r="G424" s="569" t="s">
        <v>3521</v>
      </c>
      <c r="H424" s="569" t="s">
        <v>3522</v>
      </c>
      <c r="I424" s="571">
        <v>26.183636363636367</v>
      </c>
      <c r="J424" s="571">
        <v>20</v>
      </c>
      <c r="K424" s="572">
        <v>523.71000000000015</v>
      </c>
    </row>
    <row r="425" spans="1:11" ht="14.4" customHeight="1" x14ac:dyDescent="0.3">
      <c r="A425" s="567" t="s">
        <v>515</v>
      </c>
      <c r="B425" s="568" t="s">
        <v>517</v>
      </c>
      <c r="C425" s="569" t="s">
        <v>539</v>
      </c>
      <c r="D425" s="570" t="s">
        <v>540</v>
      </c>
      <c r="E425" s="569" t="s">
        <v>3007</v>
      </c>
      <c r="F425" s="570" t="s">
        <v>3008</v>
      </c>
      <c r="G425" s="569" t="s">
        <v>3523</v>
      </c>
      <c r="H425" s="569" t="s">
        <v>3524</v>
      </c>
      <c r="I425" s="571">
        <v>9.7949999999999999</v>
      </c>
      <c r="J425" s="571">
        <v>19</v>
      </c>
      <c r="K425" s="572">
        <v>185.93</v>
      </c>
    </row>
    <row r="426" spans="1:11" ht="14.4" customHeight="1" x14ac:dyDescent="0.3">
      <c r="A426" s="567" t="s">
        <v>515</v>
      </c>
      <c r="B426" s="568" t="s">
        <v>517</v>
      </c>
      <c r="C426" s="569" t="s">
        <v>539</v>
      </c>
      <c r="D426" s="570" t="s">
        <v>540</v>
      </c>
      <c r="E426" s="569" t="s">
        <v>3007</v>
      </c>
      <c r="F426" s="570" t="s">
        <v>3008</v>
      </c>
      <c r="G426" s="569" t="s">
        <v>3147</v>
      </c>
      <c r="H426" s="569" t="s">
        <v>3148</v>
      </c>
      <c r="I426" s="571">
        <v>7.2722222222222221</v>
      </c>
      <c r="J426" s="571">
        <v>64</v>
      </c>
      <c r="K426" s="572">
        <v>466.44000000000005</v>
      </c>
    </row>
    <row r="427" spans="1:11" ht="14.4" customHeight="1" x14ac:dyDescent="0.3">
      <c r="A427" s="567" t="s">
        <v>515</v>
      </c>
      <c r="B427" s="568" t="s">
        <v>517</v>
      </c>
      <c r="C427" s="569" t="s">
        <v>539</v>
      </c>
      <c r="D427" s="570" t="s">
        <v>540</v>
      </c>
      <c r="E427" s="569" t="s">
        <v>3007</v>
      </c>
      <c r="F427" s="570" t="s">
        <v>3008</v>
      </c>
      <c r="G427" s="569" t="s">
        <v>3149</v>
      </c>
      <c r="H427" s="569" t="s">
        <v>3150</v>
      </c>
      <c r="I427" s="571">
        <v>0.85499999999999998</v>
      </c>
      <c r="J427" s="571">
        <v>800</v>
      </c>
      <c r="K427" s="572">
        <v>685</v>
      </c>
    </row>
    <row r="428" spans="1:11" ht="14.4" customHeight="1" x14ac:dyDescent="0.3">
      <c r="A428" s="567" t="s">
        <v>515</v>
      </c>
      <c r="B428" s="568" t="s">
        <v>517</v>
      </c>
      <c r="C428" s="569" t="s">
        <v>539</v>
      </c>
      <c r="D428" s="570" t="s">
        <v>540</v>
      </c>
      <c r="E428" s="569" t="s">
        <v>3007</v>
      </c>
      <c r="F428" s="570" t="s">
        <v>3008</v>
      </c>
      <c r="G428" s="569" t="s">
        <v>3151</v>
      </c>
      <c r="H428" s="569" t="s">
        <v>3152</v>
      </c>
      <c r="I428" s="571">
        <v>1.5116666666666667</v>
      </c>
      <c r="J428" s="571">
        <v>450</v>
      </c>
      <c r="K428" s="572">
        <v>680.5</v>
      </c>
    </row>
    <row r="429" spans="1:11" ht="14.4" customHeight="1" x14ac:dyDescent="0.3">
      <c r="A429" s="567" t="s">
        <v>515</v>
      </c>
      <c r="B429" s="568" t="s">
        <v>517</v>
      </c>
      <c r="C429" s="569" t="s">
        <v>539</v>
      </c>
      <c r="D429" s="570" t="s">
        <v>540</v>
      </c>
      <c r="E429" s="569" t="s">
        <v>3007</v>
      </c>
      <c r="F429" s="570" t="s">
        <v>3008</v>
      </c>
      <c r="G429" s="569" t="s">
        <v>3731</v>
      </c>
      <c r="H429" s="569" t="s">
        <v>3732</v>
      </c>
      <c r="I429" s="571">
        <v>8.625</v>
      </c>
      <c r="J429" s="571">
        <v>100</v>
      </c>
      <c r="K429" s="572">
        <v>862.5</v>
      </c>
    </row>
    <row r="430" spans="1:11" ht="14.4" customHeight="1" x14ac:dyDescent="0.3">
      <c r="A430" s="567" t="s">
        <v>515</v>
      </c>
      <c r="B430" s="568" t="s">
        <v>517</v>
      </c>
      <c r="C430" s="569" t="s">
        <v>539</v>
      </c>
      <c r="D430" s="570" t="s">
        <v>540</v>
      </c>
      <c r="E430" s="569" t="s">
        <v>3007</v>
      </c>
      <c r="F430" s="570" t="s">
        <v>3008</v>
      </c>
      <c r="G430" s="569" t="s">
        <v>3733</v>
      </c>
      <c r="H430" s="569" t="s">
        <v>3734</v>
      </c>
      <c r="I430" s="571">
        <v>1.01</v>
      </c>
      <c r="J430" s="571">
        <v>2500</v>
      </c>
      <c r="K430" s="572">
        <v>2513</v>
      </c>
    </row>
    <row r="431" spans="1:11" ht="14.4" customHeight="1" x14ac:dyDescent="0.3">
      <c r="A431" s="567" t="s">
        <v>515</v>
      </c>
      <c r="B431" s="568" t="s">
        <v>517</v>
      </c>
      <c r="C431" s="569" t="s">
        <v>539</v>
      </c>
      <c r="D431" s="570" t="s">
        <v>540</v>
      </c>
      <c r="E431" s="569" t="s">
        <v>3009</v>
      </c>
      <c r="F431" s="570" t="s">
        <v>3010</v>
      </c>
      <c r="G431" s="569" t="s">
        <v>3735</v>
      </c>
      <c r="H431" s="569" t="s">
        <v>3736</v>
      </c>
      <c r="I431" s="571">
        <v>652.91999999999996</v>
      </c>
      <c r="J431" s="571">
        <v>10</v>
      </c>
      <c r="K431" s="572">
        <v>6529.16</v>
      </c>
    </row>
    <row r="432" spans="1:11" ht="14.4" customHeight="1" x14ac:dyDescent="0.3">
      <c r="A432" s="567" t="s">
        <v>515</v>
      </c>
      <c r="B432" s="568" t="s">
        <v>517</v>
      </c>
      <c r="C432" s="569" t="s">
        <v>539</v>
      </c>
      <c r="D432" s="570" t="s">
        <v>540</v>
      </c>
      <c r="E432" s="569" t="s">
        <v>3009</v>
      </c>
      <c r="F432" s="570" t="s">
        <v>3010</v>
      </c>
      <c r="G432" s="569" t="s">
        <v>3179</v>
      </c>
      <c r="H432" s="569" t="s">
        <v>3180</v>
      </c>
      <c r="I432" s="571">
        <v>11.026153846153846</v>
      </c>
      <c r="J432" s="571">
        <v>750</v>
      </c>
      <c r="K432" s="572">
        <v>8245</v>
      </c>
    </row>
    <row r="433" spans="1:11" ht="14.4" customHeight="1" x14ac:dyDescent="0.3">
      <c r="A433" s="567" t="s">
        <v>515</v>
      </c>
      <c r="B433" s="568" t="s">
        <v>517</v>
      </c>
      <c r="C433" s="569" t="s">
        <v>539</v>
      </c>
      <c r="D433" s="570" t="s">
        <v>540</v>
      </c>
      <c r="E433" s="569" t="s">
        <v>3009</v>
      </c>
      <c r="F433" s="570" t="s">
        <v>3010</v>
      </c>
      <c r="G433" s="569" t="s">
        <v>3525</v>
      </c>
      <c r="H433" s="569" t="s">
        <v>3526</v>
      </c>
      <c r="I433" s="571">
        <v>29.524999999999999</v>
      </c>
      <c r="J433" s="571">
        <v>20</v>
      </c>
      <c r="K433" s="572">
        <v>590.5</v>
      </c>
    </row>
    <row r="434" spans="1:11" ht="14.4" customHeight="1" x14ac:dyDescent="0.3">
      <c r="A434" s="567" t="s">
        <v>515</v>
      </c>
      <c r="B434" s="568" t="s">
        <v>517</v>
      </c>
      <c r="C434" s="569" t="s">
        <v>539</v>
      </c>
      <c r="D434" s="570" t="s">
        <v>540</v>
      </c>
      <c r="E434" s="569" t="s">
        <v>3009</v>
      </c>
      <c r="F434" s="570" t="s">
        <v>3010</v>
      </c>
      <c r="G434" s="569" t="s">
        <v>3033</v>
      </c>
      <c r="H434" s="569" t="s">
        <v>3034</v>
      </c>
      <c r="I434" s="571">
        <v>0.92214285714285715</v>
      </c>
      <c r="J434" s="571">
        <v>7800</v>
      </c>
      <c r="K434" s="572">
        <v>7188</v>
      </c>
    </row>
    <row r="435" spans="1:11" ht="14.4" customHeight="1" x14ac:dyDescent="0.3">
      <c r="A435" s="567" t="s">
        <v>515</v>
      </c>
      <c r="B435" s="568" t="s">
        <v>517</v>
      </c>
      <c r="C435" s="569" t="s">
        <v>539</v>
      </c>
      <c r="D435" s="570" t="s">
        <v>540</v>
      </c>
      <c r="E435" s="569" t="s">
        <v>3009</v>
      </c>
      <c r="F435" s="570" t="s">
        <v>3010</v>
      </c>
      <c r="G435" s="569" t="s">
        <v>3035</v>
      </c>
      <c r="H435" s="569" t="s">
        <v>3036</v>
      </c>
      <c r="I435" s="571">
        <v>1.425</v>
      </c>
      <c r="J435" s="571">
        <v>7500</v>
      </c>
      <c r="K435" s="572">
        <v>10733</v>
      </c>
    </row>
    <row r="436" spans="1:11" ht="14.4" customHeight="1" x14ac:dyDescent="0.3">
      <c r="A436" s="567" t="s">
        <v>515</v>
      </c>
      <c r="B436" s="568" t="s">
        <v>517</v>
      </c>
      <c r="C436" s="569" t="s">
        <v>539</v>
      </c>
      <c r="D436" s="570" t="s">
        <v>540</v>
      </c>
      <c r="E436" s="569" t="s">
        <v>3009</v>
      </c>
      <c r="F436" s="570" t="s">
        <v>3010</v>
      </c>
      <c r="G436" s="569" t="s">
        <v>3037</v>
      </c>
      <c r="H436" s="569" t="s">
        <v>3038</v>
      </c>
      <c r="I436" s="571">
        <v>0.41083333333333338</v>
      </c>
      <c r="J436" s="571">
        <v>4600</v>
      </c>
      <c r="K436" s="572">
        <v>1900</v>
      </c>
    </row>
    <row r="437" spans="1:11" ht="14.4" customHeight="1" x14ac:dyDescent="0.3">
      <c r="A437" s="567" t="s">
        <v>515</v>
      </c>
      <c r="B437" s="568" t="s">
        <v>517</v>
      </c>
      <c r="C437" s="569" t="s">
        <v>539</v>
      </c>
      <c r="D437" s="570" t="s">
        <v>540</v>
      </c>
      <c r="E437" s="569" t="s">
        <v>3009</v>
      </c>
      <c r="F437" s="570" t="s">
        <v>3010</v>
      </c>
      <c r="G437" s="569" t="s">
        <v>3039</v>
      </c>
      <c r="H437" s="569" t="s">
        <v>3040</v>
      </c>
      <c r="I437" s="571">
        <v>0.5714285714285714</v>
      </c>
      <c r="J437" s="571">
        <v>7300</v>
      </c>
      <c r="K437" s="572">
        <v>4174</v>
      </c>
    </row>
    <row r="438" spans="1:11" ht="14.4" customHeight="1" x14ac:dyDescent="0.3">
      <c r="A438" s="567" t="s">
        <v>515</v>
      </c>
      <c r="B438" s="568" t="s">
        <v>517</v>
      </c>
      <c r="C438" s="569" t="s">
        <v>539</v>
      </c>
      <c r="D438" s="570" t="s">
        <v>540</v>
      </c>
      <c r="E438" s="569" t="s">
        <v>3009</v>
      </c>
      <c r="F438" s="570" t="s">
        <v>3010</v>
      </c>
      <c r="G438" s="569" t="s">
        <v>3529</v>
      </c>
      <c r="H438" s="569" t="s">
        <v>3530</v>
      </c>
      <c r="I438" s="571">
        <v>16.940000000000001</v>
      </c>
      <c r="J438" s="571">
        <v>10</v>
      </c>
      <c r="K438" s="572">
        <v>169.4</v>
      </c>
    </row>
    <row r="439" spans="1:11" ht="14.4" customHeight="1" x14ac:dyDescent="0.3">
      <c r="A439" s="567" t="s">
        <v>515</v>
      </c>
      <c r="B439" s="568" t="s">
        <v>517</v>
      </c>
      <c r="C439" s="569" t="s">
        <v>539</v>
      </c>
      <c r="D439" s="570" t="s">
        <v>540</v>
      </c>
      <c r="E439" s="569" t="s">
        <v>3009</v>
      </c>
      <c r="F439" s="570" t="s">
        <v>3010</v>
      </c>
      <c r="G439" s="569" t="s">
        <v>3531</v>
      </c>
      <c r="H439" s="569" t="s">
        <v>3532</v>
      </c>
      <c r="I439" s="571">
        <v>59.47</v>
      </c>
      <c r="J439" s="571">
        <v>20</v>
      </c>
      <c r="K439" s="572">
        <v>1189.4000000000001</v>
      </c>
    </row>
    <row r="440" spans="1:11" ht="14.4" customHeight="1" x14ac:dyDescent="0.3">
      <c r="A440" s="567" t="s">
        <v>515</v>
      </c>
      <c r="B440" s="568" t="s">
        <v>517</v>
      </c>
      <c r="C440" s="569" t="s">
        <v>539</v>
      </c>
      <c r="D440" s="570" t="s">
        <v>540</v>
      </c>
      <c r="E440" s="569" t="s">
        <v>3009</v>
      </c>
      <c r="F440" s="570" t="s">
        <v>3010</v>
      </c>
      <c r="G440" s="569" t="s">
        <v>3533</v>
      </c>
      <c r="H440" s="569" t="s">
        <v>3534</v>
      </c>
      <c r="I440" s="571">
        <v>21.12</v>
      </c>
      <c r="J440" s="571">
        <v>30</v>
      </c>
      <c r="K440" s="572">
        <v>633.6</v>
      </c>
    </row>
    <row r="441" spans="1:11" ht="14.4" customHeight="1" x14ac:dyDescent="0.3">
      <c r="A441" s="567" t="s">
        <v>515</v>
      </c>
      <c r="B441" s="568" t="s">
        <v>517</v>
      </c>
      <c r="C441" s="569" t="s">
        <v>539</v>
      </c>
      <c r="D441" s="570" t="s">
        <v>540</v>
      </c>
      <c r="E441" s="569" t="s">
        <v>3009</v>
      </c>
      <c r="F441" s="570" t="s">
        <v>3010</v>
      </c>
      <c r="G441" s="569" t="s">
        <v>3541</v>
      </c>
      <c r="H441" s="569" t="s">
        <v>3542</v>
      </c>
      <c r="I441" s="571">
        <v>139.99666666666667</v>
      </c>
      <c r="J441" s="571">
        <v>30</v>
      </c>
      <c r="K441" s="572">
        <v>4199.8999999999996</v>
      </c>
    </row>
    <row r="442" spans="1:11" ht="14.4" customHeight="1" x14ac:dyDescent="0.3">
      <c r="A442" s="567" t="s">
        <v>515</v>
      </c>
      <c r="B442" s="568" t="s">
        <v>517</v>
      </c>
      <c r="C442" s="569" t="s">
        <v>539</v>
      </c>
      <c r="D442" s="570" t="s">
        <v>540</v>
      </c>
      <c r="E442" s="569" t="s">
        <v>3009</v>
      </c>
      <c r="F442" s="570" t="s">
        <v>3010</v>
      </c>
      <c r="G442" s="569" t="s">
        <v>3195</v>
      </c>
      <c r="H442" s="569" t="s">
        <v>3196</v>
      </c>
      <c r="I442" s="571">
        <v>6.91</v>
      </c>
      <c r="J442" s="571">
        <v>70</v>
      </c>
      <c r="K442" s="572">
        <v>476.90000000000003</v>
      </c>
    </row>
    <row r="443" spans="1:11" ht="14.4" customHeight="1" x14ac:dyDescent="0.3">
      <c r="A443" s="567" t="s">
        <v>515</v>
      </c>
      <c r="B443" s="568" t="s">
        <v>517</v>
      </c>
      <c r="C443" s="569" t="s">
        <v>539</v>
      </c>
      <c r="D443" s="570" t="s">
        <v>540</v>
      </c>
      <c r="E443" s="569" t="s">
        <v>3009</v>
      </c>
      <c r="F443" s="570" t="s">
        <v>3010</v>
      </c>
      <c r="G443" s="569" t="s">
        <v>3545</v>
      </c>
      <c r="H443" s="569" t="s">
        <v>3546</v>
      </c>
      <c r="I443" s="571">
        <v>203.33</v>
      </c>
      <c r="J443" s="571">
        <v>20</v>
      </c>
      <c r="K443" s="572">
        <v>4066.55</v>
      </c>
    </row>
    <row r="444" spans="1:11" ht="14.4" customHeight="1" x14ac:dyDescent="0.3">
      <c r="A444" s="567" t="s">
        <v>515</v>
      </c>
      <c r="B444" s="568" t="s">
        <v>517</v>
      </c>
      <c r="C444" s="569" t="s">
        <v>539</v>
      </c>
      <c r="D444" s="570" t="s">
        <v>540</v>
      </c>
      <c r="E444" s="569" t="s">
        <v>3009</v>
      </c>
      <c r="F444" s="570" t="s">
        <v>3010</v>
      </c>
      <c r="G444" s="569" t="s">
        <v>3547</v>
      </c>
      <c r="H444" s="569" t="s">
        <v>3548</v>
      </c>
      <c r="I444" s="571">
        <v>17.763333333333332</v>
      </c>
      <c r="J444" s="571">
        <v>150</v>
      </c>
      <c r="K444" s="572">
        <v>2670.7000000000003</v>
      </c>
    </row>
    <row r="445" spans="1:11" ht="14.4" customHeight="1" x14ac:dyDescent="0.3">
      <c r="A445" s="567" t="s">
        <v>515</v>
      </c>
      <c r="B445" s="568" t="s">
        <v>517</v>
      </c>
      <c r="C445" s="569" t="s">
        <v>539</v>
      </c>
      <c r="D445" s="570" t="s">
        <v>540</v>
      </c>
      <c r="E445" s="569" t="s">
        <v>3009</v>
      </c>
      <c r="F445" s="570" t="s">
        <v>3010</v>
      </c>
      <c r="G445" s="569" t="s">
        <v>3549</v>
      </c>
      <c r="H445" s="569" t="s">
        <v>3550</v>
      </c>
      <c r="I445" s="571">
        <v>28.54</v>
      </c>
      <c r="J445" s="571">
        <v>20</v>
      </c>
      <c r="K445" s="572">
        <v>570.79999999999995</v>
      </c>
    </row>
    <row r="446" spans="1:11" ht="14.4" customHeight="1" x14ac:dyDescent="0.3">
      <c r="A446" s="567" t="s">
        <v>515</v>
      </c>
      <c r="B446" s="568" t="s">
        <v>517</v>
      </c>
      <c r="C446" s="569" t="s">
        <v>539</v>
      </c>
      <c r="D446" s="570" t="s">
        <v>540</v>
      </c>
      <c r="E446" s="569" t="s">
        <v>3009</v>
      </c>
      <c r="F446" s="570" t="s">
        <v>3010</v>
      </c>
      <c r="G446" s="569" t="s">
        <v>3553</v>
      </c>
      <c r="H446" s="569" t="s">
        <v>3554</v>
      </c>
      <c r="I446" s="571">
        <v>19.921428571428574</v>
      </c>
      <c r="J446" s="571">
        <v>370</v>
      </c>
      <c r="K446" s="572">
        <v>7207</v>
      </c>
    </row>
    <row r="447" spans="1:11" ht="14.4" customHeight="1" x14ac:dyDescent="0.3">
      <c r="A447" s="567" t="s">
        <v>515</v>
      </c>
      <c r="B447" s="568" t="s">
        <v>517</v>
      </c>
      <c r="C447" s="569" t="s">
        <v>539</v>
      </c>
      <c r="D447" s="570" t="s">
        <v>540</v>
      </c>
      <c r="E447" s="569" t="s">
        <v>3009</v>
      </c>
      <c r="F447" s="570" t="s">
        <v>3010</v>
      </c>
      <c r="G447" s="569" t="s">
        <v>3211</v>
      </c>
      <c r="H447" s="569" t="s">
        <v>3212</v>
      </c>
      <c r="I447" s="571">
        <v>19.095833333333335</v>
      </c>
      <c r="J447" s="571">
        <v>870</v>
      </c>
      <c r="K447" s="572">
        <v>16412.2</v>
      </c>
    </row>
    <row r="448" spans="1:11" ht="14.4" customHeight="1" x14ac:dyDescent="0.3">
      <c r="A448" s="567" t="s">
        <v>515</v>
      </c>
      <c r="B448" s="568" t="s">
        <v>517</v>
      </c>
      <c r="C448" s="569" t="s">
        <v>539</v>
      </c>
      <c r="D448" s="570" t="s">
        <v>540</v>
      </c>
      <c r="E448" s="569" t="s">
        <v>3009</v>
      </c>
      <c r="F448" s="570" t="s">
        <v>3010</v>
      </c>
      <c r="G448" s="569" t="s">
        <v>3213</v>
      </c>
      <c r="H448" s="569" t="s">
        <v>3214</v>
      </c>
      <c r="I448" s="571">
        <v>19.588333333333331</v>
      </c>
      <c r="J448" s="571">
        <v>560</v>
      </c>
      <c r="K448" s="572">
        <v>10616</v>
      </c>
    </row>
    <row r="449" spans="1:11" ht="14.4" customHeight="1" x14ac:dyDescent="0.3">
      <c r="A449" s="567" t="s">
        <v>515</v>
      </c>
      <c r="B449" s="568" t="s">
        <v>517</v>
      </c>
      <c r="C449" s="569" t="s">
        <v>539</v>
      </c>
      <c r="D449" s="570" t="s">
        <v>540</v>
      </c>
      <c r="E449" s="569" t="s">
        <v>3009</v>
      </c>
      <c r="F449" s="570" t="s">
        <v>3010</v>
      </c>
      <c r="G449" s="569" t="s">
        <v>3555</v>
      </c>
      <c r="H449" s="569" t="s">
        <v>3556</v>
      </c>
      <c r="I449" s="571">
        <v>18.553333333333335</v>
      </c>
      <c r="J449" s="571">
        <v>130</v>
      </c>
      <c r="K449" s="572">
        <v>2347.5</v>
      </c>
    </row>
    <row r="450" spans="1:11" ht="14.4" customHeight="1" x14ac:dyDescent="0.3">
      <c r="A450" s="567" t="s">
        <v>515</v>
      </c>
      <c r="B450" s="568" t="s">
        <v>517</v>
      </c>
      <c r="C450" s="569" t="s">
        <v>539</v>
      </c>
      <c r="D450" s="570" t="s">
        <v>540</v>
      </c>
      <c r="E450" s="569" t="s">
        <v>3009</v>
      </c>
      <c r="F450" s="570" t="s">
        <v>3010</v>
      </c>
      <c r="G450" s="569" t="s">
        <v>3737</v>
      </c>
      <c r="H450" s="569" t="s">
        <v>3738</v>
      </c>
      <c r="I450" s="571">
        <v>198.98</v>
      </c>
      <c r="J450" s="571">
        <v>5</v>
      </c>
      <c r="K450" s="572">
        <v>994.92</v>
      </c>
    </row>
    <row r="451" spans="1:11" ht="14.4" customHeight="1" x14ac:dyDescent="0.3">
      <c r="A451" s="567" t="s">
        <v>515</v>
      </c>
      <c r="B451" s="568" t="s">
        <v>517</v>
      </c>
      <c r="C451" s="569" t="s">
        <v>539</v>
      </c>
      <c r="D451" s="570" t="s">
        <v>540</v>
      </c>
      <c r="E451" s="569" t="s">
        <v>3009</v>
      </c>
      <c r="F451" s="570" t="s">
        <v>3010</v>
      </c>
      <c r="G451" s="569" t="s">
        <v>3557</v>
      </c>
      <c r="H451" s="569" t="s">
        <v>3558</v>
      </c>
      <c r="I451" s="571">
        <v>19.810000000000002</v>
      </c>
      <c r="J451" s="571">
        <v>60</v>
      </c>
      <c r="K451" s="572">
        <v>1188.5999999999999</v>
      </c>
    </row>
    <row r="452" spans="1:11" ht="14.4" customHeight="1" x14ac:dyDescent="0.3">
      <c r="A452" s="567" t="s">
        <v>515</v>
      </c>
      <c r="B452" s="568" t="s">
        <v>517</v>
      </c>
      <c r="C452" s="569" t="s">
        <v>539</v>
      </c>
      <c r="D452" s="570" t="s">
        <v>540</v>
      </c>
      <c r="E452" s="569" t="s">
        <v>3009</v>
      </c>
      <c r="F452" s="570" t="s">
        <v>3010</v>
      </c>
      <c r="G452" s="569" t="s">
        <v>3559</v>
      </c>
      <c r="H452" s="569" t="s">
        <v>3560</v>
      </c>
      <c r="I452" s="571">
        <v>19.45</v>
      </c>
      <c r="J452" s="571">
        <v>20</v>
      </c>
      <c r="K452" s="572">
        <v>389</v>
      </c>
    </row>
    <row r="453" spans="1:11" ht="14.4" customHeight="1" x14ac:dyDescent="0.3">
      <c r="A453" s="567" t="s">
        <v>515</v>
      </c>
      <c r="B453" s="568" t="s">
        <v>517</v>
      </c>
      <c r="C453" s="569" t="s">
        <v>539</v>
      </c>
      <c r="D453" s="570" t="s">
        <v>540</v>
      </c>
      <c r="E453" s="569" t="s">
        <v>3009</v>
      </c>
      <c r="F453" s="570" t="s">
        <v>3010</v>
      </c>
      <c r="G453" s="569" t="s">
        <v>3739</v>
      </c>
      <c r="H453" s="569" t="s">
        <v>3740</v>
      </c>
      <c r="I453" s="571">
        <v>1500.8933333333334</v>
      </c>
      <c r="J453" s="571">
        <v>11</v>
      </c>
      <c r="K453" s="572">
        <v>16510.3</v>
      </c>
    </row>
    <row r="454" spans="1:11" ht="14.4" customHeight="1" x14ac:dyDescent="0.3">
      <c r="A454" s="567" t="s">
        <v>515</v>
      </c>
      <c r="B454" s="568" t="s">
        <v>517</v>
      </c>
      <c r="C454" s="569" t="s">
        <v>539</v>
      </c>
      <c r="D454" s="570" t="s">
        <v>540</v>
      </c>
      <c r="E454" s="569" t="s">
        <v>3009</v>
      </c>
      <c r="F454" s="570" t="s">
        <v>3010</v>
      </c>
      <c r="G454" s="569" t="s">
        <v>3561</v>
      </c>
      <c r="H454" s="569" t="s">
        <v>3562</v>
      </c>
      <c r="I454" s="571">
        <v>18.604999999999997</v>
      </c>
      <c r="J454" s="571">
        <v>40</v>
      </c>
      <c r="K454" s="572">
        <v>744.2</v>
      </c>
    </row>
    <row r="455" spans="1:11" ht="14.4" customHeight="1" x14ac:dyDescent="0.3">
      <c r="A455" s="567" t="s">
        <v>515</v>
      </c>
      <c r="B455" s="568" t="s">
        <v>517</v>
      </c>
      <c r="C455" s="569" t="s">
        <v>539</v>
      </c>
      <c r="D455" s="570" t="s">
        <v>540</v>
      </c>
      <c r="E455" s="569" t="s">
        <v>3009</v>
      </c>
      <c r="F455" s="570" t="s">
        <v>3010</v>
      </c>
      <c r="G455" s="569" t="s">
        <v>3563</v>
      </c>
      <c r="H455" s="569" t="s">
        <v>3564</v>
      </c>
      <c r="I455" s="571">
        <v>18.913333333333338</v>
      </c>
      <c r="J455" s="571">
        <v>670</v>
      </c>
      <c r="K455" s="572">
        <v>12513.2</v>
      </c>
    </row>
    <row r="456" spans="1:11" ht="14.4" customHeight="1" x14ac:dyDescent="0.3">
      <c r="A456" s="567" t="s">
        <v>515</v>
      </c>
      <c r="B456" s="568" t="s">
        <v>517</v>
      </c>
      <c r="C456" s="569" t="s">
        <v>539</v>
      </c>
      <c r="D456" s="570" t="s">
        <v>540</v>
      </c>
      <c r="E456" s="569" t="s">
        <v>3009</v>
      </c>
      <c r="F456" s="570" t="s">
        <v>3010</v>
      </c>
      <c r="G456" s="569" t="s">
        <v>3565</v>
      </c>
      <c r="H456" s="569" t="s">
        <v>3566</v>
      </c>
      <c r="I456" s="571">
        <v>72.152500000000003</v>
      </c>
      <c r="J456" s="571">
        <v>100</v>
      </c>
      <c r="K456" s="572">
        <v>7215.41</v>
      </c>
    </row>
    <row r="457" spans="1:11" ht="14.4" customHeight="1" x14ac:dyDescent="0.3">
      <c r="A457" s="567" t="s">
        <v>515</v>
      </c>
      <c r="B457" s="568" t="s">
        <v>517</v>
      </c>
      <c r="C457" s="569" t="s">
        <v>539</v>
      </c>
      <c r="D457" s="570" t="s">
        <v>540</v>
      </c>
      <c r="E457" s="569" t="s">
        <v>3009</v>
      </c>
      <c r="F457" s="570" t="s">
        <v>3010</v>
      </c>
      <c r="G457" s="569" t="s">
        <v>3741</v>
      </c>
      <c r="H457" s="569" t="s">
        <v>3742</v>
      </c>
      <c r="I457" s="571">
        <v>1501.1175000000001</v>
      </c>
      <c r="J457" s="571">
        <v>24</v>
      </c>
      <c r="K457" s="572">
        <v>36026.899999999994</v>
      </c>
    </row>
    <row r="458" spans="1:11" ht="14.4" customHeight="1" x14ac:dyDescent="0.3">
      <c r="A458" s="567" t="s">
        <v>515</v>
      </c>
      <c r="B458" s="568" t="s">
        <v>517</v>
      </c>
      <c r="C458" s="569" t="s">
        <v>539</v>
      </c>
      <c r="D458" s="570" t="s">
        <v>540</v>
      </c>
      <c r="E458" s="569" t="s">
        <v>3009</v>
      </c>
      <c r="F458" s="570" t="s">
        <v>3010</v>
      </c>
      <c r="G458" s="569" t="s">
        <v>3743</v>
      </c>
      <c r="H458" s="569" t="s">
        <v>3744</v>
      </c>
      <c r="I458" s="571">
        <v>1500.9375000000002</v>
      </c>
      <c r="J458" s="571">
        <v>30</v>
      </c>
      <c r="K458" s="572">
        <v>45026.400000000001</v>
      </c>
    </row>
    <row r="459" spans="1:11" ht="14.4" customHeight="1" x14ac:dyDescent="0.3">
      <c r="A459" s="567" t="s">
        <v>515</v>
      </c>
      <c r="B459" s="568" t="s">
        <v>517</v>
      </c>
      <c r="C459" s="569" t="s">
        <v>539</v>
      </c>
      <c r="D459" s="570" t="s">
        <v>540</v>
      </c>
      <c r="E459" s="569" t="s">
        <v>3009</v>
      </c>
      <c r="F459" s="570" t="s">
        <v>3010</v>
      </c>
      <c r="G459" s="569" t="s">
        <v>3569</v>
      </c>
      <c r="H459" s="569" t="s">
        <v>3570</v>
      </c>
      <c r="I459" s="571">
        <v>14.45</v>
      </c>
      <c r="J459" s="571">
        <v>100</v>
      </c>
      <c r="K459" s="572">
        <v>1445.2</v>
      </c>
    </row>
    <row r="460" spans="1:11" ht="14.4" customHeight="1" x14ac:dyDescent="0.3">
      <c r="A460" s="567" t="s">
        <v>515</v>
      </c>
      <c r="B460" s="568" t="s">
        <v>517</v>
      </c>
      <c r="C460" s="569" t="s">
        <v>539</v>
      </c>
      <c r="D460" s="570" t="s">
        <v>540</v>
      </c>
      <c r="E460" s="569" t="s">
        <v>3009</v>
      </c>
      <c r="F460" s="570" t="s">
        <v>3010</v>
      </c>
      <c r="G460" s="569" t="s">
        <v>3571</v>
      </c>
      <c r="H460" s="569" t="s">
        <v>3572</v>
      </c>
      <c r="I460" s="571">
        <v>403.04</v>
      </c>
      <c r="J460" s="571">
        <v>260</v>
      </c>
      <c r="K460" s="572">
        <v>104789.98</v>
      </c>
    </row>
    <row r="461" spans="1:11" ht="14.4" customHeight="1" x14ac:dyDescent="0.3">
      <c r="A461" s="567" t="s">
        <v>515</v>
      </c>
      <c r="B461" s="568" t="s">
        <v>517</v>
      </c>
      <c r="C461" s="569" t="s">
        <v>539</v>
      </c>
      <c r="D461" s="570" t="s">
        <v>540</v>
      </c>
      <c r="E461" s="569" t="s">
        <v>3009</v>
      </c>
      <c r="F461" s="570" t="s">
        <v>3010</v>
      </c>
      <c r="G461" s="569" t="s">
        <v>3573</v>
      </c>
      <c r="H461" s="569" t="s">
        <v>3574</v>
      </c>
      <c r="I461" s="571">
        <v>35.948</v>
      </c>
      <c r="J461" s="571">
        <v>10</v>
      </c>
      <c r="K461" s="572">
        <v>359.48</v>
      </c>
    </row>
    <row r="462" spans="1:11" ht="14.4" customHeight="1" x14ac:dyDescent="0.3">
      <c r="A462" s="567" t="s">
        <v>515</v>
      </c>
      <c r="B462" s="568" t="s">
        <v>517</v>
      </c>
      <c r="C462" s="569" t="s">
        <v>539</v>
      </c>
      <c r="D462" s="570" t="s">
        <v>540</v>
      </c>
      <c r="E462" s="569" t="s">
        <v>3009</v>
      </c>
      <c r="F462" s="570" t="s">
        <v>3010</v>
      </c>
      <c r="G462" s="569" t="s">
        <v>3577</v>
      </c>
      <c r="H462" s="569" t="s">
        <v>3578</v>
      </c>
      <c r="I462" s="571">
        <v>50.8</v>
      </c>
      <c r="J462" s="571">
        <v>10</v>
      </c>
      <c r="K462" s="572">
        <v>508</v>
      </c>
    </row>
    <row r="463" spans="1:11" ht="14.4" customHeight="1" x14ac:dyDescent="0.3">
      <c r="A463" s="567" t="s">
        <v>515</v>
      </c>
      <c r="B463" s="568" t="s">
        <v>517</v>
      </c>
      <c r="C463" s="569" t="s">
        <v>539</v>
      </c>
      <c r="D463" s="570" t="s">
        <v>540</v>
      </c>
      <c r="E463" s="569" t="s">
        <v>3009</v>
      </c>
      <c r="F463" s="570" t="s">
        <v>3010</v>
      </c>
      <c r="G463" s="569" t="s">
        <v>3579</v>
      </c>
      <c r="H463" s="569" t="s">
        <v>3580</v>
      </c>
      <c r="I463" s="571">
        <v>51.547499999999999</v>
      </c>
      <c r="J463" s="571">
        <v>50</v>
      </c>
      <c r="K463" s="572">
        <v>2577.3000000000002</v>
      </c>
    </row>
    <row r="464" spans="1:11" ht="14.4" customHeight="1" x14ac:dyDescent="0.3">
      <c r="A464" s="567" t="s">
        <v>515</v>
      </c>
      <c r="B464" s="568" t="s">
        <v>517</v>
      </c>
      <c r="C464" s="569" t="s">
        <v>539</v>
      </c>
      <c r="D464" s="570" t="s">
        <v>540</v>
      </c>
      <c r="E464" s="569" t="s">
        <v>3009</v>
      </c>
      <c r="F464" s="570" t="s">
        <v>3010</v>
      </c>
      <c r="G464" s="569" t="s">
        <v>3261</v>
      </c>
      <c r="H464" s="569" t="s">
        <v>3262</v>
      </c>
      <c r="I464" s="571">
        <v>266.2</v>
      </c>
      <c r="J464" s="571">
        <v>140</v>
      </c>
      <c r="K464" s="572">
        <v>37268</v>
      </c>
    </row>
    <row r="465" spans="1:11" ht="14.4" customHeight="1" x14ac:dyDescent="0.3">
      <c r="A465" s="567" t="s">
        <v>515</v>
      </c>
      <c r="B465" s="568" t="s">
        <v>517</v>
      </c>
      <c r="C465" s="569" t="s">
        <v>539</v>
      </c>
      <c r="D465" s="570" t="s">
        <v>540</v>
      </c>
      <c r="E465" s="569" t="s">
        <v>3009</v>
      </c>
      <c r="F465" s="570" t="s">
        <v>3010</v>
      </c>
      <c r="G465" s="569" t="s">
        <v>3041</v>
      </c>
      <c r="H465" s="569" t="s">
        <v>3042</v>
      </c>
      <c r="I465" s="571">
        <v>1.5546666666666666</v>
      </c>
      <c r="J465" s="571">
        <v>14350</v>
      </c>
      <c r="K465" s="572">
        <v>22308</v>
      </c>
    </row>
    <row r="466" spans="1:11" ht="14.4" customHeight="1" x14ac:dyDescent="0.3">
      <c r="A466" s="567" t="s">
        <v>515</v>
      </c>
      <c r="B466" s="568" t="s">
        <v>517</v>
      </c>
      <c r="C466" s="569" t="s">
        <v>539</v>
      </c>
      <c r="D466" s="570" t="s">
        <v>540</v>
      </c>
      <c r="E466" s="569" t="s">
        <v>3009</v>
      </c>
      <c r="F466" s="570" t="s">
        <v>3010</v>
      </c>
      <c r="G466" s="569" t="s">
        <v>3043</v>
      </c>
      <c r="H466" s="569" t="s">
        <v>3044</v>
      </c>
      <c r="I466" s="571">
        <v>5.0171428571428578</v>
      </c>
      <c r="J466" s="571">
        <v>10000</v>
      </c>
      <c r="K466" s="572">
        <v>50245.599999999999</v>
      </c>
    </row>
    <row r="467" spans="1:11" ht="14.4" customHeight="1" x14ac:dyDescent="0.3">
      <c r="A467" s="567" t="s">
        <v>515</v>
      </c>
      <c r="B467" s="568" t="s">
        <v>517</v>
      </c>
      <c r="C467" s="569" t="s">
        <v>539</v>
      </c>
      <c r="D467" s="570" t="s">
        <v>540</v>
      </c>
      <c r="E467" s="569" t="s">
        <v>3009</v>
      </c>
      <c r="F467" s="570" t="s">
        <v>3010</v>
      </c>
      <c r="G467" s="569" t="s">
        <v>3587</v>
      </c>
      <c r="H467" s="569" t="s">
        <v>3588</v>
      </c>
      <c r="I467" s="571">
        <v>19.420000000000002</v>
      </c>
      <c r="J467" s="571">
        <v>20</v>
      </c>
      <c r="K467" s="572">
        <v>388.4</v>
      </c>
    </row>
    <row r="468" spans="1:11" ht="14.4" customHeight="1" x14ac:dyDescent="0.3">
      <c r="A468" s="567" t="s">
        <v>515</v>
      </c>
      <c r="B468" s="568" t="s">
        <v>517</v>
      </c>
      <c r="C468" s="569" t="s">
        <v>539</v>
      </c>
      <c r="D468" s="570" t="s">
        <v>540</v>
      </c>
      <c r="E468" s="569" t="s">
        <v>3009</v>
      </c>
      <c r="F468" s="570" t="s">
        <v>3010</v>
      </c>
      <c r="G468" s="569" t="s">
        <v>3279</v>
      </c>
      <c r="H468" s="569" t="s">
        <v>3280</v>
      </c>
      <c r="I468" s="571">
        <v>8.0171428571428578</v>
      </c>
      <c r="J468" s="571">
        <v>1100</v>
      </c>
      <c r="K468" s="572">
        <v>8802.4000000000015</v>
      </c>
    </row>
    <row r="469" spans="1:11" ht="14.4" customHeight="1" x14ac:dyDescent="0.3">
      <c r="A469" s="567" t="s">
        <v>515</v>
      </c>
      <c r="B469" s="568" t="s">
        <v>517</v>
      </c>
      <c r="C469" s="569" t="s">
        <v>539</v>
      </c>
      <c r="D469" s="570" t="s">
        <v>540</v>
      </c>
      <c r="E469" s="569" t="s">
        <v>3009</v>
      </c>
      <c r="F469" s="570" t="s">
        <v>3010</v>
      </c>
      <c r="G469" s="569" t="s">
        <v>3281</v>
      </c>
      <c r="H469" s="569" t="s">
        <v>3282</v>
      </c>
      <c r="I469" s="571">
        <v>120.92</v>
      </c>
      <c r="J469" s="571">
        <v>2</v>
      </c>
      <c r="K469" s="572">
        <v>241.84</v>
      </c>
    </row>
    <row r="470" spans="1:11" ht="14.4" customHeight="1" x14ac:dyDescent="0.3">
      <c r="A470" s="567" t="s">
        <v>515</v>
      </c>
      <c r="B470" s="568" t="s">
        <v>517</v>
      </c>
      <c r="C470" s="569" t="s">
        <v>539</v>
      </c>
      <c r="D470" s="570" t="s">
        <v>540</v>
      </c>
      <c r="E470" s="569" t="s">
        <v>3009</v>
      </c>
      <c r="F470" s="570" t="s">
        <v>3010</v>
      </c>
      <c r="G470" s="569" t="s">
        <v>3045</v>
      </c>
      <c r="H470" s="569" t="s">
        <v>3046</v>
      </c>
      <c r="I470" s="571">
        <v>17.809999999999999</v>
      </c>
      <c r="J470" s="571">
        <v>150</v>
      </c>
      <c r="K470" s="572">
        <v>2671.5</v>
      </c>
    </row>
    <row r="471" spans="1:11" ht="14.4" customHeight="1" x14ac:dyDescent="0.3">
      <c r="A471" s="567" t="s">
        <v>515</v>
      </c>
      <c r="B471" s="568" t="s">
        <v>517</v>
      </c>
      <c r="C471" s="569" t="s">
        <v>539</v>
      </c>
      <c r="D471" s="570" t="s">
        <v>540</v>
      </c>
      <c r="E471" s="569" t="s">
        <v>3009</v>
      </c>
      <c r="F471" s="570" t="s">
        <v>3010</v>
      </c>
      <c r="G471" s="569" t="s">
        <v>3301</v>
      </c>
      <c r="H471" s="569" t="s">
        <v>3302</v>
      </c>
      <c r="I471" s="571">
        <v>17.881428571428568</v>
      </c>
      <c r="J471" s="571">
        <v>2250</v>
      </c>
      <c r="K471" s="572">
        <v>40158.5</v>
      </c>
    </row>
    <row r="472" spans="1:11" ht="14.4" customHeight="1" x14ac:dyDescent="0.3">
      <c r="A472" s="567" t="s">
        <v>515</v>
      </c>
      <c r="B472" s="568" t="s">
        <v>517</v>
      </c>
      <c r="C472" s="569" t="s">
        <v>539</v>
      </c>
      <c r="D472" s="570" t="s">
        <v>540</v>
      </c>
      <c r="E472" s="569" t="s">
        <v>3009</v>
      </c>
      <c r="F472" s="570" t="s">
        <v>3010</v>
      </c>
      <c r="G472" s="569" t="s">
        <v>3307</v>
      </c>
      <c r="H472" s="569" t="s">
        <v>3308</v>
      </c>
      <c r="I472" s="571">
        <v>12.073749999999997</v>
      </c>
      <c r="J472" s="571">
        <v>2400</v>
      </c>
      <c r="K472" s="572">
        <v>28979</v>
      </c>
    </row>
    <row r="473" spans="1:11" ht="14.4" customHeight="1" x14ac:dyDescent="0.3">
      <c r="A473" s="567" t="s">
        <v>515</v>
      </c>
      <c r="B473" s="568" t="s">
        <v>517</v>
      </c>
      <c r="C473" s="569" t="s">
        <v>539</v>
      </c>
      <c r="D473" s="570" t="s">
        <v>540</v>
      </c>
      <c r="E473" s="569" t="s">
        <v>3009</v>
      </c>
      <c r="F473" s="570" t="s">
        <v>3010</v>
      </c>
      <c r="G473" s="569" t="s">
        <v>3593</v>
      </c>
      <c r="H473" s="569" t="s">
        <v>3594</v>
      </c>
      <c r="I473" s="571">
        <v>17.98</v>
      </c>
      <c r="J473" s="571">
        <v>450</v>
      </c>
      <c r="K473" s="572">
        <v>8091.2399999999989</v>
      </c>
    </row>
    <row r="474" spans="1:11" ht="14.4" customHeight="1" x14ac:dyDescent="0.3">
      <c r="A474" s="567" t="s">
        <v>515</v>
      </c>
      <c r="B474" s="568" t="s">
        <v>517</v>
      </c>
      <c r="C474" s="569" t="s">
        <v>539</v>
      </c>
      <c r="D474" s="570" t="s">
        <v>540</v>
      </c>
      <c r="E474" s="569" t="s">
        <v>3009</v>
      </c>
      <c r="F474" s="570" t="s">
        <v>3010</v>
      </c>
      <c r="G474" s="569" t="s">
        <v>3311</v>
      </c>
      <c r="H474" s="569" t="s">
        <v>3312</v>
      </c>
      <c r="I474" s="571">
        <v>17.716666666666665</v>
      </c>
      <c r="J474" s="571">
        <v>1352</v>
      </c>
      <c r="K474" s="572">
        <v>23890.440000000002</v>
      </c>
    </row>
    <row r="475" spans="1:11" ht="14.4" customHeight="1" x14ac:dyDescent="0.3">
      <c r="A475" s="567" t="s">
        <v>515</v>
      </c>
      <c r="B475" s="568" t="s">
        <v>517</v>
      </c>
      <c r="C475" s="569" t="s">
        <v>539</v>
      </c>
      <c r="D475" s="570" t="s">
        <v>540</v>
      </c>
      <c r="E475" s="569" t="s">
        <v>3009</v>
      </c>
      <c r="F475" s="570" t="s">
        <v>3010</v>
      </c>
      <c r="G475" s="569" t="s">
        <v>3595</v>
      </c>
      <c r="H475" s="569" t="s">
        <v>3596</v>
      </c>
      <c r="I475" s="571">
        <v>38.501666666666665</v>
      </c>
      <c r="J475" s="571">
        <v>290</v>
      </c>
      <c r="K475" s="572">
        <v>11165.72</v>
      </c>
    </row>
    <row r="476" spans="1:11" ht="14.4" customHeight="1" x14ac:dyDescent="0.3">
      <c r="A476" s="567" t="s">
        <v>515</v>
      </c>
      <c r="B476" s="568" t="s">
        <v>517</v>
      </c>
      <c r="C476" s="569" t="s">
        <v>539</v>
      </c>
      <c r="D476" s="570" t="s">
        <v>540</v>
      </c>
      <c r="E476" s="569" t="s">
        <v>3009</v>
      </c>
      <c r="F476" s="570" t="s">
        <v>3010</v>
      </c>
      <c r="G476" s="569" t="s">
        <v>3597</v>
      </c>
      <c r="H476" s="569" t="s">
        <v>3598</v>
      </c>
      <c r="I476" s="571">
        <v>2.36</v>
      </c>
      <c r="J476" s="571">
        <v>60</v>
      </c>
      <c r="K476" s="572">
        <v>141.6</v>
      </c>
    </row>
    <row r="477" spans="1:11" ht="14.4" customHeight="1" x14ac:dyDescent="0.3">
      <c r="A477" s="567" t="s">
        <v>515</v>
      </c>
      <c r="B477" s="568" t="s">
        <v>517</v>
      </c>
      <c r="C477" s="569" t="s">
        <v>539</v>
      </c>
      <c r="D477" s="570" t="s">
        <v>540</v>
      </c>
      <c r="E477" s="569" t="s">
        <v>3009</v>
      </c>
      <c r="F477" s="570" t="s">
        <v>3010</v>
      </c>
      <c r="G477" s="569" t="s">
        <v>3599</v>
      </c>
      <c r="H477" s="569" t="s">
        <v>3600</v>
      </c>
      <c r="I477" s="571">
        <v>17.98</v>
      </c>
      <c r="J477" s="571">
        <v>100</v>
      </c>
      <c r="K477" s="572">
        <v>1798.06</v>
      </c>
    </row>
    <row r="478" spans="1:11" ht="14.4" customHeight="1" x14ac:dyDescent="0.3">
      <c r="A478" s="567" t="s">
        <v>515</v>
      </c>
      <c r="B478" s="568" t="s">
        <v>517</v>
      </c>
      <c r="C478" s="569" t="s">
        <v>539</v>
      </c>
      <c r="D478" s="570" t="s">
        <v>540</v>
      </c>
      <c r="E478" s="569" t="s">
        <v>3009</v>
      </c>
      <c r="F478" s="570" t="s">
        <v>3010</v>
      </c>
      <c r="G478" s="569" t="s">
        <v>3047</v>
      </c>
      <c r="H478" s="569" t="s">
        <v>3048</v>
      </c>
      <c r="I478" s="571">
        <v>12.102999999999998</v>
      </c>
      <c r="J478" s="571">
        <v>280</v>
      </c>
      <c r="K478" s="572">
        <v>3388.6</v>
      </c>
    </row>
    <row r="479" spans="1:11" ht="14.4" customHeight="1" x14ac:dyDescent="0.3">
      <c r="A479" s="567" t="s">
        <v>515</v>
      </c>
      <c r="B479" s="568" t="s">
        <v>517</v>
      </c>
      <c r="C479" s="569" t="s">
        <v>539</v>
      </c>
      <c r="D479" s="570" t="s">
        <v>540</v>
      </c>
      <c r="E479" s="569" t="s">
        <v>3009</v>
      </c>
      <c r="F479" s="570" t="s">
        <v>3010</v>
      </c>
      <c r="G479" s="569" t="s">
        <v>3603</v>
      </c>
      <c r="H479" s="569" t="s">
        <v>3604</v>
      </c>
      <c r="I479" s="571">
        <v>121</v>
      </c>
      <c r="J479" s="571">
        <v>560</v>
      </c>
      <c r="K479" s="572">
        <v>67760</v>
      </c>
    </row>
    <row r="480" spans="1:11" ht="14.4" customHeight="1" x14ac:dyDescent="0.3">
      <c r="A480" s="567" t="s">
        <v>515</v>
      </c>
      <c r="B480" s="568" t="s">
        <v>517</v>
      </c>
      <c r="C480" s="569" t="s">
        <v>539</v>
      </c>
      <c r="D480" s="570" t="s">
        <v>540</v>
      </c>
      <c r="E480" s="569" t="s">
        <v>3009</v>
      </c>
      <c r="F480" s="570" t="s">
        <v>3010</v>
      </c>
      <c r="G480" s="569" t="s">
        <v>3605</v>
      </c>
      <c r="H480" s="569" t="s">
        <v>3606</v>
      </c>
      <c r="I480" s="571">
        <v>121</v>
      </c>
      <c r="J480" s="571">
        <v>660</v>
      </c>
      <c r="K480" s="572">
        <v>79860</v>
      </c>
    </row>
    <row r="481" spans="1:11" ht="14.4" customHeight="1" x14ac:dyDescent="0.3">
      <c r="A481" s="567" t="s">
        <v>515</v>
      </c>
      <c r="B481" s="568" t="s">
        <v>517</v>
      </c>
      <c r="C481" s="569" t="s">
        <v>539</v>
      </c>
      <c r="D481" s="570" t="s">
        <v>540</v>
      </c>
      <c r="E481" s="569" t="s">
        <v>3009</v>
      </c>
      <c r="F481" s="570" t="s">
        <v>3010</v>
      </c>
      <c r="G481" s="569" t="s">
        <v>3607</v>
      </c>
      <c r="H481" s="569" t="s">
        <v>3608</v>
      </c>
      <c r="I481" s="571">
        <v>104.06</v>
      </c>
      <c r="J481" s="571">
        <v>40</v>
      </c>
      <c r="K481" s="572">
        <v>4162.3999999999996</v>
      </c>
    </row>
    <row r="482" spans="1:11" ht="14.4" customHeight="1" x14ac:dyDescent="0.3">
      <c r="A482" s="567" t="s">
        <v>515</v>
      </c>
      <c r="B482" s="568" t="s">
        <v>517</v>
      </c>
      <c r="C482" s="569" t="s">
        <v>539</v>
      </c>
      <c r="D482" s="570" t="s">
        <v>540</v>
      </c>
      <c r="E482" s="569" t="s">
        <v>3009</v>
      </c>
      <c r="F482" s="570" t="s">
        <v>3010</v>
      </c>
      <c r="G482" s="569" t="s">
        <v>3331</v>
      </c>
      <c r="H482" s="569" t="s">
        <v>3332</v>
      </c>
      <c r="I482" s="571">
        <v>5.4733333333333336</v>
      </c>
      <c r="J482" s="571">
        <v>130</v>
      </c>
      <c r="K482" s="572">
        <v>716.8</v>
      </c>
    </row>
    <row r="483" spans="1:11" ht="14.4" customHeight="1" x14ac:dyDescent="0.3">
      <c r="A483" s="567" t="s">
        <v>515</v>
      </c>
      <c r="B483" s="568" t="s">
        <v>517</v>
      </c>
      <c r="C483" s="569" t="s">
        <v>539</v>
      </c>
      <c r="D483" s="570" t="s">
        <v>540</v>
      </c>
      <c r="E483" s="569" t="s">
        <v>3009</v>
      </c>
      <c r="F483" s="570" t="s">
        <v>3010</v>
      </c>
      <c r="G483" s="569" t="s">
        <v>3609</v>
      </c>
      <c r="H483" s="569" t="s">
        <v>3610</v>
      </c>
      <c r="I483" s="571">
        <v>120.00076923076924</v>
      </c>
      <c r="J483" s="571">
        <v>550</v>
      </c>
      <c r="K483" s="572">
        <v>66000.3</v>
      </c>
    </row>
    <row r="484" spans="1:11" ht="14.4" customHeight="1" x14ac:dyDescent="0.3">
      <c r="A484" s="567" t="s">
        <v>515</v>
      </c>
      <c r="B484" s="568" t="s">
        <v>517</v>
      </c>
      <c r="C484" s="569" t="s">
        <v>539</v>
      </c>
      <c r="D484" s="570" t="s">
        <v>540</v>
      </c>
      <c r="E484" s="569" t="s">
        <v>3009</v>
      </c>
      <c r="F484" s="570" t="s">
        <v>3010</v>
      </c>
      <c r="G484" s="569" t="s">
        <v>3745</v>
      </c>
      <c r="H484" s="569" t="s">
        <v>3746</v>
      </c>
      <c r="I484" s="571">
        <v>8.1999999999999993</v>
      </c>
      <c r="J484" s="571">
        <v>10</v>
      </c>
      <c r="K484" s="572">
        <v>82</v>
      </c>
    </row>
    <row r="485" spans="1:11" ht="14.4" customHeight="1" x14ac:dyDescent="0.3">
      <c r="A485" s="567" t="s">
        <v>515</v>
      </c>
      <c r="B485" s="568" t="s">
        <v>517</v>
      </c>
      <c r="C485" s="569" t="s">
        <v>539</v>
      </c>
      <c r="D485" s="570" t="s">
        <v>540</v>
      </c>
      <c r="E485" s="569" t="s">
        <v>3009</v>
      </c>
      <c r="F485" s="570" t="s">
        <v>3010</v>
      </c>
      <c r="G485" s="569" t="s">
        <v>3049</v>
      </c>
      <c r="H485" s="569" t="s">
        <v>3050</v>
      </c>
      <c r="I485" s="571">
        <v>0.46142857142857147</v>
      </c>
      <c r="J485" s="571">
        <v>1100</v>
      </c>
      <c r="K485" s="572">
        <v>502</v>
      </c>
    </row>
    <row r="486" spans="1:11" ht="14.4" customHeight="1" x14ac:dyDescent="0.3">
      <c r="A486" s="567" t="s">
        <v>515</v>
      </c>
      <c r="B486" s="568" t="s">
        <v>517</v>
      </c>
      <c r="C486" s="569" t="s">
        <v>539</v>
      </c>
      <c r="D486" s="570" t="s">
        <v>540</v>
      </c>
      <c r="E486" s="569" t="s">
        <v>3009</v>
      </c>
      <c r="F486" s="570" t="s">
        <v>3010</v>
      </c>
      <c r="G486" s="569" t="s">
        <v>3371</v>
      </c>
      <c r="H486" s="569" t="s">
        <v>3372</v>
      </c>
      <c r="I486" s="571">
        <v>3.9753846153846157</v>
      </c>
      <c r="J486" s="571">
        <v>5500</v>
      </c>
      <c r="K486" s="572">
        <v>21950</v>
      </c>
    </row>
    <row r="487" spans="1:11" ht="14.4" customHeight="1" x14ac:dyDescent="0.3">
      <c r="A487" s="567" t="s">
        <v>515</v>
      </c>
      <c r="B487" s="568" t="s">
        <v>517</v>
      </c>
      <c r="C487" s="569" t="s">
        <v>539</v>
      </c>
      <c r="D487" s="570" t="s">
        <v>540</v>
      </c>
      <c r="E487" s="569" t="s">
        <v>3009</v>
      </c>
      <c r="F487" s="570" t="s">
        <v>3010</v>
      </c>
      <c r="G487" s="569" t="s">
        <v>3373</v>
      </c>
      <c r="H487" s="569" t="s">
        <v>3374</v>
      </c>
      <c r="I487" s="571">
        <v>2.5250000000000004</v>
      </c>
      <c r="J487" s="571">
        <v>100</v>
      </c>
      <c r="K487" s="572">
        <v>252.5</v>
      </c>
    </row>
    <row r="488" spans="1:11" ht="14.4" customHeight="1" x14ac:dyDescent="0.3">
      <c r="A488" s="567" t="s">
        <v>515</v>
      </c>
      <c r="B488" s="568" t="s">
        <v>517</v>
      </c>
      <c r="C488" s="569" t="s">
        <v>539</v>
      </c>
      <c r="D488" s="570" t="s">
        <v>540</v>
      </c>
      <c r="E488" s="569" t="s">
        <v>3009</v>
      </c>
      <c r="F488" s="570" t="s">
        <v>3010</v>
      </c>
      <c r="G488" s="569" t="s">
        <v>3375</v>
      </c>
      <c r="H488" s="569" t="s">
        <v>3376</v>
      </c>
      <c r="I488" s="571">
        <v>2.5644444444444443</v>
      </c>
      <c r="J488" s="571">
        <v>550</v>
      </c>
      <c r="K488" s="572">
        <v>1407</v>
      </c>
    </row>
    <row r="489" spans="1:11" ht="14.4" customHeight="1" x14ac:dyDescent="0.3">
      <c r="A489" s="567" t="s">
        <v>515</v>
      </c>
      <c r="B489" s="568" t="s">
        <v>517</v>
      </c>
      <c r="C489" s="569" t="s">
        <v>539</v>
      </c>
      <c r="D489" s="570" t="s">
        <v>540</v>
      </c>
      <c r="E489" s="569" t="s">
        <v>3009</v>
      </c>
      <c r="F489" s="570" t="s">
        <v>3010</v>
      </c>
      <c r="G489" s="569" t="s">
        <v>3377</v>
      </c>
      <c r="H489" s="569" t="s">
        <v>3378</v>
      </c>
      <c r="I489" s="571">
        <v>2.5533333333333332</v>
      </c>
      <c r="J489" s="571">
        <v>550</v>
      </c>
      <c r="K489" s="572">
        <v>1408</v>
      </c>
    </row>
    <row r="490" spans="1:11" ht="14.4" customHeight="1" x14ac:dyDescent="0.3">
      <c r="A490" s="567" t="s">
        <v>515</v>
      </c>
      <c r="B490" s="568" t="s">
        <v>517</v>
      </c>
      <c r="C490" s="569" t="s">
        <v>539</v>
      </c>
      <c r="D490" s="570" t="s">
        <v>540</v>
      </c>
      <c r="E490" s="569" t="s">
        <v>3009</v>
      </c>
      <c r="F490" s="570" t="s">
        <v>3010</v>
      </c>
      <c r="G490" s="569" t="s">
        <v>3619</v>
      </c>
      <c r="H490" s="569" t="s">
        <v>3620</v>
      </c>
      <c r="I490" s="571">
        <v>2.5555555555555558</v>
      </c>
      <c r="J490" s="571">
        <v>500</v>
      </c>
      <c r="K490" s="572">
        <v>1280</v>
      </c>
    </row>
    <row r="491" spans="1:11" ht="14.4" customHeight="1" x14ac:dyDescent="0.3">
      <c r="A491" s="567" t="s">
        <v>515</v>
      </c>
      <c r="B491" s="568" t="s">
        <v>517</v>
      </c>
      <c r="C491" s="569" t="s">
        <v>539</v>
      </c>
      <c r="D491" s="570" t="s">
        <v>540</v>
      </c>
      <c r="E491" s="569" t="s">
        <v>3009</v>
      </c>
      <c r="F491" s="570" t="s">
        <v>3010</v>
      </c>
      <c r="G491" s="569" t="s">
        <v>3379</v>
      </c>
      <c r="H491" s="569" t="s">
        <v>3380</v>
      </c>
      <c r="I491" s="571">
        <v>15.39</v>
      </c>
      <c r="J491" s="571">
        <v>50</v>
      </c>
      <c r="K491" s="572">
        <v>769.5</v>
      </c>
    </row>
    <row r="492" spans="1:11" ht="14.4" customHeight="1" x14ac:dyDescent="0.3">
      <c r="A492" s="567" t="s">
        <v>515</v>
      </c>
      <c r="B492" s="568" t="s">
        <v>517</v>
      </c>
      <c r="C492" s="569" t="s">
        <v>539</v>
      </c>
      <c r="D492" s="570" t="s">
        <v>540</v>
      </c>
      <c r="E492" s="569" t="s">
        <v>3009</v>
      </c>
      <c r="F492" s="570" t="s">
        <v>3010</v>
      </c>
      <c r="G492" s="569" t="s">
        <v>3623</v>
      </c>
      <c r="H492" s="569" t="s">
        <v>3624</v>
      </c>
      <c r="I492" s="571">
        <v>19.36</v>
      </c>
      <c r="J492" s="571">
        <v>20</v>
      </c>
      <c r="K492" s="572">
        <v>387.20000000000005</v>
      </c>
    </row>
    <row r="493" spans="1:11" ht="14.4" customHeight="1" x14ac:dyDescent="0.3">
      <c r="A493" s="567" t="s">
        <v>515</v>
      </c>
      <c r="B493" s="568" t="s">
        <v>517</v>
      </c>
      <c r="C493" s="569" t="s">
        <v>539</v>
      </c>
      <c r="D493" s="570" t="s">
        <v>540</v>
      </c>
      <c r="E493" s="569" t="s">
        <v>3009</v>
      </c>
      <c r="F493" s="570" t="s">
        <v>3010</v>
      </c>
      <c r="G493" s="569" t="s">
        <v>3747</v>
      </c>
      <c r="H493" s="569" t="s">
        <v>3748</v>
      </c>
      <c r="I493" s="571">
        <v>100.76666666666667</v>
      </c>
      <c r="J493" s="571">
        <v>30</v>
      </c>
      <c r="K493" s="572">
        <v>3049.4</v>
      </c>
    </row>
    <row r="494" spans="1:11" ht="14.4" customHeight="1" x14ac:dyDescent="0.3">
      <c r="A494" s="567" t="s">
        <v>515</v>
      </c>
      <c r="B494" s="568" t="s">
        <v>517</v>
      </c>
      <c r="C494" s="569" t="s">
        <v>539</v>
      </c>
      <c r="D494" s="570" t="s">
        <v>540</v>
      </c>
      <c r="E494" s="569" t="s">
        <v>3009</v>
      </c>
      <c r="F494" s="570" t="s">
        <v>3010</v>
      </c>
      <c r="G494" s="569" t="s">
        <v>3629</v>
      </c>
      <c r="H494" s="569" t="s">
        <v>3630</v>
      </c>
      <c r="I494" s="571">
        <v>41</v>
      </c>
      <c r="J494" s="571">
        <v>100</v>
      </c>
      <c r="K494" s="572">
        <v>4099.83</v>
      </c>
    </row>
    <row r="495" spans="1:11" ht="14.4" customHeight="1" x14ac:dyDescent="0.3">
      <c r="A495" s="567" t="s">
        <v>515</v>
      </c>
      <c r="B495" s="568" t="s">
        <v>517</v>
      </c>
      <c r="C495" s="569" t="s">
        <v>539</v>
      </c>
      <c r="D495" s="570" t="s">
        <v>540</v>
      </c>
      <c r="E495" s="569" t="s">
        <v>3009</v>
      </c>
      <c r="F495" s="570" t="s">
        <v>3010</v>
      </c>
      <c r="G495" s="569" t="s">
        <v>3749</v>
      </c>
      <c r="H495" s="569" t="s">
        <v>3750</v>
      </c>
      <c r="I495" s="571">
        <v>34.200000000000003</v>
      </c>
      <c r="J495" s="571">
        <v>19</v>
      </c>
      <c r="K495" s="572">
        <v>649.80000000000007</v>
      </c>
    </row>
    <row r="496" spans="1:11" ht="14.4" customHeight="1" x14ac:dyDescent="0.3">
      <c r="A496" s="567" t="s">
        <v>515</v>
      </c>
      <c r="B496" s="568" t="s">
        <v>517</v>
      </c>
      <c r="C496" s="569" t="s">
        <v>539</v>
      </c>
      <c r="D496" s="570" t="s">
        <v>540</v>
      </c>
      <c r="E496" s="569" t="s">
        <v>3009</v>
      </c>
      <c r="F496" s="570" t="s">
        <v>3010</v>
      </c>
      <c r="G496" s="569" t="s">
        <v>3751</v>
      </c>
      <c r="H496" s="569" t="s">
        <v>3752</v>
      </c>
      <c r="I496" s="571">
        <v>1501.14</v>
      </c>
      <c r="J496" s="571">
        <v>6</v>
      </c>
      <c r="K496" s="572">
        <v>9006.7999999999993</v>
      </c>
    </row>
    <row r="497" spans="1:11" ht="14.4" customHeight="1" x14ac:dyDescent="0.3">
      <c r="A497" s="567" t="s">
        <v>515</v>
      </c>
      <c r="B497" s="568" t="s">
        <v>517</v>
      </c>
      <c r="C497" s="569" t="s">
        <v>539</v>
      </c>
      <c r="D497" s="570" t="s">
        <v>540</v>
      </c>
      <c r="E497" s="569" t="s">
        <v>3009</v>
      </c>
      <c r="F497" s="570" t="s">
        <v>3010</v>
      </c>
      <c r="G497" s="569" t="s">
        <v>3753</v>
      </c>
      <c r="H497" s="569" t="s">
        <v>3754</v>
      </c>
      <c r="I497" s="571">
        <v>1426.59</v>
      </c>
      <c r="J497" s="571">
        <v>10</v>
      </c>
      <c r="K497" s="572">
        <v>14265.800000000001</v>
      </c>
    </row>
    <row r="498" spans="1:11" ht="14.4" customHeight="1" x14ac:dyDescent="0.3">
      <c r="A498" s="567" t="s">
        <v>515</v>
      </c>
      <c r="B498" s="568" t="s">
        <v>517</v>
      </c>
      <c r="C498" s="569" t="s">
        <v>539</v>
      </c>
      <c r="D498" s="570" t="s">
        <v>540</v>
      </c>
      <c r="E498" s="569" t="s">
        <v>3009</v>
      </c>
      <c r="F498" s="570" t="s">
        <v>3010</v>
      </c>
      <c r="G498" s="569" t="s">
        <v>3755</v>
      </c>
      <c r="H498" s="569" t="s">
        <v>3756</v>
      </c>
      <c r="I498" s="571">
        <v>33.76</v>
      </c>
      <c r="J498" s="571">
        <v>75</v>
      </c>
      <c r="K498" s="572">
        <v>2532</v>
      </c>
    </row>
    <row r="499" spans="1:11" ht="14.4" customHeight="1" x14ac:dyDescent="0.3">
      <c r="A499" s="567" t="s">
        <v>515</v>
      </c>
      <c r="B499" s="568" t="s">
        <v>517</v>
      </c>
      <c r="C499" s="569" t="s">
        <v>539</v>
      </c>
      <c r="D499" s="570" t="s">
        <v>540</v>
      </c>
      <c r="E499" s="569" t="s">
        <v>3009</v>
      </c>
      <c r="F499" s="570" t="s">
        <v>3010</v>
      </c>
      <c r="G499" s="569" t="s">
        <v>3757</v>
      </c>
      <c r="H499" s="569" t="s">
        <v>3758</v>
      </c>
      <c r="I499" s="571">
        <v>96.68</v>
      </c>
      <c r="J499" s="571">
        <v>60</v>
      </c>
      <c r="K499" s="572">
        <v>5800.7999999999993</v>
      </c>
    </row>
    <row r="500" spans="1:11" ht="14.4" customHeight="1" x14ac:dyDescent="0.3">
      <c r="A500" s="567" t="s">
        <v>515</v>
      </c>
      <c r="B500" s="568" t="s">
        <v>517</v>
      </c>
      <c r="C500" s="569" t="s">
        <v>539</v>
      </c>
      <c r="D500" s="570" t="s">
        <v>540</v>
      </c>
      <c r="E500" s="569" t="s">
        <v>3009</v>
      </c>
      <c r="F500" s="570" t="s">
        <v>3010</v>
      </c>
      <c r="G500" s="569" t="s">
        <v>3759</v>
      </c>
      <c r="H500" s="569" t="s">
        <v>3760</v>
      </c>
      <c r="I500" s="571">
        <v>123.21</v>
      </c>
      <c r="J500" s="571">
        <v>20</v>
      </c>
      <c r="K500" s="572">
        <v>2464.2800000000002</v>
      </c>
    </row>
    <row r="501" spans="1:11" ht="14.4" customHeight="1" x14ac:dyDescent="0.3">
      <c r="A501" s="567" t="s">
        <v>515</v>
      </c>
      <c r="B501" s="568" t="s">
        <v>517</v>
      </c>
      <c r="C501" s="569" t="s">
        <v>539</v>
      </c>
      <c r="D501" s="570" t="s">
        <v>540</v>
      </c>
      <c r="E501" s="569" t="s">
        <v>3009</v>
      </c>
      <c r="F501" s="570" t="s">
        <v>3010</v>
      </c>
      <c r="G501" s="569" t="s">
        <v>3761</v>
      </c>
      <c r="H501" s="569" t="s">
        <v>3762</v>
      </c>
      <c r="I501" s="571">
        <v>2568.6</v>
      </c>
      <c r="J501" s="571">
        <v>1</v>
      </c>
      <c r="K501" s="572">
        <v>2568.6</v>
      </c>
    </row>
    <row r="502" spans="1:11" ht="14.4" customHeight="1" x14ac:dyDescent="0.3">
      <c r="A502" s="567" t="s">
        <v>515</v>
      </c>
      <c r="B502" s="568" t="s">
        <v>517</v>
      </c>
      <c r="C502" s="569" t="s">
        <v>539</v>
      </c>
      <c r="D502" s="570" t="s">
        <v>540</v>
      </c>
      <c r="E502" s="569" t="s">
        <v>3009</v>
      </c>
      <c r="F502" s="570" t="s">
        <v>3010</v>
      </c>
      <c r="G502" s="569" t="s">
        <v>3763</v>
      </c>
      <c r="H502" s="569" t="s">
        <v>3764</v>
      </c>
      <c r="I502" s="571">
        <v>1426.5816666666667</v>
      </c>
      <c r="J502" s="571">
        <v>30</v>
      </c>
      <c r="K502" s="572">
        <v>42797.5</v>
      </c>
    </row>
    <row r="503" spans="1:11" ht="14.4" customHeight="1" x14ac:dyDescent="0.3">
      <c r="A503" s="567" t="s">
        <v>515</v>
      </c>
      <c r="B503" s="568" t="s">
        <v>517</v>
      </c>
      <c r="C503" s="569" t="s">
        <v>539</v>
      </c>
      <c r="D503" s="570" t="s">
        <v>540</v>
      </c>
      <c r="E503" s="569" t="s">
        <v>3009</v>
      </c>
      <c r="F503" s="570" t="s">
        <v>3010</v>
      </c>
      <c r="G503" s="569" t="s">
        <v>3765</v>
      </c>
      <c r="H503" s="569" t="s">
        <v>3766</v>
      </c>
      <c r="I503" s="571">
        <v>1426.5933333333332</v>
      </c>
      <c r="J503" s="571">
        <v>28</v>
      </c>
      <c r="K503" s="572">
        <v>39944.6</v>
      </c>
    </row>
    <row r="504" spans="1:11" ht="14.4" customHeight="1" x14ac:dyDescent="0.3">
      <c r="A504" s="567" t="s">
        <v>515</v>
      </c>
      <c r="B504" s="568" t="s">
        <v>517</v>
      </c>
      <c r="C504" s="569" t="s">
        <v>539</v>
      </c>
      <c r="D504" s="570" t="s">
        <v>540</v>
      </c>
      <c r="E504" s="569" t="s">
        <v>3009</v>
      </c>
      <c r="F504" s="570" t="s">
        <v>3010</v>
      </c>
      <c r="G504" s="569" t="s">
        <v>3419</v>
      </c>
      <c r="H504" s="569" t="s">
        <v>3420</v>
      </c>
      <c r="I504" s="571">
        <v>12.821999999999999</v>
      </c>
      <c r="J504" s="571">
        <v>1150</v>
      </c>
      <c r="K504" s="572">
        <v>14777.47</v>
      </c>
    </row>
    <row r="505" spans="1:11" ht="14.4" customHeight="1" x14ac:dyDescent="0.3">
      <c r="A505" s="567" t="s">
        <v>515</v>
      </c>
      <c r="B505" s="568" t="s">
        <v>517</v>
      </c>
      <c r="C505" s="569" t="s">
        <v>539</v>
      </c>
      <c r="D505" s="570" t="s">
        <v>540</v>
      </c>
      <c r="E505" s="569" t="s">
        <v>3009</v>
      </c>
      <c r="F505" s="570" t="s">
        <v>3010</v>
      </c>
      <c r="G505" s="569" t="s">
        <v>3767</v>
      </c>
      <c r="H505" s="569" t="s">
        <v>3768</v>
      </c>
      <c r="I505" s="571">
        <v>1426.6033333333332</v>
      </c>
      <c r="J505" s="571">
        <v>9</v>
      </c>
      <c r="K505" s="572">
        <v>12839.419999999998</v>
      </c>
    </row>
    <row r="506" spans="1:11" ht="14.4" customHeight="1" x14ac:dyDescent="0.3">
      <c r="A506" s="567" t="s">
        <v>515</v>
      </c>
      <c r="B506" s="568" t="s">
        <v>517</v>
      </c>
      <c r="C506" s="569" t="s">
        <v>539</v>
      </c>
      <c r="D506" s="570" t="s">
        <v>540</v>
      </c>
      <c r="E506" s="569" t="s">
        <v>3009</v>
      </c>
      <c r="F506" s="570" t="s">
        <v>3010</v>
      </c>
      <c r="G506" s="569" t="s">
        <v>3769</v>
      </c>
      <c r="H506" s="569" t="s">
        <v>3770</v>
      </c>
      <c r="I506" s="571">
        <v>1300</v>
      </c>
      <c r="J506" s="571">
        <v>2</v>
      </c>
      <c r="K506" s="572">
        <v>2600</v>
      </c>
    </row>
    <row r="507" spans="1:11" ht="14.4" customHeight="1" x14ac:dyDescent="0.3">
      <c r="A507" s="567" t="s">
        <v>515</v>
      </c>
      <c r="B507" s="568" t="s">
        <v>517</v>
      </c>
      <c r="C507" s="569" t="s">
        <v>539</v>
      </c>
      <c r="D507" s="570" t="s">
        <v>540</v>
      </c>
      <c r="E507" s="569" t="s">
        <v>3009</v>
      </c>
      <c r="F507" s="570" t="s">
        <v>3010</v>
      </c>
      <c r="G507" s="569" t="s">
        <v>3771</v>
      </c>
      <c r="H507" s="569" t="s">
        <v>3772</v>
      </c>
      <c r="I507" s="571">
        <v>1426.64</v>
      </c>
      <c r="J507" s="571">
        <v>5</v>
      </c>
      <c r="K507" s="572">
        <v>7133.2</v>
      </c>
    </row>
    <row r="508" spans="1:11" ht="14.4" customHeight="1" x14ac:dyDescent="0.3">
      <c r="A508" s="567" t="s">
        <v>515</v>
      </c>
      <c r="B508" s="568" t="s">
        <v>517</v>
      </c>
      <c r="C508" s="569" t="s">
        <v>539</v>
      </c>
      <c r="D508" s="570" t="s">
        <v>540</v>
      </c>
      <c r="E508" s="569" t="s">
        <v>3009</v>
      </c>
      <c r="F508" s="570" t="s">
        <v>3010</v>
      </c>
      <c r="G508" s="569" t="s">
        <v>3429</v>
      </c>
      <c r="H508" s="569" t="s">
        <v>3430</v>
      </c>
      <c r="I508" s="571">
        <v>845.8</v>
      </c>
      <c r="J508" s="571">
        <v>3</v>
      </c>
      <c r="K508" s="572">
        <v>2411.6</v>
      </c>
    </row>
    <row r="509" spans="1:11" ht="14.4" customHeight="1" x14ac:dyDescent="0.3">
      <c r="A509" s="567" t="s">
        <v>515</v>
      </c>
      <c r="B509" s="568" t="s">
        <v>517</v>
      </c>
      <c r="C509" s="569" t="s">
        <v>539</v>
      </c>
      <c r="D509" s="570" t="s">
        <v>540</v>
      </c>
      <c r="E509" s="569" t="s">
        <v>3009</v>
      </c>
      <c r="F509" s="570" t="s">
        <v>3010</v>
      </c>
      <c r="G509" s="569" t="s">
        <v>3773</v>
      </c>
      <c r="H509" s="569" t="s">
        <v>3774</v>
      </c>
      <c r="I509" s="571">
        <v>121</v>
      </c>
      <c r="J509" s="571">
        <v>30</v>
      </c>
      <c r="K509" s="572">
        <v>3630</v>
      </c>
    </row>
    <row r="510" spans="1:11" ht="14.4" customHeight="1" x14ac:dyDescent="0.3">
      <c r="A510" s="567" t="s">
        <v>515</v>
      </c>
      <c r="B510" s="568" t="s">
        <v>517</v>
      </c>
      <c r="C510" s="569" t="s">
        <v>539</v>
      </c>
      <c r="D510" s="570" t="s">
        <v>540</v>
      </c>
      <c r="E510" s="569" t="s">
        <v>3009</v>
      </c>
      <c r="F510" s="570" t="s">
        <v>3010</v>
      </c>
      <c r="G510" s="569" t="s">
        <v>3775</v>
      </c>
      <c r="H510" s="569" t="s">
        <v>3776</v>
      </c>
      <c r="I510" s="571">
        <v>132</v>
      </c>
      <c r="J510" s="571">
        <v>20</v>
      </c>
      <c r="K510" s="572">
        <v>2639.98</v>
      </c>
    </row>
    <row r="511" spans="1:11" ht="14.4" customHeight="1" x14ac:dyDescent="0.3">
      <c r="A511" s="567" t="s">
        <v>515</v>
      </c>
      <c r="B511" s="568" t="s">
        <v>517</v>
      </c>
      <c r="C511" s="569" t="s">
        <v>539</v>
      </c>
      <c r="D511" s="570" t="s">
        <v>540</v>
      </c>
      <c r="E511" s="569" t="s">
        <v>3009</v>
      </c>
      <c r="F511" s="570" t="s">
        <v>3010</v>
      </c>
      <c r="G511" s="569" t="s">
        <v>3777</v>
      </c>
      <c r="H511" s="569" t="s">
        <v>3778</v>
      </c>
      <c r="I511" s="571">
        <v>104.06</v>
      </c>
      <c r="J511" s="571">
        <v>60</v>
      </c>
      <c r="K511" s="572">
        <v>6243.5999999999995</v>
      </c>
    </row>
    <row r="512" spans="1:11" ht="14.4" customHeight="1" x14ac:dyDescent="0.3">
      <c r="A512" s="567" t="s">
        <v>515</v>
      </c>
      <c r="B512" s="568" t="s">
        <v>517</v>
      </c>
      <c r="C512" s="569" t="s">
        <v>539</v>
      </c>
      <c r="D512" s="570" t="s">
        <v>540</v>
      </c>
      <c r="E512" s="569" t="s">
        <v>3009</v>
      </c>
      <c r="F512" s="570" t="s">
        <v>3010</v>
      </c>
      <c r="G512" s="569" t="s">
        <v>3779</v>
      </c>
      <c r="H512" s="569" t="s">
        <v>3780</v>
      </c>
      <c r="I512" s="571">
        <v>1501.145</v>
      </c>
      <c r="J512" s="571">
        <v>7</v>
      </c>
      <c r="K512" s="572">
        <v>10508</v>
      </c>
    </row>
    <row r="513" spans="1:11" ht="14.4" customHeight="1" x14ac:dyDescent="0.3">
      <c r="A513" s="567" t="s">
        <v>515</v>
      </c>
      <c r="B513" s="568" t="s">
        <v>517</v>
      </c>
      <c r="C513" s="569" t="s">
        <v>539</v>
      </c>
      <c r="D513" s="570" t="s">
        <v>540</v>
      </c>
      <c r="E513" s="569" t="s">
        <v>3009</v>
      </c>
      <c r="F513" s="570" t="s">
        <v>3010</v>
      </c>
      <c r="G513" s="569" t="s">
        <v>3781</v>
      </c>
      <c r="H513" s="569" t="s">
        <v>3782</v>
      </c>
      <c r="I513" s="571">
        <v>229</v>
      </c>
      <c r="J513" s="571">
        <v>10</v>
      </c>
      <c r="K513" s="572">
        <v>2290</v>
      </c>
    </row>
    <row r="514" spans="1:11" ht="14.4" customHeight="1" x14ac:dyDescent="0.3">
      <c r="A514" s="567" t="s">
        <v>515</v>
      </c>
      <c r="B514" s="568" t="s">
        <v>517</v>
      </c>
      <c r="C514" s="569" t="s">
        <v>539</v>
      </c>
      <c r="D514" s="570" t="s">
        <v>540</v>
      </c>
      <c r="E514" s="569" t="s">
        <v>3009</v>
      </c>
      <c r="F514" s="570" t="s">
        <v>3010</v>
      </c>
      <c r="G514" s="569" t="s">
        <v>3783</v>
      </c>
      <c r="H514" s="569" t="s">
        <v>3784</v>
      </c>
      <c r="I514" s="571">
        <v>229</v>
      </c>
      <c r="J514" s="571">
        <v>5</v>
      </c>
      <c r="K514" s="572">
        <v>1145</v>
      </c>
    </row>
    <row r="515" spans="1:11" ht="14.4" customHeight="1" x14ac:dyDescent="0.3">
      <c r="A515" s="567" t="s">
        <v>515</v>
      </c>
      <c r="B515" s="568" t="s">
        <v>517</v>
      </c>
      <c r="C515" s="569" t="s">
        <v>539</v>
      </c>
      <c r="D515" s="570" t="s">
        <v>540</v>
      </c>
      <c r="E515" s="569" t="s">
        <v>3009</v>
      </c>
      <c r="F515" s="570" t="s">
        <v>3010</v>
      </c>
      <c r="G515" s="569" t="s">
        <v>3785</v>
      </c>
      <c r="H515" s="569" t="s">
        <v>3786</v>
      </c>
      <c r="I515" s="571">
        <v>232.66666666666666</v>
      </c>
      <c r="J515" s="571">
        <v>15</v>
      </c>
      <c r="K515" s="572">
        <v>3446</v>
      </c>
    </row>
    <row r="516" spans="1:11" ht="14.4" customHeight="1" x14ac:dyDescent="0.3">
      <c r="A516" s="567" t="s">
        <v>515</v>
      </c>
      <c r="B516" s="568" t="s">
        <v>517</v>
      </c>
      <c r="C516" s="569" t="s">
        <v>539</v>
      </c>
      <c r="D516" s="570" t="s">
        <v>540</v>
      </c>
      <c r="E516" s="569" t="s">
        <v>3009</v>
      </c>
      <c r="F516" s="570" t="s">
        <v>3010</v>
      </c>
      <c r="G516" s="569" t="s">
        <v>3787</v>
      </c>
      <c r="H516" s="569" t="s">
        <v>3788</v>
      </c>
      <c r="I516" s="571">
        <v>198.98500000000001</v>
      </c>
      <c r="J516" s="571">
        <v>40</v>
      </c>
      <c r="K516" s="572">
        <v>7959.4400000000005</v>
      </c>
    </row>
    <row r="517" spans="1:11" ht="14.4" customHeight="1" x14ac:dyDescent="0.3">
      <c r="A517" s="567" t="s">
        <v>515</v>
      </c>
      <c r="B517" s="568" t="s">
        <v>517</v>
      </c>
      <c r="C517" s="569" t="s">
        <v>539</v>
      </c>
      <c r="D517" s="570" t="s">
        <v>540</v>
      </c>
      <c r="E517" s="569" t="s">
        <v>3013</v>
      </c>
      <c r="F517" s="570" t="s">
        <v>3014</v>
      </c>
      <c r="G517" s="569" t="s">
        <v>3451</v>
      </c>
      <c r="H517" s="569" t="s">
        <v>3452</v>
      </c>
      <c r="I517" s="571">
        <v>319.91000000000003</v>
      </c>
      <c r="J517" s="571">
        <v>140</v>
      </c>
      <c r="K517" s="572">
        <v>44787.639999999992</v>
      </c>
    </row>
    <row r="518" spans="1:11" ht="14.4" customHeight="1" x14ac:dyDescent="0.3">
      <c r="A518" s="567" t="s">
        <v>515</v>
      </c>
      <c r="B518" s="568" t="s">
        <v>517</v>
      </c>
      <c r="C518" s="569" t="s">
        <v>539</v>
      </c>
      <c r="D518" s="570" t="s">
        <v>540</v>
      </c>
      <c r="E518" s="569" t="s">
        <v>3013</v>
      </c>
      <c r="F518" s="570" t="s">
        <v>3014</v>
      </c>
      <c r="G518" s="569" t="s">
        <v>3457</v>
      </c>
      <c r="H518" s="569" t="s">
        <v>3458</v>
      </c>
      <c r="I518" s="571">
        <v>264.28666666666669</v>
      </c>
      <c r="J518" s="571">
        <v>30</v>
      </c>
      <c r="K518" s="572">
        <v>7928.6</v>
      </c>
    </row>
    <row r="519" spans="1:11" ht="14.4" customHeight="1" x14ac:dyDescent="0.3">
      <c r="A519" s="567" t="s">
        <v>515</v>
      </c>
      <c r="B519" s="568" t="s">
        <v>517</v>
      </c>
      <c r="C519" s="569" t="s">
        <v>539</v>
      </c>
      <c r="D519" s="570" t="s">
        <v>540</v>
      </c>
      <c r="E519" s="569" t="s">
        <v>3017</v>
      </c>
      <c r="F519" s="570" t="s">
        <v>3018</v>
      </c>
      <c r="G519" s="569" t="s">
        <v>3467</v>
      </c>
      <c r="H519" s="569" t="s">
        <v>3468</v>
      </c>
      <c r="I519" s="571">
        <v>8.0649999999999995</v>
      </c>
      <c r="J519" s="571">
        <v>5500</v>
      </c>
      <c r="K519" s="572">
        <v>44498</v>
      </c>
    </row>
    <row r="520" spans="1:11" ht="14.4" customHeight="1" x14ac:dyDescent="0.3">
      <c r="A520" s="567" t="s">
        <v>515</v>
      </c>
      <c r="B520" s="568" t="s">
        <v>517</v>
      </c>
      <c r="C520" s="569" t="s">
        <v>539</v>
      </c>
      <c r="D520" s="570" t="s">
        <v>540</v>
      </c>
      <c r="E520" s="569" t="s">
        <v>3017</v>
      </c>
      <c r="F520" s="570" t="s">
        <v>3018</v>
      </c>
      <c r="G520" s="569" t="s">
        <v>3709</v>
      </c>
      <c r="H520" s="569" t="s">
        <v>3710</v>
      </c>
      <c r="I520" s="571">
        <v>12.355384615384613</v>
      </c>
      <c r="J520" s="571">
        <v>1200</v>
      </c>
      <c r="K520" s="572">
        <v>14791.5</v>
      </c>
    </row>
    <row r="521" spans="1:11" ht="14.4" customHeight="1" x14ac:dyDescent="0.3">
      <c r="A521" s="567" t="s">
        <v>515</v>
      </c>
      <c r="B521" s="568" t="s">
        <v>517</v>
      </c>
      <c r="C521" s="569" t="s">
        <v>539</v>
      </c>
      <c r="D521" s="570" t="s">
        <v>540</v>
      </c>
      <c r="E521" s="569" t="s">
        <v>3019</v>
      </c>
      <c r="F521" s="570" t="s">
        <v>3020</v>
      </c>
      <c r="G521" s="569" t="s">
        <v>3789</v>
      </c>
      <c r="H521" s="569" t="s">
        <v>3790</v>
      </c>
      <c r="I521" s="571">
        <v>35.244</v>
      </c>
      <c r="J521" s="571">
        <v>504</v>
      </c>
      <c r="K521" s="572">
        <v>17579.280000000002</v>
      </c>
    </row>
    <row r="522" spans="1:11" ht="14.4" customHeight="1" x14ac:dyDescent="0.3">
      <c r="A522" s="567" t="s">
        <v>515</v>
      </c>
      <c r="B522" s="568" t="s">
        <v>517</v>
      </c>
      <c r="C522" s="569" t="s">
        <v>539</v>
      </c>
      <c r="D522" s="570" t="s">
        <v>540</v>
      </c>
      <c r="E522" s="569" t="s">
        <v>3021</v>
      </c>
      <c r="F522" s="570" t="s">
        <v>3022</v>
      </c>
      <c r="G522" s="569" t="s">
        <v>3711</v>
      </c>
      <c r="H522" s="569" t="s">
        <v>3712</v>
      </c>
      <c r="I522" s="571">
        <v>180.43833333333336</v>
      </c>
      <c r="J522" s="571">
        <v>175</v>
      </c>
      <c r="K522" s="572">
        <v>31576.15</v>
      </c>
    </row>
    <row r="523" spans="1:11" ht="14.4" customHeight="1" x14ac:dyDescent="0.3">
      <c r="A523" s="567" t="s">
        <v>515</v>
      </c>
      <c r="B523" s="568" t="s">
        <v>517</v>
      </c>
      <c r="C523" s="569" t="s">
        <v>539</v>
      </c>
      <c r="D523" s="570" t="s">
        <v>540</v>
      </c>
      <c r="E523" s="569" t="s">
        <v>3021</v>
      </c>
      <c r="F523" s="570" t="s">
        <v>3022</v>
      </c>
      <c r="G523" s="569" t="s">
        <v>3051</v>
      </c>
      <c r="H523" s="569" t="s">
        <v>3052</v>
      </c>
      <c r="I523" s="571">
        <v>0.29818181818181816</v>
      </c>
      <c r="J523" s="571">
        <v>5600</v>
      </c>
      <c r="K523" s="572">
        <v>1658</v>
      </c>
    </row>
    <row r="524" spans="1:11" ht="14.4" customHeight="1" x14ac:dyDescent="0.3">
      <c r="A524" s="567" t="s">
        <v>515</v>
      </c>
      <c r="B524" s="568" t="s">
        <v>517</v>
      </c>
      <c r="C524" s="569" t="s">
        <v>539</v>
      </c>
      <c r="D524" s="570" t="s">
        <v>540</v>
      </c>
      <c r="E524" s="569" t="s">
        <v>3021</v>
      </c>
      <c r="F524" s="570" t="s">
        <v>3022</v>
      </c>
      <c r="G524" s="569" t="s">
        <v>3053</v>
      </c>
      <c r="H524" s="569" t="s">
        <v>3054</v>
      </c>
      <c r="I524" s="571">
        <v>0.30374999999999996</v>
      </c>
      <c r="J524" s="571">
        <v>3500</v>
      </c>
      <c r="K524" s="572">
        <v>1054</v>
      </c>
    </row>
    <row r="525" spans="1:11" ht="14.4" customHeight="1" x14ac:dyDescent="0.3">
      <c r="A525" s="567" t="s">
        <v>515</v>
      </c>
      <c r="B525" s="568" t="s">
        <v>517</v>
      </c>
      <c r="C525" s="569" t="s">
        <v>539</v>
      </c>
      <c r="D525" s="570" t="s">
        <v>540</v>
      </c>
      <c r="E525" s="569" t="s">
        <v>3021</v>
      </c>
      <c r="F525" s="570" t="s">
        <v>3022</v>
      </c>
      <c r="G525" s="569" t="s">
        <v>3715</v>
      </c>
      <c r="H525" s="569" t="s">
        <v>3716</v>
      </c>
      <c r="I525" s="571">
        <v>48.82</v>
      </c>
      <c r="J525" s="571">
        <v>100</v>
      </c>
      <c r="K525" s="572">
        <v>4882.09</v>
      </c>
    </row>
    <row r="526" spans="1:11" ht="14.4" customHeight="1" x14ac:dyDescent="0.3">
      <c r="A526" s="567" t="s">
        <v>515</v>
      </c>
      <c r="B526" s="568" t="s">
        <v>517</v>
      </c>
      <c r="C526" s="569" t="s">
        <v>539</v>
      </c>
      <c r="D526" s="570" t="s">
        <v>540</v>
      </c>
      <c r="E526" s="569" t="s">
        <v>3021</v>
      </c>
      <c r="F526" s="570" t="s">
        <v>3022</v>
      </c>
      <c r="G526" s="569" t="s">
        <v>3055</v>
      </c>
      <c r="H526" s="569" t="s">
        <v>3056</v>
      </c>
      <c r="I526" s="571">
        <v>0.30142857142857143</v>
      </c>
      <c r="J526" s="571">
        <v>10200</v>
      </c>
      <c r="K526" s="572">
        <v>3065</v>
      </c>
    </row>
    <row r="527" spans="1:11" ht="14.4" customHeight="1" x14ac:dyDescent="0.3">
      <c r="A527" s="567" t="s">
        <v>515</v>
      </c>
      <c r="B527" s="568" t="s">
        <v>517</v>
      </c>
      <c r="C527" s="569" t="s">
        <v>539</v>
      </c>
      <c r="D527" s="570" t="s">
        <v>540</v>
      </c>
      <c r="E527" s="569" t="s">
        <v>3021</v>
      </c>
      <c r="F527" s="570" t="s">
        <v>3022</v>
      </c>
      <c r="G527" s="569" t="s">
        <v>3717</v>
      </c>
      <c r="H527" s="569" t="s">
        <v>3718</v>
      </c>
      <c r="I527" s="571">
        <v>48.82</v>
      </c>
      <c r="J527" s="571">
        <v>50</v>
      </c>
      <c r="K527" s="572">
        <v>2441.09</v>
      </c>
    </row>
    <row r="528" spans="1:11" ht="14.4" customHeight="1" x14ac:dyDescent="0.3">
      <c r="A528" s="567" t="s">
        <v>515</v>
      </c>
      <c r="B528" s="568" t="s">
        <v>517</v>
      </c>
      <c r="C528" s="569" t="s">
        <v>539</v>
      </c>
      <c r="D528" s="570" t="s">
        <v>540</v>
      </c>
      <c r="E528" s="569" t="s">
        <v>3021</v>
      </c>
      <c r="F528" s="570" t="s">
        <v>3022</v>
      </c>
      <c r="G528" s="569" t="s">
        <v>3719</v>
      </c>
      <c r="H528" s="569" t="s">
        <v>3720</v>
      </c>
      <c r="I528" s="571">
        <v>48.82</v>
      </c>
      <c r="J528" s="571">
        <v>25</v>
      </c>
      <c r="K528" s="572">
        <v>1220.5899999999999</v>
      </c>
    </row>
    <row r="529" spans="1:11" ht="14.4" customHeight="1" x14ac:dyDescent="0.3">
      <c r="A529" s="567" t="s">
        <v>515</v>
      </c>
      <c r="B529" s="568" t="s">
        <v>517</v>
      </c>
      <c r="C529" s="569" t="s">
        <v>539</v>
      </c>
      <c r="D529" s="570" t="s">
        <v>540</v>
      </c>
      <c r="E529" s="569" t="s">
        <v>3021</v>
      </c>
      <c r="F529" s="570" t="s">
        <v>3022</v>
      </c>
      <c r="G529" s="569" t="s">
        <v>3791</v>
      </c>
      <c r="H529" s="569" t="s">
        <v>3792</v>
      </c>
      <c r="I529" s="571">
        <v>180.43999999999997</v>
      </c>
      <c r="J529" s="571">
        <v>75</v>
      </c>
      <c r="K529" s="572">
        <v>13532.64</v>
      </c>
    </row>
    <row r="530" spans="1:11" ht="14.4" customHeight="1" x14ac:dyDescent="0.3">
      <c r="A530" s="567" t="s">
        <v>515</v>
      </c>
      <c r="B530" s="568" t="s">
        <v>517</v>
      </c>
      <c r="C530" s="569" t="s">
        <v>539</v>
      </c>
      <c r="D530" s="570" t="s">
        <v>540</v>
      </c>
      <c r="E530" s="569" t="s">
        <v>3021</v>
      </c>
      <c r="F530" s="570" t="s">
        <v>3022</v>
      </c>
      <c r="G530" s="569" t="s">
        <v>3721</v>
      </c>
      <c r="H530" s="569" t="s">
        <v>3722</v>
      </c>
      <c r="I530" s="571">
        <v>48.82</v>
      </c>
      <c r="J530" s="571">
        <v>25</v>
      </c>
      <c r="K530" s="572">
        <v>1220.5899999999999</v>
      </c>
    </row>
    <row r="531" spans="1:11" ht="14.4" customHeight="1" x14ac:dyDescent="0.3">
      <c r="A531" s="567" t="s">
        <v>515</v>
      </c>
      <c r="B531" s="568" t="s">
        <v>517</v>
      </c>
      <c r="C531" s="569" t="s">
        <v>539</v>
      </c>
      <c r="D531" s="570" t="s">
        <v>540</v>
      </c>
      <c r="E531" s="569" t="s">
        <v>3021</v>
      </c>
      <c r="F531" s="570" t="s">
        <v>3022</v>
      </c>
      <c r="G531" s="569" t="s">
        <v>3793</v>
      </c>
      <c r="H531" s="569" t="s">
        <v>3794</v>
      </c>
      <c r="I531" s="571">
        <v>31.736666666666665</v>
      </c>
      <c r="J531" s="571">
        <v>150</v>
      </c>
      <c r="K531" s="572">
        <v>4760.3999999999996</v>
      </c>
    </row>
    <row r="532" spans="1:11" ht="14.4" customHeight="1" x14ac:dyDescent="0.3">
      <c r="A532" s="567" t="s">
        <v>515</v>
      </c>
      <c r="B532" s="568" t="s">
        <v>517</v>
      </c>
      <c r="C532" s="569" t="s">
        <v>539</v>
      </c>
      <c r="D532" s="570" t="s">
        <v>540</v>
      </c>
      <c r="E532" s="569" t="s">
        <v>3023</v>
      </c>
      <c r="F532" s="570" t="s">
        <v>3024</v>
      </c>
      <c r="G532" s="569" t="s">
        <v>3059</v>
      </c>
      <c r="H532" s="569" t="s">
        <v>3060</v>
      </c>
      <c r="I532" s="571">
        <v>0.7876923076923078</v>
      </c>
      <c r="J532" s="571">
        <v>16600</v>
      </c>
      <c r="K532" s="572">
        <v>13052</v>
      </c>
    </row>
    <row r="533" spans="1:11" ht="14.4" customHeight="1" x14ac:dyDescent="0.3">
      <c r="A533" s="567" t="s">
        <v>515</v>
      </c>
      <c r="B533" s="568" t="s">
        <v>517</v>
      </c>
      <c r="C533" s="569" t="s">
        <v>539</v>
      </c>
      <c r="D533" s="570" t="s">
        <v>540</v>
      </c>
      <c r="E533" s="569" t="s">
        <v>3023</v>
      </c>
      <c r="F533" s="570" t="s">
        <v>3024</v>
      </c>
      <c r="G533" s="569" t="s">
        <v>3727</v>
      </c>
      <c r="H533" s="569" t="s">
        <v>3728</v>
      </c>
      <c r="I533" s="571">
        <v>1.165</v>
      </c>
      <c r="J533" s="571">
        <v>2700</v>
      </c>
      <c r="K533" s="572">
        <v>3143.6</v>
      </c>
    </row>
    <row r="534" spans="1:11" ht="14.4" customHeight="1" x14ac:dyDescent="0.3">
      <c r="A534" s="567" t="s">
        <v>515</v>
      </c>
      <c r="B534" s="568" t="s">
        <v>517</v>
      </c>
      <c r="C534" s="569" t="s">
        <v>539</v>
      </c>
      <c r="D534" s="570" t="s">
        <v>540</v>
      </c>
      <c r="E534" s="569" t="s">
        <v>3023</v>
      </c>
      <c r="F534" s="570" t="s">
        <v>3024</v>
      </c>
      <c r="G534" s="569" t="s">
        <v>3061</v>
      </c>
      <c r="H534" s="569" t="s">
        <v>3062</v>
      </c>
      <c r="I534" s="571">
        <v>0.79090909090909101</v>
      </c>
      <c r="J534" s="571">
        <v>14600</v>
      </c>
      <c r="K534" s="572">
        <v>11516</v>
      </c>
    </row>
    <row r="535" spans="1:11" ht="14.4" customHeight="1" x14ac:dyDescent="0.3">
      <c r="A535" s="567" t="s">
        <v>515</v>
      </c>
      <c r="B535" s="568" t="s">
        <v>517</v>
      </c>
      <c r="C535" s="569" t="s">
        <v>541</v>
      </c>
      <c r="D535" s="570" t="s">
        <v>542</v>
      </c>
      <c r="E535" s="569" t="s">
        <v>3007</v>
      </c>
      <c r="F535" s="570" t="s">
        <v>3008</v>
      </c>
      <c r="G535" s="569" t="s">
        <v>3079</v>
      </c>
      <c r="H535" s="569" t="s">
        <v>3080</v>
      </c>
      <c r="I535" s="571">
        <v>2.96</v>
      </c>
      <c r="J535" s="571">
        <v>10</v>
      </c>
      <c r="K535" s="572">
        <v>29.6</v>
      </c>
    </row>
    <row r="536" spans="1:11" ht="14.4" customHeight="1" x14ac:dyDescent="0.3">
      <c r="A536" s="567" t="s">
        <v>515</v>
      </c>
      <c r="B536" s="568" t="s">
        <v>517</v>
      </c>
      <c r="C536" s="569" t="s">
        <v>541</v>
      </c>
      <c r="D536" s="570" t="s">
        <v>542</v>
      </c>
      <c r="E536" s="569" t="s">
        <v>3007</v>
      </c>
      <c r="F536" s="570" t="s">
        <v>3008</v>
      </c>
      <c r="G536" s="569" t="s">
        <v>3083</v>
      </c>
      <c r="H536" s="569" t="s">
        <v>3084</v>
      </c>
      <c r="I536" s="571">
        <v>27.206666666666667</v>
      </c>
      <c r="J536" s="571">
        <v>10</v>
      </c>
      <c r="K536" s="572">
        <v>271.74</v>
      </c>
    </row>
    <row r="537" spans="1:11" ht="14.4" customHeight="1" x14ac:dyDescent="0.3">
      <c r="A537" s="567" t="s">
        <v>515</v>
      </c>
      <c r="B537" s="568" t="s">
        <v>517</v>
      </c>
      <c r="C537" s="569" t="s">
        <v>541</v>
      </c>
      <c r="D537" s="570" t="s">
        <v>542</v>
      </c>
      <c r="E537" s="569" t="s">
        <v>3007</v>
      </c>
      <c r="F537" s="570" t="s">
        <v>3008</v>
      </c>
      <c r="G537" s="569" t="s">
        <v>3115</v>
      </c>
      <c r="H537" s="569" t="s">
        <v>3116</v>
      </c>
      <c r="I537" s="571">
        <v>0.6</v>
      </c>
      <c r="J537" s="571">
        <v>450</v>
      </c>
      <c r="K537" s="572">
        <v>270</v>
      </c>
    </row>
    <row r="538" spans="1:11" ht="14.4" customHeight="1" x14ac:dyDescent="0.3">
      <c r="A538" s="567" t="s">
        <v>515</v>
      </c>
      <c r="B538" s="568" t="s">
        <v>517</v>
      </c>
      <c r="C538" s="569" t="s">
        <v>541</v>
      </c>
      <c r="D538" s="570" t="s">
        <v>542</v>
      </c>
      <c r="E538" s="569" t="s">
        <v>3007</v>
      </c>
      <c r="F538" s="570" t="s">
        <v>3008</v>
      </c>
      <c r="G538" s="569" t="s">
        <v>3123</v>
      </c>
      <c r="H538" s="569" t="s">
        <v>3124</v>
      </c>
      <c r="I538" s="571">
        <v>8.5833333333333339</v>
      </c>
      <c r="J538" s="571">
        <v>6</v>
      </c>
      <c r="K538" s="572">
        <v>51.5</v>
      </c>
    </row>
    <row r="539" spans="1:11" ht="14.4" customHeight="1" x14ac:dyDescent="0.3">
      <c r="A539" s="567" t="s">
        <v>515</v>
      </c>
      <c r="B539" s="568" t="s">
        <v>517</v>
      </c>
      <c r="C539" s="569" t="s">
        <v>541</v>
      </c>
      <c r="D539" s="570" t="s">
        <v>542</v>
      </c>
      <c r="E539" s="569" t="s">
        <v>3007</v>
      </c>
      <c r="F539" s="570" t="s">
        <v>3008</v>
      </c>
      <c r="G539" s="569" t="s">
        <v>3795</v>
      </c>
      <c r="H539" s="569" t="s">
        <v>3796</v>
      </c>
      <c r="I539" s="571">
        <v>0.7</v>
      </c>
      <c r="J539" s="571">
        <v>90</v>
      </c>
      <c r="K539" s="572">
        <v>63.24</v>
      </c>
    </row>
    <row r="540" spans="1:11" ht="14.4" customHeight="1" x14ac:dyDescent="0.3">
      <c r="A540" s="567" t="s">
        <v>515</v>
      </c>
      <c r="B540" s="568" t="s">
        <v>517</v>
      </c>
      <c r="C540" s="569" t="s">
        <v>541</v>
      </c>
      <c r="D540" s="570" t="s">
        <v>542</v>
      </c>
      <c r="E540" s="569" t="s">
        <v>3009</v>
      </c>
      <c r="F540" s="570" t="s">
        <v>3010</v>
      </c>
      <c r="G540" s="569" t="s">
        <v>3179</v>
      </c>
      <c r="H540" s="569" t="s">
        <v>3180</v>
      </c>
      <c r="I540" s="571">
        <v>11.100000000000001</v>
      </c>
      <c r="J540" s="571">
        <v>100</v>
      </c>
      <c r="K540" s="572">
        <v>1110</v>
      </c>
    </row>
    <row r="541" spans="1:11" ht="14.4" customHeight="1" x14ac:dyDescent="0.3">
      <c r="A541" s="567" t="s">
        <v>515</v>
      </c>
      <c r="B541" s="568" t="s">
        <v>517</v>
      </c>
      <c r="C541" s="569" t="s">
        <v>541</v>
      </c>
      <c r="D541" s="570" t="s">
        <v>542</v>
      </c>
      <c r="E541" s="569" t="s">
        <v>3009</v>
      </c>
      <c r="F541" s="570" t="s">
        <v>3010</v>
      </c>
      <c r="G541" s="569" t="s">
        <v>3033</v>
      </c>
      <c r="H541" s="569" t="s">
        <v>3034</v>
      </c>
      <c r="I541" s="571">
        <v>0.92200000000000004</v>
      </c>
      <c r="J541" s="571">
        <v>500</v>
      </c>
      <c r="K541" s="572">
        <v>461</v>
      </c>
    </row>
    <row r="542" spans="1:11" ht="14.4" customHeight="1" x14ac:dyDescent="0.3">
      <c r="A542" s="567" t="s">
        <v>515</v>
      </c>
      <c r="B542" s="568" t="s">
        <v>517</v>
      </c>
      <c r="C542" s="569" t="s">
        <v>541</v>
      </c>
      <c r="D542" s="570" t="s">
        <v>542</v>
      </c>
      <c r="E542" s="569" t="s">
        <v>3009</v>
      </c>
      <c r="F542" s="570" t="s">
        <v>3010</v>
      </c>
      <c r="G542" s="569" t="s">
        <v>3035</v>
      </c>
      <c r="H542" s="569" t="s">
        <v>3036</v>
      </c>
      <c r="I542" s="571">
        <v>1.4214285714285715</v>
      </c>
      <c r="J542" s="571">
        <v>2100</v>
      </c>
      <c r="K542" s="572">
        <v>2993</v>
      </c>
    </row>
    <row r="543" spans="1:11" ht="14.4" customHeight="1" x14ac:dyDescent="0.3">
      <c r="A543" s="567" t="s">
        <v>515</v>
      </c>
      <c r="B543" s="568" t="s">
        <v>517</v>
      </c>
      <c r="C543" s="569" t="s">
        <v>541</v>
      </c>
      <c r="D543" s="570" t="s">
        <v>542</v>
      </c>
      <c r="E543" s="569" t="s">
        <v>3009</v>
      </c>
      <c r="F543" s="570" t="s">
        <v>3010</v>
      </c>
      <c r="G543" s="569" t="s">
        <v>3037</v>
      </c>
      <c r="H543" s="569" t="s">
        <v>3038</v>
      </c>
      <c r="I543" s="571">
        <v>0.39</v>
      </c>
      <c r="J543" s="571">
        <v>100</v>
      </c>
      <c r="K543" s="572">
        <v>39</v>
      </c>
    </row>
    <row r="544" spans="1:11" ht="14.4" customHeight="1" x14ac:dyDescent="0.3">
      <c r="A544" s="567" t="s">
        <v>515</v>
      </c>
      <c r="B544" s="568" t="s">
        <v>517</v>
      </c>
      <c r="C544" s="569" t="s">
        <v>541</v>
      </c>
      <c r="D544" s="570" t="s">
        <v>542</v>
      </c>
      <c r="E544" s="569" t="s">
        <v>3009</v>
      </c>
      <c r="F544" s="570" t="s">
        <v>3010</v>
      </c>
      <c r="G544" s="569" t="s">
        <v>3039</v>
      </c>
      <c r="H544" s="569" t="s">
        <v>3040</v>
      </c>
      <c r="I544" s="571">
        <v>0.56999999999999995</v>
      </c>
      <c r="J544" s="571">
        <v>500</v>
      </c>
      <c r="K544" s="572">
        <v>285</v>
      </c>
    </row>
    <row r="545" spans="1:11" ht="14.4" customHeight="1" x14ac:dyDescent="0.3">
      <c r="A545" s="567" t="s">
        <v>515</v>
      </c>
      <c r="B545" s="568" t="s">
        <v>517</v>
      </c>
      <c r="C545" s="569" t="s">
        <v>541</v>
      </c>
      <c r="D545" s="570" t="s">
        <v>542</v>
      </c>
      <c r="E545" s="569" t="s">
        <v>3009</v>
      </c>
      <c r="F545" s="570" t="s">
        <v>3010</v>
      </c>
      <c r="G545" s="569" t="s">
        <v>3547</v>
      </c>
      <c r="H545" s="569" t="s">
        <v>3548</v>
      </c>
      <c r="I545" s="571">
        <v>17.791428571428572</v>
      </c>
      <c r="J545" s="571">
        <v>350</v>
      </c>
      <c r="K545" s="572">
        <v>6227</v>
      </c>
    </row>
    <row r="546" spans="1:11" ht="14.4" customHeight="1" x14ac:dyDescent="0.3">
      <c r="A546" s="567" t="s">
        <v>515</v>
      </c>
      <c r="B546" s="568" t="s">
        <v>517</v>
      </c>
      <c r="C546" s="569" t="s">
        <v>541</v>
      </c>
      <c r="D546" s="570" t="s">
        <v>542</v>
      </c>
      <c r="E546" s="569" t="s">
        <v>3009</v>
      </c>
      <c r="F546" s="570" t="s">
        <v>3010</v>
      </c>
      <c r="G546" s="569" t="s">
        <v>3041</v>
      </c>
      <c r="H546" s="569" t="s">
        <v>3042</v>
      </c>
      <c r="I546" s="571">
        <v>1.5542857142857145</v>
      </c>
      <c r="J546" s="571">
        <v>850</v>
      </c>
      <c r="K546" s="572">
        <v>1317.5</v>
      </c>
    </row>
    <row r="547" spans="1:11" ht="14.4" customHeight="1" x14ac:dyDescent="0.3">
      <c r="A547" s="567" t="s">
        <v>515</v>
      </c>
      <c r="B547" s="568" t="s">
        <v>517</v>
      </c>
      <c r="C547" s="569" t="s">
        <v>541</v>
      </c>
      <c r="D547" s="570" t="s">
        <v>542</v>
      </c>
      <c r="E547" s="569" t="s">
        <v>3009</v>
      </c>
      <c r="F547" s="570" t="s">
        <v>3010</v>
      </c>
      <c r="G547" s="569" t="s">
        <v>3043</v>
      </c>
      <c r="H547" s="569" t="s">
        <v>3044</v>
      </c>
      <c r="I547" s="571">
        <v>5.015714285714286</v>
      </c>
      <c r="J547" s="571">
        <v>1080</v>
      </c>
      <c r="K547" s="572">
        <v>5436.8</v>
      </c>
    </row>
    <row r="548" spans="1:11" ht="14.4" customHeight="1" x14ac:dyDescent="0.3">
      <c r="A548" s="567" t="s">
        <v>515</v>
      </c>
      <c r="B548" s="568" t="s">
        <v>517</v>
      </c>
      <c r="C548" s="569" t="s">
        <v>541</v>
      </c>
      <c r="D548" s="570" t="s">
        <v>542</v>
      </c>
      <c r="E548" s="569" t="s">
        <v>3009</v>
      </c>
      <c r="F548" s="570" t="s">
        <v>3010</v>
      </c>
      <c r="G548" s="569" t="s">
        <v>3279</v>
      </c>
      <c r="H548" s="569" t="s">
        <v>3280</v>
      </c>
      <c r="I548" s="571">
        <v>8.017142857142856</v>
      </c>
      <c r="J548" s="571">
        <v>560</v>
      </c>
      <c r="K548" s="572">
        <v>4485.5999999999995</v>
      </c>
    </row>
    <row r="549" spans="1:11" ht="14.4" customHeight="1" x14ac:dyDescent="0.3">
      <c r="A549" s="567" t="s">
        <v>515</v>
      </c>
      <c r="B549" s="568" t="s">
        <v>517</v>
      </c>
      <c r="C549" s="569" t="s">
        <v>541</v>
      </c>
      <c r="D549" s="570" t="s">
        <v>542</v>
      </c>
      <c r="E549" s="569" t="s">
        <v>3009</v>
      </c>
      <c r="F549" s="570" t="s">
        <v>3010</v>
      </c>
      <c r="G549" s="569" t="s">
        <v>3047</v>
      </c>
      <c r="H549" s="569" t="s">
        <v>3048</v>
      </c>
      <c r="I549" s="571">
        <v>12.11</v>
      </c>
      <c r="J549" s="571">
        <v>14</v>
      </c>
      <c r="K549" s="572">
        <v>169.54</v>
      </c>
    </row>
    <row r="550" spans="1:11" ht="14.4" customHeight="1" x14ac:dyDescent="0.3">
      <c r="A550" s="567" t="s">
        <v>515</v>
      </c>
      <c r="B550" s="568" t="s">
        <v>517</v>
      </c>
      <c r="C550" s="569" t="s">
        <v>541</v>
      </c>
      <c r="D550" s="570" t="s">
        <v>542</v>
      </c>
      <c r="E550" s="569" t="s">
        <v>3009</v>
      </c>
      <c r="F550" s="570" t="s">
        <v>3010</v>
      </c>
      <c r="G550" s="569" t="s">
        <v>3343</v>
      </c>
      <c r="H550" s="569" t="s">
        <v>3344</v>
      </c>
      <c r="I550" s="571">
        <v>1.55</v>
      </c>
      <c r="J550" s="571">
        <v>750</v>
      </c>
      <c r="K550" s="572">
        <v>1162.5</v>
      </c>
    </row>
    <row r="551" spans="1:11" ht="14.4" customHeight="1" x14ac:dyDescent="0.3">
      <c r="A551" s="567" t="s">
        <v>515</v>
      </c>
      <c r="B551" s="568" t="s">
        <v>517</v>
      </c>
      <c r="C551" s="569" t="s">
        <v>541</v>
      </c>
      <c r="D551" s="570" t="s">
        <v>542</v>
      </c>
      <c r="E551" s="569" t="s">
        <v>3009</v>
      </c>
      <c r="F551" s="570" t="s">
        <v>3010</v>
      </c>
      <c r="G551" s="569" t="s">
        <v>3353</v>
      </c>
      <c r="H551" s="569" t="s">
        <v>3354</v>
      </c>
      <c r="I551" s="571">
        <v>431.56666666666661</v>
      </c>
      <c r="J551" s="571">
        <v>3</v>
      </c>
      <c r="K551" s="572">
        <v>1294.6999999999998</v>
      </c>
    </row>
    <row r="552" spans="1:11" ht="14.4" customHeight="1" x14ac:dyDescent="0.3">
      <c r="A552" s="567" t="s">
        <v>515</v>
      </c>
      <c r="B552" s="568" t="s">
        <v>517</v>
      </c>
      <c r="C552" s="569" t="s">
        <v>541</v>
      </c>
      <c r="D552" s="570" t="s">
        <v>542</v>
      </c>
      <c r="E552" s="569" t="s">
        <v>3009</v>
      </c>
      <c r="F552" s="570" t="s">
        <v>3010</v>
      </c>
      <c r="G552" s="569" t="s">
        <v>3797</v>
      </c>
      <c r="H552" s="569" t="s">
        <v>3798</v>
      </c>
      <c r="I552" s="571">
        <v>280.91000000000003</v>
      </c>
      <c r="J552" s="571">
        <v>1</v>
      </c>
      <c r="K552" s="572">
        <v>280.91000000000003</v>
      </c>
    </row>
    <row r="553" spans="1:11" ht="14.4" customHeight="1" x14ac:dyDescent="0.3">
      <c r="A553" s="567" t="s">
        <v>515</v>
      </c>
      <c r="B553" s="568" t="s">
        <v>517</v>
      </c>
      <c r="C553" s="569" t="s">
        <v>541</v>
      </c>
      <c r="D553" s="570" t="s">
        <v>542</v>
      </c>
      <c r="E553" s="569" t="s">
        <v>3009</v>
      </c>
      <c r="F553" s="570" t="s">
        <v>3010</v>
      </c>
      <c r="G553" s="569" t="s">
        <v>3799</v>
      </c>
      <c r="H553" s="569" t="s">
        <v>3800</v>
      </c>
      <c r="I553" s="571">
        <v>11.2425</v>
      </c>
      <c r="J553" s="571">
        <v>200</v>
      </c>
      <c r="K553" s="572">
        <v>2248.5</v>
      </c>
    </row>
    <row r="554" spans="1:11" ht="14.4" customHeight="1" x14ac:dyDescent="0.3">
      <c r="A554" s="567" t="s">
        <v>515</v>
      </c>
      <c r="B554" s="568" t="s">
        <v>517</v>
      </c>
      <c r="C554" s="569" t="s">
        <v>541</v>
      </c>
      <c r="D554" s="570" t="s">
        <v>542</v>
      </c>
      <c r="E554" s="569" t="s">
        <v>3009</v>
      </c>
      <c r="F554" s="570" t="s">
        <v>3010</v>
      </c>
      <c r="G554" s="569" t="s">
        <v>3369</v>
      </c>
      <c r="H554" s="569" t="s">
        <v>3370</v>
      </c>
      <c r="I554" s="571">
        <v>0.46285714285714274</v>
      </c>
      <c r="J554" s="571">
        <v>700</v>
      </c>
      <c r="K554" s="572">
        <v>324</v>
      </c>
    </row>
    <row r="555" spans="1:11" ht="14.4" customHeight="1" x14ac:dyDescent="0.3">
      <c r="A555" s="567" t="s">
        <v>515</v>
      </c>
      <c r="B555" s="568" t="s">
        <v>517</v>
      </c>
      <c r="C555" s="569" t="s">
        <v>541</v>
      </c>
      <c r="D555" s="570" t="s">
        <v>542</v>
      </c>
      <c r="E555" s="569" t="s">
        <v>3009</v>
      </c>
      <c r="F555" s="570" t="s">
        <v>3010</v>
      </c>
      <c r="G555" s="569" t="s">
        <v>3801</v>
      </c>
      <c r="H555" s="569" t="s">
        <v>3802</v>
      </c>
      <c r="I555" s="571">
        <v>1.45</v>
      </c>
      <c r="J555" s="571">
        <v>2112</v>
      </c>
      <c r="K555" s="572">
        <v>3066.62</v>
      </c>
    </row>
    <row r="556" spans="1:11" ht="14.4" customHeight="1" x14ac:dyDescent="0.3">
      <c r="A556" s="567" t="s">
        <v>515</v>
      </c>
      <c r="B556" s="568" t="s">
        <v>517</v>
      </c>
      <c r="C556" s="569" t="s">
        <v>541</v>
      </c>
      <c r="D556" s="570" t="s">
        <v>542</v>
      </c>
      <c r="E556" s="569" t="s">
        <v>3017</v>
      </c>
      <c r="F556" s="570" t="s">
        <v>3018</v>
      </c>
      <c r="G556" s="569" t="s">
        <v>3467</v>
      </c>
      <c r="H556" s="569" t="s">
        <v>3468</v>
      </c>
      <c r="I556" s="571">
        <v>8.1625000000000014</v>
      </c>
      <c r="J556" s="571">
        <v>80</v>
      </c>
      <c r="K556" s="572">
        <v>653</v>
      </c>
    </row>
    <row r="557" spans="1:11" ht="14.4" customHeight="1" x14ac:dyDescent="0.3">
      <c r="A557" s="567" t="s">
        <v>515</v>
      </c>
      <c r="B557" s="568" t="s">
        <v>517</v>
      </c>
      <c r="C557" s="569" t="s">
        <v>541</v>
      </c>
      <c r="D557" s="570" t="s">
        <v>542</v>
      </c>
      <c r="E557" s="569" t="s">
        <v>3021</v>
      </c>
      <c r="F557" s="570" t="s">
        <v>3022</v>
      </c>
      <c r="G557" s="569" t="s">
        <v>3051</v>
      </c>
      <c r="H557" s="569" t="s">
        <v>3052</v>
      </c>
      <c r="I557" s="571">
        <v>0.3</v>
      </c>
      <c r="J557" s="571">
        <v>100</v>
      </c>
      <c r="K557" s="572">
        <v>30</v>
      </c>
    </row>
    <row r="558" spans="1:11" ht="14.4" customHeight="1" x14ac:dyDescent="0.3">
      <c r="A558" s="567" t="s">
        <v>515</v>
      </c>
      <c r="B558" s="568" t="s">
        <v>517</v>
      </c>
      <c r="C558" s="569" t="s">
        <v>541</v>
      </c>
      <c r="D558" s="570" t="s">
        <v>542</v>
      </c>
      <c r="E558" s="569" t="s">
        <v>3021</v>
      </c>
      <c r="F558" s="570" t="s">
        <v>3022</v>
      </c>
      <c r="G558" s="569" t="s">
        <v>3053</v>
      </c>
      <c r="H558" s="569" t="s">
        <v>3054</v>
      </c>
      <c r="I558" s="571">
        <v>0.31</v>
      </c>
      <c r="J558" s="571">
        <v>100</v>
      </c>
      <c r="K558" s="572">
        <v>31</v>
      </c>
    </row>
    <row r="559" spans="1:11" ht="14.4" customHeight="1" x14ac:dyDescent="0.3">
      <c r="A559" s="567" t="s">
        <v>515</v>
      </c>
      <c r="B559" s="568" t="s">
        <v>517</v>
      </c>
      <c r="C559" s="569" t="s">
        <v>541</v>
      </c>
      <c r="D559" s="570" t="s">
        <v>542</v>
      </c>
      <c r="E559" s="569" t="s">
        <v>3021</v>
      </c>
      <c r="F559" s="570" t="s">
        <v>3022</v>
      </c>
      <c r="G559" s="569" t="s">
        <v>3055</v>
      </c>
      <c r="H559" s="569" t="s">
        <v>3056</v>
      </c>
      <c r="I559" s="571">
        <v>0.2985714285714286</v>
      </c>
      <c r="J559" s="571">
        <v>1400</v>
      </c>
      <c r="K559" s="572">
        <v>418</v>
      </c>
    </row>
    <row r="560" spans="1:11" ht="14.4" customHeight="1" x14ac:dyDescent="0.3">
      <c r="A560" s="567" t="s">
        <v>515</v>
      </c>
      <c r="B560" s="568" t="s">
        <v>517</v>
      </c>
      <c r="C560" s="569" t="s">
        <v>541</v>
      </c>
      <c r="D560" s="570" t="s">
        <v>542</v>
      </c>
      <c r="E560" s="569" t="s">
        <v>3023</v>
      </c>
      <c r="F560" s="570" t="s">
        <v>3024</v>
      </c>
      <c r="G560" s="569" t="s">
        <v>3059</v>
      </c>
      <c r="H560" s="569" t="s">
        <v>3060</v>
      </c>
      <c r="I560" s="571">
        <v>0.78428571428571436</v>
      </c>
      <c r="J560" s="571">
        <v>3200</v>
      </c>
      <c r="K560" s="572">
        <v>2526</v>
      </c>
    </row>
    <row r="561" spans="1:11" ht="14.4" customHeight="1" x14ac:dyDescent="0.3">
      <c r="A561" s="567" t="s">
        <v>515</v>
      </c>
      <c r="B561" s="568" t="s">
        <v>517</v>
      </c>
      <c r="C561" s="569" t="s">
        <v>541</v>
      </c>
      <c r="D561" s="570" t="s">
        <v>542</v>
      </c>
      <c r="E561" s="569" t="s">
        <v>3023</v>
      </c>
      <c r="F561" s="570" t="s">
        <v>3024</v>
      </c>
      <c r="G561" s="569" t="s">
        <v>3061</v>
      </c>
      <c r="H561" s="569" t="s">
        <v>3062</v>
      </c>
      <c r="I561" s="571">
        <v>0.78428571428571436</v>
      </c>
      <c r="J561" s="571">
        <v>5900</v>
      </c>
      <c r="K561" s="572">
        <v>4646</v>
      </c>
    </row>
    <row r="562" spans="1:11" ht="14.4" customHeight="1" x14ac:dyDescent="0.3">
      <c r="A562" s="567" t="s">
        <v>515</v>
      </c>
      <c r="B562" s="568" t="s">
        <v>517</v>
      </c>
      <c r="C562" s="569" t="s">
        <v>543</v>
      </c>
      <c r="D562" s="570" t="s">
        <v>544</v>
      </c>
      <c r="E562" s="569" t="s">
        <v>3007</v>
      </c>
      <c r="F562" s="570" t="s">
        <v>3008</v>
      </c>
      <c r="G562" s="569" t="s">
        <v>3025</v>
      </c>
      <c r="H562" s="569" t="s">
        <v>3026</v>
      </c>
      <c r="I562" s="571">
        <v>1.57</v>
      </c>
      <c r="J562" s="571">
        <v>150</v>
      </c>
      <c r="K562" s="572">
        <v>237.5</v>
      </c>
    </row>
    <row r="563" spans="1:11" ht="14.4" customHeight="1" x14ac:dyDescent="0.3">
      <c r="A563" s="567" t="s">
        <v>515</v>
      </c>
      <c r="B563" s="568" t="s">
        <v>517</v>
      </c>
      <c r="C563" s="569" t="s">
        <v>543</v>
      </c>
      <c r="D563" s="570" t="s">
        <v>544</v>
      </c>
      <c r="E563" s="569" t="s">
        <v>3007</v>
      </c>
      <c r="F563" s="570" t="s">
        <v>3008</v>
      </c>
      <c r="G563" s="569" t="s">
        <v>3115</v>
      </c>
      <c r="H563" s="569" t="s">
        <v>3116</v>
      </c>
      <c r="I563" s="571">
        <v>0.59499999999999997</v>
      </c>
      <c r="J563" s="571">
        <v>80</v>
      </c>
      <c r="K563" s="572">
        <v>47.5</v>
      </c>
    </row>
    <row r="564" spans="1:11" ht="14.4" customHeight="1" x14ac:dyDescent="0.3">
      <c r="A564" s="567" t="s">
        <v>515</v>
      </c>
      <c r="B564" s="568" t="s">
        <v>517</v>
      </c>
      <c r="C564" s="569" t="s">
        <v>543</v>
      </c>
      <c r="D564" s="570" t="s">
        <v>544</v>
      </c>
      <c r="E564" s="569" t="s">
        <v>3007</v>
      </c>
      <c r="F564" s="570" t="s">
        <v>3008</v>
      </c>
      <c r="G564" s="569" t="s">
        <v>3803</v>
      </c>
      <c r="H564" s="569" t="s">
        <v>3804</v>
      </c>
      <c r="I564" s="571">
        <v>13.29</v>
      </c>
      <c r="J564" s="571">
        <v>24</v>
      </c>
      <c r="K564" s="572">
        <v>318.89999999999998</v>
      </c>
    </row>
    <row r="565" spans="1:11" ht="14.4" customHeight="1" x14ac:dyDescent="0.3">
      <c r="A565" s="567" t="s">
        <v>515</v>
      </c>
      <c r="B565" s="568" t="s">
        <v>517</v>
      </c>
      <c r="C565" s="569" t="s">
        <v>543</v>
      </c>
      <c r="D565" s="570" t="s">
        <v>544</v>
      </c>
      <c r="E565" s="569" t="s">
        <v>3007</v>
      </c>
      <c r="F565" s="570" t="s">
        <v>3008</v>
      </c>
      <c r="G565" s="569" t="s">
        <v>3149</v>
      </c>
      <c r="H565" s="569" t="s">
        <v>3150</v>
      </c>
      <c r="I565" s="571">
        <v>0.86</v>
      </c>
      <c r="J565" s="571">
        <v>100</v>
      </c>
      <c r="K565" s="572">
        <v>86</v>
      </c>
    </row>
    <row r="566" spans="1:11" ht="14.4" customHeight="1" x14ac:dyDescent="0.3">
      <c r="A566" s="567" t="s">
        <v>515</v>
      </c>
      <c r="B566" s="568" t="s">
        <v>517</v>
      </c>
      <c r="C566" s="569" t="s">
        <v>543</v>
      </c>
      <c r="D566" s="570" t="s">
        <v>544</v>
      </c>
      <c r="E566" s="569" t="s">
        <v>3009</v>
      </c>
      <c r="F566" s="570" t="s">
        <v>3010</v>
      </c>
      <c r="G566" s="569" t="s">
        <v>3179</v>
      </c>
      <c r="H566" s="569" t="s">
        <v>3180</v>
      </c>
      <c r="I566" s="571">
        <v>11.15</v>
      </c>
      <c r="J566" s="571">
        <v>30</v>
      </c>
      <c r="K566" s="572">
        <v>334.5</v>
      </c>
    </row>
    <row r="567" spans="1:11" ht="14.4" customHeight="1" x14ac:dyDescent="0.3">
      <c r="A567" s="567" t="s">
        <v>515</v>
      </c>
      <c r="B567" s="568" t="s">
        <v>517</v>
      </c>
      <c r="C567" s="569" t="s">
        <v>543</v>
      </c>
      <c r="D567" s="570" t="s">
        <v>544</v>
      </c>
      <c r="E567" s="569" t="s">
        <v>3009</v>
      </c>
      <c r="F567" s="570" t="s">
        <v>3010</v>
      </c>
      <c r="G567" s="569" t="s">
        <v>3525</v>
      </c>
      <c r="H567" s="569" t="s">
        <v>3526</v>
      </c>
      <c r="I567" s="571">
        <v>33.26</v>
      </c>
      <c r="J567" s="571">
        <v>105</v>
      </c>
      <c r="K567" s="572">
        <v>3491.3</v>
      </c>
    </row>
    <row r="568" spans="1:11" ht="14.4" customHeight="1" x14ac:dyDescent="0.3">
      <c r="A568" s="567" t="s">
        <v>515</v>
      </c>
      <c r="B568" s="568" t="s">
        <v>517</v>
      </c>
      <c r="C568" s="569" t="s">
        <v>543</v>
      </c>
      <c r="D568" s="570" t="s">
        <v>544</v>
      </c>
      <c r="E568" s="569" t="s">
        <v>3009</v>
      </c>
      <c r="F568" s="570" t="s">
        <v>3010</v>
      </c>
      <c r="G568" s="569" t="s">
        <v>3805</v>
      </c>
      <c r="H568" s="569" t="s">
        <v>3806</v>
      </c>
      <c r="I568" s="571">
        <v>2.59</v>
      </c>
      <c r="J568" s="571">
        <v>10</v>
      </c>
      <c r="K568" s="572">
        <v>25.9</v>
      </c>
    </row>
    <row r="569" spans="1:11" ht="14.4" customHeight="1" x14ac:dyDescent="0.3">
      <c r="A569" s="567" t="s">
        <v>515</v>
      </c>
      <c r="B569" s="568" t="s">
        <v>517</v>
      </c>
      <c r="C569" s="569" t="s">
        <v>543</v>
      </c>
      <c r="D569" s="570" t="s">
        <v>544</v>
      </c>
      <c r="E569" s="569" t="s">
        <v>3009</v>
      </c>
      <c r="F569" s="570" t="s">
        <v>3010</v>
      </c>
      <c r="G569" s="569" t="s">
        <v>3033</v>
      </c>
      <c r="H569" s="569" t="s">
        <v>3034</v>
      </c>
      <c r="I569" s="571">
        <v>0.92</v>
      </c>
      <c r="J569" s="571">
        <v>800</v>
      </c>
      <c r="K569" s="572">
        <v>737</v>
      </c>
    </row>
    <row r="570" spans="1:11" ht="14.4" customHeight="1" x14ac:dyDescent="0.3">
      <c r="A570" s="567" t="s">
        <v>515</v>
      </c>
      <c r="B570" s="568" t="s">
        <v>517</v>
      </c>
      <c r="C570" s="569" t="s">
        <v>543</v>
      </c>
      <c r="D570" s="570" t="s">
        <v>544</v>
      </c>
      <c r="E570" s="569" t="s">
        <v>3009</v>
      </c>
      <c r="F570" s="570" t="s">
        <v>3010</v>
      </c>
      <c r="G570" s="569" t="s">
        <v>3035</v>
      </c>
      <c r="H570" s="569" t="s">
        <v>3036</v>
      </c>
      <c r="I570" s="571">
        <v>1.4366666666666668</v>
      </c>
      <c r="J570" s="571">
        <v>400</v>
      </c>
      <c r="K570" s="572">
        <v>575</v>
      </c>
    </row>
    <row r="571" spans="1:11" ht="14.4" customHeight="1" x14ac:dyDescent="0.3">
      <c r="A571" s="567" t="s">
        <v>515</v>
      </c>
      <c r="B571" s="568" t="s">
        <v>517</v>
      </c>
      <c r="C571" s="569" t="s">
        <v>543</v>
      </c>
      <c r="D571" s="570" t="s">
        <v>544</v>
      </c>
      <c r="E571" s="569" t="s">
        <v>3009</v>
      </c>
      <c r="F571" s="570" t="s">
        <v>3010</v>
      </c>
      <c r="G571" s="569" t="s">
        <v>3037</v>
      </c>
      <c r="H571" s="569" t="s">
        <v>3038</v>
      </c>
      <c r="I571" s="571">
        <v>0.41</v>
      </c>
      <c r="J571" s="571">
        <v>100</v>
      </c>
      <c r="K571" s="572">
        <v>41</v>
      </c>
    </row>
    <row r="572" spans="1:11" ht="14.4" customHeight="1" x14ac:dyDescent="0.3">
      <c r="A572" s="567" t="s">
        <v>515</v>
      </c>
      <c r="B572" s="568" t="s">
        <v>517</v>
      </c>
      <c r="C572" s="569" t="s">
        <v>543</v>
      </c>
      <c r="D572" s="570" t="s">
        <v>544</v>
      </c>
      <c r="E572" s="569" t="s">
        <v>3009</v>
      </c>
      <c r="F572" s="570" t="s">
        <v>3010</v>
      </c>
      <c r="G572" s="569" t="s">
        <v>3039</v>
      </c>
      <c r="H572" s="569" t="s">
        <v>3040</v>
      </c>
      <c r="I572" s="571">
        <v>0.57599999999999996</v>
      </c>
      <c r="J572" s="571">
        <v>600</v>
      </c>
      <c r="K572" s="572">
        <v>345</v>
      </c>
    </row>
    <row r="573" spans="1:11" ht="14.4" customHeight="1" x14ac:dyDescent="0.3">
      <c r="A573" s="567" t="s">
        <v>515</v>
      </c>
      <c r="B573" s="568" t="s">
        <v>517</v>
      </c>
      <c r="C573" s="569" t="s">
        <v>543</v>
      </c>
      <c r="D573" s="570" t="s">
        <v>544</v>
      </c>
      <c r="E573" s="569" t="s">
        <v>3009</v>
      </c>
      <c r="F573" s="570" t="s">
        <v>3010</v>
      </c>
      <c r="G573" s="569" t="s">
        <v>3529</v>
      </c>
      <c r="H573" s="569" t="s">
        <v>3530</v>
      </c>
      <c r="I573" s="571">
        <v>19.18</v>
      </c>
      <c r="J573" s="571">
        <v>30</v>
      </c>
      <c r="K573" s="572">
        <v>588.79999999999995</v>
      </c>
    </row>
    <row r="574" spans="1:11" ht="14.4" customHeight="1" x14ac:dyDescent="0.3">
      <c r="A574" s="567" t="s">
        <v>515</v>
      </c>
      <c r="B574" s="568" t="s">
        <v>517</v>
      </c>
      <c r="C574" s="569" t="s">
        <v>543</v>
      </c>
      <c r="D574" s="570" t="s">
        <v>544</v>
      </c>
      <c r="E574" s="569" t="s">
        <v>3009</v>
      </c>
      <c r="F574" s="570" t="s">
        <v>3010</v>
      </c>
      <c r="G574" s="569" t="s">
        <v>3531</v>
      </c>
      <c r="H574" s="569" t="s">
        <v>3532</v>
      </c>
      <c r="I574" s="571">
        <v>49.29</v>
      </c>
      <c r="J574" s="571">
        <v>40</v>
      </c>
      <c r="K574" s="572">
        <v>1975.9</v>
      </c>
    </row>
    <row r="575" spans="1:11" ht="14.4" customHeight="1" x14ac:dyDescent="0.3">
      <c r="A575" s="567" t="s">
        <v>515</v>
      </c>
      <c r="B575" s="568" t="s">
        <v>517</v>
      </c>
      <c r="C575" s="569" t="s">
        <v>543</v>
      </c>
      <c r="D575" s="570" t="s">
        <v>544</v>
      </c>
      <c r="E575" s="569" t="s">
        <v>3009</v>
      </c>
      <c r="F575" s="570" t="s">
        <v>3010</v>
      </c>
      <c r="G575" s="569" t="s">
        <v>3541</v>
      </c>
      <c r="H575" s="569" t="s">
        <v>3542</v>
      </c>
      <c r="I575" s="571">
        <v>139.99666666666667</v>
      </c>
      <c r="J575" s="571">
        <v>30</v>
      </c>
      <c r="K575" s="572">
        <v>4199.88</v>
      </c>
    </row>
    <row r="576" spans="1:11" ht="14.4" customHeight="1" x14ac:dyDescent="0.3">
      <c r="A576" s="567" t="s">
        <v>515</v>
      </c>
      <c r="B576" s="568" t="s">
        <v>517</v>
      </c>
      <c r="C576" s="569" t="s">
        <v>543</v>
      </c>
      <c r="D576" s="570" t="s">
        <v>544</v>
      </c>
      <c r="E576" s="569" t="s">
        <v>3009</v>
      </c>
      <c r="F576" s="570" t="s">
        <v>3010</v>
      </c>
      <c r="G576" s="569" t="s">
        <v>3549</v>
      </c>
      <c r="H576" s="569" t="s">
        <v>3550</v>
      </c>
      <c r="I576" s="571">
        <v>34.075000000000003</v>
      </c>
      <c r="J576" s="571">
        <v>55</v>
      </c>
      <c r="K576" s="572">
        <v>1869.05</v>
      </c>
    </row>
    <row r="577" spans="1:11" ht="14.4" customHeight="1" x14ac:dyDescent="0.3">
      <c r="A577" s="567" t="s">
        <v>515</v>
      </c>
      <c r="B577" s="568" t="s">
        <v>517</v>
      </c>
      <c r="C577" s="569" t="s">
        <v>543</v>
      </c>
      <c r="D577" s="570" t="s">
        <v>544</v>
      </c>
      <c r="E577" s="569" t="s">
        <v>3009</v>
      </c>
      <c r="F577" s="570" t="s">
        <v>3010</v>
      </c>
      <c r="G577" s="569" t="s">
        <v>3211</v>
      </c>
      <c r="H577" s="569" t="s">
        <v>3212</v>
      </c>
      <c r="I577" s="571">
        <v>20.149999999999999</v>
      </c>
      <c r="J577" s="571">
        <v>10</v>
      </c>
      <c r="K577" s="572">
        <v>201.5</v>
      </c>
    </row>
    <row r="578" spans="1:11" ht="14.4" customHeight="1" x14ac:dyDescent="0.3">
      <c r="A578" s="567" t="s">
        <v>515</v>
      </c>
      <c r="B578" s="568" t="s">
        <v>517</v>
      </c>
      <c r="C578" s="569" t="s">
        <v>543</v>
      </c>
      <c r="D578" s="570" t="s">
        <v>544</v>
      </c>
      <c r="E578" s="569" t="s">
        <v>3009</v>
      </c>
      <c r="F578" s="570" t="s">
        <v>3010</v>
      </c>
      <c r="G578" s="569" t="s">
        <v>3559</v>
      </c>
      <c r="H578" s="569" t="s">
        <v>3560</v>
      </c>
      <c r="I578" s="571">
        <v>18.924999999999997</v>
      </c>
      <c r="J578" s="571">
        <v>30</v>
      </c>
      <c r="K578" s="572">
        <v>551.79999999999995</v>
      </c>
    </row>
    <row r="579" spans="1:11" ht="14.4" customHeight="1" x14ac:dyDescent="0.3">
      <c r="A579" s="567" t="s">
        <v>515</v>
      </c>
      <c r="B579" s="568" t="s">
        <v>517</v>
      </c>
      <c r="C579" s="569" t="s">
        <v>543</v>
      </c>
      <c r="D579" s="570" t="s">
        <v>544</v>
      </c>
      <c r="E579" s="569" t="s">
        <v>3009</v>
      </c>
      <c r="F579" s="570" t="s">
        <v>3010</v>
      </c>
      <c r="G579" s="569" t="s">
        <v>3561</v>
      </c>
      <c r="H579" s="569" t="s">
        <v>3562</v>
      </c>
      <c r="I579" s="571">
        <v>18.79</v>
      </c>
      <c r="J579" s="571">
        <v>30</v>
      </c>
      <c r="K579" s="572">
        <v>546.4</v>
      </c>
    </row>
    <row r="580" spans="1:11" ht="14.4" customHeight="1" x14ac:dyDescent="0.3">
      <c r="A580" s="567" t="s">
        <v>515</v>
      </c>
      <c r="B580" s="568" t="s">
        <v>517</v>
      </c>
      <c r="C580" s="569" t="s">
        <v>543</v>
      </c>
      <c r="D580" s="570" t="s">
        <v>544</v>
      </c>
      <c r="E580" s="569" t="s">
        <v>3009</v>
      </c>
      <c r="F580" s="570" t="s">
        <v>3010</v>
      </c>
      <c r="G580" s="569" t="s">
        <v>3563</v>
      </c>
      <c r="H580" s="569" t="s">
        <v>3564</v>
      </c>
      <c r="I580" s="571">
        <v>19.09</v>
      </c>
      <c r="J580" s="571">
        <v>10</v>
      </c>
      <c r="K580" s="572">
        <v>190.9</v>
      </c>
    </row>
    <row r="581" spans="1:11" ht="14.4" customHeight="1" x14ac:dyDescent="0.3">
      <c r="A581" s="567" t="s">
        <v>515</v>
      </c>
      <c r="B581" s="568" t="s">
        <v>517</v>
      </c>
      <c r="C581" s="569" t="s">
        <v>543</v>
      </c>
      <c r="D581" s="570" t="s">
        <v>544</v>
      </c>
      <c r="E581" s="569" t="s">
        <v>3009</v>
      </c>
      <c r="F581" s="570" t="s">
        <v>3010</v>
      </c>
      <c r="G581" s="569" t="s">
        <v>3577</v>
      </c>
      <c r="H581" s="569" t="s">
        <v>3578</v>
      </c>
      <c r="I581" s="571">
        <v>50.84</v>
      </c>
      <c r="J581" s="571">
        <v>10</v>
      </c>
      <c r="K581" s="572">
        <v>508.4</v>
      </c>
    </row>
    <row r="582" spans="1:11" ht="14.4" customHeight="1" x14ac:dyDescent="0.3">
      <c r="A582" s="567" t="s">
        <v>515</v>
      </c>
      <c r="B582" s="568" t="s">
        <v>517</v>
      </c>
      <c r="C582" s="569" t="s">
        <v>543</v>
      </c>
      <c r="D582" s="570" t="s">
        <v>544</v>
      </c>
      <c r="E582" s="569" t="s">
        <v>3009</v>
      </c>
      <c r="F582" s="570" t="s">
        <v>3010</v>
      </c>
      <c r="G582" s="569" t="s">
        <v>3041</v>
      </c>
      <c r="H582" s="569" t="s">
        <v>3042</v>
      </c>
      <c r="I582" s="571">
        <v>1.5249999999999999</v>
      </c>
      <c r="J582" s="571">
        <v>150</v>
      </c>
      <c r="K582" s="572">
        <v>226.5</v>
      </c>
    </row>
    <row r="583" spans="1:11" ht="14.4" customHeight="1" x14ac:dyDescent="0.3">
      <c r="A583" s="567" t="s">
        <v>515</v>
      </c>
      <c r="B583" s="568" t="s">
        <v>517</v>
      </c>
      <c r="C583" s="569" t="s">
        <v>543</v>
      </c>
      <c r="D583" s="570" t="s">
        <v>544</v>
      </c>
      <c r="E583" s="569" t="s">
        <v>3009</v>
      </c>
      <c r="F583" s="570" t="s">
        <v>3010</v>
      </c>
      <c r="G583" s="569" t="s">
        <v>3043</v>
      </c>
      <c r="H583" s="569" t="s">
        <v>3044</v>
      </c>
      <c r="I583" s="571">
        <v>5.0116666666666667</v>
      </c>
      <c r="J583" s="571">
        <v>800</v>
      </c>
      <c r="K583" s="572">
        <v>4014</v>
      </c>
    </row>
    <row r="584" spans="1:11" ht="14.4" customHeight="1" x14ac:dyDescent="0.3">
      <c r="A584" s="567" t="s">
        <v>515</v>
      </c>
      <c r="B584" s="568" t="s">
        <v>517</v>
      </c>
      <c r="C584" s="569" t="s">
        <v>543</v>
      </c>
      <c r="D584" s="570" t="s">
        <v>544</v>
      </c>
      <c r="E584" s="569" t="s">
        <v>3009</v>
      </c>
      <c r="F584" s="570" t="s">
        <v>3010</v>
      </c>
      <c r="G584" s="569" t="s">
        <v>3045</v>
      </c>
      <c r="H584" s="569" t="s">
        <v>3046</v>
      </c>
      <c r="I584" s="571">
        <v>17.89</v>
      </c>
      <c r="J584" s="571">
        <v>300</v>
      </c>
      <c r="K584" s="572">
        <v>5367</v>
      </c>
    </row>
    <row r="585" spans="1:11" ht="14.4" customHeight="1" x14ac:dyDescent="0.3">
      <c r="A585" s="567" t="s">
        <v>515</v>
      </c>
      <c r="B585" s="568" t="s">
        <v>517</v>
      </c>
      <c r="C585" s="569" t="s">
        <v>543</v>
      </c>
      <c r="D585" s="570" t="s">
        <v>544</v>
      </c>
      <c r="E585" s="569" t="s">
        <v>3009</v>
      </c>
      <c r="F585" s="570" t="s">
        <v>3010</v>
      </c>
      <c r="G585" s="569" t="s">
        <v>3301</v>
      </c>
      <c r="H585" s="569" t="s">
        <v>3302</v>
      </c>
      <c r="I585" s="571">
        <v>17.98</v>
      </c>
      <c r="J585" s="571">
        <v>50</v>
      </c>
      <c r="K585" s="572">
        <v>899</v>
      </c>
    </row>
    <row r="586" spans="1:11" ht="14.4" customHeight="1" x14ac:dyDescent="0.3">
      <c r="A586" s="567" t="s">
        <v>515</v>
      </c>
      <c r="B586" s="568" t="s">
        <v>517</v>
      </c>
      <c r="C586" s="569" t="s">
        <v>543</v>
      </c>
      <c r="D586" s="570" t="s">
        <v>544</v>
      </c>
      <c r="E586" s="569" t="s">
        <v>3009</v>
      </c>
      <c r="F586" s="570" t="s">
        <v>3010</v>
      </c>
      <c r="G586" s="569" t="s">
        <v>3307</v>
      </c>
      <c r="H586" s="569" t="s">
        <v>3308</v>
      </c>
      <c r="I586" s="571">
        <v>12.074999999999999</v>
      </c>
      <c r="J586" s="571">
        <v>150</v>
      </c>
      <c r="K586" s="572">
        <v>1811.5</v>
      </c>
    </row>
    <row r="587" spans="1:11" ht="14.4" customHeight="1" x14ac:dyDescent="0.3">
      <c r="A587" s="567" t="s">
        <v>515</v>
      </c>
      <c r="B587" s="568" t="s">
        <v>517</v>
      </c>
      <c r="C587" s="569" t="s">
        <v>543</v>
      </c>
      <c r="D587" s="570" t="s">
        <v>544</v>
      </c>
      <c r="E587" s="569" t="s">
        <v>3009</v>
      </c>
      <c r="F587" s="570" t="s">
        <v>3010</v>
      </c>
      <c r="G587" s="569" t="s">
        <v>3595</v>
      </c>
      <c r="H587" s="569" t="s">
        <v>3596</v>
      </c>
      <c r="I587" s="571">
        <v>38.501666666666665</v>
      </c>
      <c r="J587" s="571">
        <v>310</v>
      </c>
      <c r="K587" s="572">
        <v>11935.83</v>
      </c>
    </row>
    <row r="588" spans="1:11" ht="14.4" customHeight="1" x14ac:dyDescent="0.3">
      <c r="A588" s="567" t="s">
        <v>515</v>
      </c>
      <c r="B588" s="568" t="s">
        <v>517</v>
      </c>
      <c r="C588" s="569" t="s">
        <v>543</v>
      </c>
      <c r="D588" s="570" t="s">
        <v>544</v>
      </c>
      <c r="E588" s="569" t="s">
        <v>3009</v>
      </c>
      <c r="F588" s="570" t="s">
        <v>3010</v>
      </c>
      <c r="G588" s="569" t="s">
        <v>3597</v>
      </c>
      <c r="H588" s="569" t="s">
        <v>3598</v>
      </c>
      <c r="I588" s="571">
        <v>2.36</v>
      </c>
      <c r="J588" s="571">
        <v>450</v>
      </c>
      <c r="K588" s="572">
        <v>1064.4000000000001</v>
      </c>
    </row>
    <row r="589" spans="1:11" ht="14.4" customHeight="1" x14ac:dyDescent="0.3">
      <c r="A589" s="567" t="s">
        <v>515</v>
      </c>
      <c r="B589" s="568" t="s">
        <v>517</v>
      </c>
      <c r="C589" s="569" t="s">
        <v>543</v>
      </c>
      <c r="D589" s="570" t="s">
        <v>544</v>
      </c>
      <c r="E589" s="569" t="s">
        <v>3009</v>
      </c>
      <c r="F589" s="570" t="s">
        <v>3010</v>
      </c>
      <c r="G589" s="569" t="s">
        <v>3047</v>
      </c>
      <c r="H589" s="569" t="s">
        <v>3048</v>
      </c>
      <c r="I589" s="571">
        <v>12.11</v>
      </c>
      <c r="J589" s="571">
        <v>10</v>
      </c>
      <c r="K589" s="572">
        <v>121.1</v>
      </c>
    </row>
    <row r="590" spans="1:11" ht="14.4" customHeight="1" x14ac:dyDescent="0.3">
      <c r="A590" s="567" t="s">
        <v>515</v>
      </c>
      <c r="B590" s="568" t="s">
        <v>517</v>
      </c>
      <c r="C590" s="569" t="s">
        <v>543</v>
      </c>
      <c r="D590" s="570" t="s">
        <v>544</v>
      </c>
      <c r="E590" s="569" t="s">
        <v>3009</v>
      </c>
      <c r="F590" s="570" t="s">
        <v>3010</v>
      </c>
      <c r="G590" s="569" t="s">
        <v>3607</v>
      </c>
      <c r="H590" s="569" t="s">
        <v>3608</v>
      </c>
      <c r="I590" s="571">
        <v>104.06</v>
      </c>
      <c r="J590" s="571">
        <v>20</v>
      </c>
      <c r="K590" s="572">
        <v>2081.1999999999998</v>
      </c>
    </row>
    <row r="591" spans="1:11" ht="14.4" customHeight="1" x14ac:dyDescent="0.3">
      <c r="A591" s="567" t="s">
        <v>515</v>
      </c>
      <c r="B591" s="568" t="s">
        <v>517</v>
      </c>
      <c r="C591" s="569" t="s">
        <v>543</v>
      </c>
      <c r="D591" s="570" t="s">
        <v>544</v>
      </c>
      <c r="E591" s="569" t="s">
        <v>3009</v>
      </c>
      <c r="F591" s="570" t="s">
        <v>3010</v>
      </c>
      <c r="G591" s="569" t="s">
        <v>3609</v>
      </c>
      <c r="H591" s="569" t="s">
        <v>3610</v>
      </c>
      <c r="I591" s="571">
        <v>120</v>
      </c>
      <c r="J591" s="571">
        <v>20</v>
      </c>
      <c r="K591" s="572">
        <v>2400</v>
      </c>
    </row>
    <row r="592" spans="1:11" ht="14.4" customHeight="1" x14ac:dyDescent="0.3">
      <c r="A592" s="567" t="s">
        <v>515</v>
      </c>
      <c r="B592" s="568" t="s">
        <v>517</v>
      </c>
      <c r="C592" s="569" t="s">
        <v>543</v>
      </c>
      <c r="D592" s="570" t="s">
        <v>544</v>
      </c>
      <c r="E592" s="569" t="s">
        <v>3009</v>
      </c>
      <c r="F592" s="570" t="s">
        <v>3010</v>
      </c>
      <c r="G592" s="569" t="s">
        <v>3049</v>
      </c>
      <c r="H592" s="569" t="s">
        <v>3050</v>
      </c>
      <c r="I592" s="571">
        <v>0.47499999999999998</v>
      </c>
      <c r="J592" s="571">
        <v>200</v>
      </c>
      <c r="K592" s="572">
        <v>95</v>
      </c>
    </row>
    <row r="593" spans="1:11" ht="14.4" customHeight="1" x14ac:dyDescent="0.3">
      <c r="A593" s="567" t="s">
        <v>515</v>
      </c>
      <c r="B593" s="568" t="s">
        <v>517</v>
      </c>
      <c r="C593" s="569" t="s">
        <v>543</v>
      </c>
      <c r="D593" s="570" t="s">
        <v>544</v>
      </c>
      <c r="E593" s="569" t="s">
        <v>3009</v>
      </c>
      <c r="F593" s="570" t="s">
        <v>3010</v>
      </c>
      <c r="G593" s="569" t="s">
        <v>3371</v>
      </c>
      <c r="H593" s="569" t="s">
        <v>3372</v>
      </c>
      <c r="I593" s="571">
        <v>4.0266666666666664</v>
      </c>
      <c r="J593" s="571">
        <v>150</v>
      </c>
      <c r="K593" s="572">
        <v>604</v>
      </c>
    </row>
    <row r="594" spans="1:11" ht="14.4" customHeight="1" x14ac:dyDescent="0.3">
      <c r="A594" s="567" t="s">
        <v>515</v>
      </c>
      <c r="B594" s="568" t="s">
        <v>517</v>
      </c>
      <c r="C594" s="569" t="s">
        <v>543</v>
      </c>
      <c r="D594" s="570" t="s">
        <v>544</v>
      </c>
      <c r="E594" s="569" t="s">
        <v>3009</v>
      </c>
      <c r="F594" s="570" t="s">
        <v>3010</v>
      </c>
      <c r="G594" s="569" t="s">
        <v>3807</v>
      </c>
      <c r="H594" s="569" t="s">
        <v>3808</v>
      </c>
      <c r="I594" s="571">
        <v>123.21</v>
      </c>
      <c r="J594" s="571">
        <v>10</v>
      </c>
      <c r="K594" s="572">
        <v>1232.1400000000001</v>
      </c>
    </row>
    <row r="595" spans="1:11" ht="14.4" customHeight="1" x14ac:dyDescent="0.3">
      <c r="A595" s="567" t="s">
        <v>515</v>
      </c>
      <c r="B595" s="568" t="s">
        <v>517</v>
      </c>
      <c r="C595" s="569" t="s">
        <v>543</v>
      </c>
      <c r="D595" s="570" t="s">
        <v>544</v>
      </c>
      <c r="E595" s="569" t="s">
        <v>3009</v>
      </c>
      <c r="F595" s="570" t="s">
        <v>3010</v>
      </c>
      <c r="G595" s="569" t="s">
        <v>3419</v>
      </c>
      <c r="H595" s="569" t="s">
        <v>3420</v>
      </c>
      <c r="I595" s="571">
        <v>13.045</v>
      </c>
      <c r="J595" s="571">
        <v>75</v>
      </c>
      <c r="K595" s="572">
        <v>978.5</v>
      </c>
    </row>
    <row r="596" spans="1:11" ht="14.4" customHeight="1" x14ac:dyDescent="0.3">
      <c r="A596" s="567" t="s">
        <v>515</v>
      </c>
      <c r="B596" s="568" t="s">
        <v>517</v>
      </c>
      <c r="C596" s="569" t="s">
        <v>543</v>
      </c>
      <c r="D596" s="570" t="s">
        <v>544</v>
      </c>
      <c r="E596" s="569" t="s">
        <v>3009</v>
      </c>
      <c r="F596" s="570" t="s">
        <v>3010</v>
      </c>
      <c r="G596" s="569" t="s">
        <v>3773</v>
      </c>
      <c r="H596" s="569" t="s">
        <v>3774</v>
      </c>
      <c r="I596" s="571">
        <v>121</v>
      </c>
      <c r="J596" s="571">
        <v>10</v>
      </c>
      <c r="K596" s="572">
        <v>1210</v>
      </c>
    </row>
    <row r="597" spans="1:11" ht="14.4" customHeight="1" x14ac:dyDescent="0.3">
      <c r="A597" s="567" t="s">
        <v>515</v>
      </c>
      <c r="B597" s="568" t="s">
        <v>517</v>
      </c>
      <c r="C597" s="569" t="s">
        <v>543</v>
      </c>
      <c r="D597" s="570" t="s">
        <v>544</v>
      </c>
      <c r="E597" s="569" t="s">
        <v>3009</v>
      </c>
      <c r="F597" s="570" t="s">
        <v>3010</v>
      </c>
      <c r="G597" s="569" t="s">
        <v>3809</v>
      </c>
      <c r="H597" s="569" t="s">
        <v>3810</v>
      </c>
      <c r="I597" s="571">
        <v>104.06</v>
      </c>
      <c r="J597" s="571">
        <v>10</v>
      </c>
      <c r="K597" s="572">
        <v>1040.5999999999999</v>
      </c>
    </row>
    <row r="598" spans="1:11" ht="14.4" customHeight="1" x14ac:dyDescent="0.3">
      <c r="A598" s="567" t="s">
        <v>515</v>
      </c>
      <c r="B598" s="568" t="s">
        <v>517</v>
      </c>
      <c r="C598" s="569" t="s">
        <v>543</v>
      </c>
      <c r="D598" s="570" t="s">
        <v>544</v>
      </c>
      <c r="E598" s="569" t="s">
        <v>3017</v>
      </c>
      <c r="F598" s="570" t="s">
        <v>3018</v>
      </c>
      <c r="G598" s="569" t="s">
        <v>3467</v>
      </c>
      <c r="H598" s="569" t="s">
        <v>3468</v>
      </c>
      <c r="I598" s="571">
        <v>8.16</v>
      </c>
      <c r="J598" s="571">
        <v>100</v>
      </c>
      <c r="K598" s="572">
        <v>816</v>
      </c>
    </row>
    <row r="599" spans="1:11" ht="14.4" customHeight="1" x14ac:dyDescent="0.3">
      <c r="A599" s="567" t="s">
        <v>515</v>
      </c>
      <c r="B599" s="568" t="s">
        <v>517</v>
      </c>
      <c r="C599" s="569" t="s">
        <v>543</v>
      </c>
      <c r="D599" s="570" t="s">
        <v>544</v>
      </c>
      <c r="E599" s="569" t="s">
        <v>3021</v>
      </c>
      <c r="F599" s="570" t="s">
        <v>3022</v>
      </c>
      <c r="G599" s="569" t="s">
        <v>3051</v>
      </c>
      <c r="H599" s="569" t="s">
        <v>3052</v>
      </c>
      <c r="I599" s="571">
        <v>0.3</v>
      </c>
      <c r="J599" s="571">
        <v>200</v>
      </c>
      <c r="K599" s="572">
        <v>60</v>
      </c>
    </row>
    <row r="600" spans="1:11" ht="14.4" customHeight="1" x14ac:dyDescent="0.3">
      <c r="A600" s="567" t="s">
        <v>515</v>
      </c>
      <c r="B600" s="568" t="s">
        <v>517</v>
      </c>
      <c r="C600" s="569" t="s">
        <v>543</v>
      </c>
      <c r="D600" s="570" t="s">
        <v>544</v>
      </c>
      <c r="E600" s="569" t="s">
        <v>3021</v>
      </c>
      <c r="F600" s="570" t="s">
        <v>3022</v>
      </c>
      <c r="G600" s="569" t="s">
        <v>3053</v>
      </c>
      <c r="H600" s="569" t="s">
        <v>3054</v>
      </c>
      <c r="I600" s="571">
        <v>0.3</v>
      </c>
      <c r="J600" s="571">
        <v>200</v>
      </c>
      <c r="K600" s="572">
        <v>60</v>
      </c>
    </row>
    <row r="601" spans="1:11" ht="14.4" customHeight="1" x14ac:dyDescent="0.3">
      <c r="A601" s="567" t="s">
        <v>515</v>
      </c>
      <c r="B601" s="568" t="s">
        <v>517</v>
      </c>
      <c r="C601" s="569" t="s">
        <v>543</v>
      </c>
      <c r="D601" s="570" t="s">
        <v>544</v>
      </c>
      <c r="E601" s="569" t="s">
        <v>3021</v>
      </c>
      <c r="F601" s="570" t="s">
        <v>3022</v>
      </c>
      <c r="G601" s="569" t="s">
        <v>3055</v>
      </c>
      <c r="H601" s="569" t="s">
        <v>3056</v>
      </c>
      <c r="I601" s="571">
        <v>0.30666666666666664</v>
      </c>
      <c r="J601" s="571">
        <v>295</v>
      </c>
      <c r="K601" s="572">
        <v>90.45</v>
      </c>
    </row>
    <row r="602" spans="1:11" ht="14.4" customHeight="1" x14ac:dyDescent="0.3">
      <c r="A602" s="567" t="s">
        <v>515</v>
      </c>
      <c r="B602" s="568" t="s">
        <v>517</v>
      </c>
      <c r="C602" s="569" t="s">
        <v>543</v>
      </c>
      <c r="D602" s="570" t="s">
        <v>544</v>
      </c>
      <c r="E602" s="569" t="s">
        <v>3021</v>
      </c>
      <c r="F602" s="570" t="s">
        <v>3022</v>
      </c>
      <c r="G602" s="569" t="s">
        <v>3793</v>
      </c>
      <c r="H602" s="569" t="s">
        <v>3794</v>
      </c>
      <c r="I602" s="571">
        <v>31.733333333333331</v>
      </c>
      <c r="J602" s="571">
        <v>100</v>
      </c>
      <c r="K602" s="572">
        <v>3173.5</v>
      </c>
    </row>
    <row r="603" spans="1:11" ht="14.4" customHeight="1" x14ac:dyDescent="0.3">
      <c r="A603" s="567" t="s">
        <v>515</v>
      </c>
      <c r="B603" s="568" t="s">
        <v>517</v>
      </c>
      <c r="C603" s="569" t="s">
        <v>543</v>
      </c>
      <c r="D603" s="570" t="s">
        <v>544</v>
      </c>
      <c r="E603" s="569" t="s">
        <v>3023</v>
      </c>
      <c r="F603" s="570" t="s">
        <v>3024</v>
      </c>
      <c r="G603" s="569" t="s">
        <v>3059</v>
      </c>
      <c r="H603" s="569" t="s">
        <v>3060</v>
      </c>
      <c r="I603" s="571">
        <v>0.77499999999999991</v>
      </c>
      <c r="J603" s="571">
        <v>600</v>
      </c>
      <c r="K603" s="572">
        <v>466</v>
      </c>
    </row>
    <row r="604" spans="1:11" ht="14.4" customHeight="1" x14ac:dyDescent="0.3">
      <c r="A604" s="567" t="s">
        <v>515</v>
      </c>
      <c r="B604" s="568" t="s">
        <v>517</v>
      </c>
      <c r="C604" s="569" t="s">
        <v>543</v>
      </c>
      <c r="D604" s="570" t="s">
        <v>544</v>
      </c>
      <c r="E604" s="569" t="s">
        <v>3023</v>
      </c>
      <c r="F604" s="570" t="s">
        <v>3024</v>
      </c>
      <c r="G604" s="569" t="s">
        <v>3727</v>
      </c>
      <c r="H604" s="569" t="s">
        <v>3728</v>
      </c>
      <c r="I604" s="571">
        <v>1.1549999999999998</v>
      </c>
      <c r="J604" s="571">
        <v>200</v>
      </c>
      <c r="K604" s="572">
        <v>230.75</v>
      </c>
    </row>
    <row r="605" spans="1:11" ht="14.4" customHeight="1" thickBot="1" x14ac:dyDescent="0.35">
      <c r="A605" s="573" t="s">
        <v>515</v>
      </c>
      <c r="B605" s="574" t="s">
        <v>517</v>
      </c>
      <c r="C605" s="575" t="s">
        <v>543</v>
      </c>
      <c r="D605" s="576" t="s">
        <v>544</v>
      </c>
      <c r="E605" s="575" t="s">
        <v>3023</v>
      </c>
      <c r="F605" s="576" t="s">
        <v>3024</v>
      </c>
      <c r="G605" s="575" t="s">
        <v>3061</v>
      </c>
      <c r="H605" s="575" t="s">
        <v>3062</v>
      </c>
      <c r="I605" s="577">
        <v>0.74</v>
      </c>
      <c r="J605" s="577">
        <v>100</v>
      </c>
      <c r="K605" s="578">
        <v>74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442" t="s">
        <v>221</v>
      </c>
      <c r="B1" s="443"/>
      <c r="C1" s="443"/>
      <c r="D1" s="443"/>
      <c r="E1" s="443"/>
      <c r="F1" s="443"/>
      <c r="G1" s="443"/>
      <c r="H1" s="443"/>
      <c r="I1" s="443"/>
      <c r="J1" s="443"/>
    </row>
    <row r="2" spans="1:10" ht="14.4" customHeight="1" thickBot="1" x14ac:dyDescent="0.3">
      <c r="A2" s="522" t="s">
        <v>290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444" t="s">
        <v>218</v>
      </c>
      <c r="B3" s="445"/>
      <c r="C3" s="445"/>
      <c r="D3" s="446"/>
      <c r="E3" s="450" t="s">
        <v>106</v>
      </c>
      <c r="F3" s="451"/>
      <c r="G3" s="452" t="s">
        <v>107</v>
      </c>
      <c r="H3" s="451"/>
      <c r="I3" s="452" t="s">
        <v>108</v>
      </c>
      <c r="J3" s="453"/>
    </row>
    <row r="4" spans="1:10" s="112" customFormat="1" ht="14.4" customHeight="1" thickBot="1" x14ac:dyDescent="0.35">
      <c r="A4" s="447"/>
      <c r="B4" s="448"/>
      <c r="C4" s="448"/>
      <c r="D4" s="449"/>
      <c r="E4" s="653" t="s">
        <v>109</v>
      </c>
      <c r="F4" s="653" t="s">
        <v>110</v>
      </c>
      <c r="G4" s="654" t="s">
        <v>110</v>
      </c>
      <c r="H4" s="655" t="s">
        <v>111</v>
      </c>
      <c r="I4" s="654" t="s">
        <v>6</v>
      </c>
      <c r="J4" s="656" t="s">
        <v>111</v>
      </c>
    </row>
    <row r="5" spans="1:10" ht="14.4" customHeight="1" x14ac:dyDescent="0.3">
      <c r="A5" s="190"/>
      <c r="B5" s="191" t="s">
        <v>101</v>
      </c>
      <c r="C5" s="192"/>
      <c r="D5" s="650"/>
      <c r="E5" s="658">
        <v>43.8</v>
      </c>
      <c r="F5" s="641"/>
      <c r="G5" s="657">
        <v>43.35</v>
      </c>
      <c r="H5" s="679"/>
      <c r="I5" s="657">
        <v>43.73</v>
      </c>
      <c r="J5" s="681"/>
    </row>
    <row r="6" spans="1:10" ht="14.4" customHeight="1" x14ac:dyDescent="0.3">
      <c r="A6" s="193"/>
      <c r="B6" s="194" t="s">
        <v>112</v>
      </c>
      <c r="C6" s="195"/>
      <c r="D6" s="651"/>
      <c r="E6" s="659">
        <v>47.285714285714285</v>
      </c>
      <c r="F6" s="642"/>
      <c r="G6" s="643">
        <v>45.55</v>
      </c>
      <c r="H6" s="680"/>
      <c r="I6" s="643">
        <v>45.93</v>
      </c>
      <c r="J6" s="682"/>
    </row>
    <row r="7" spans="1:10" ht="14.4" hidden="1" customHeight="1" x14ac:dyDescent="0.3">
      <c r="A7" s="193"/>
      <c r="B7" s="194"/>
      <c r="C7" s="195" t="s">
        <v>103</v>
      </c>
      <c r="D7" s="651"/>
      <c r="E7" s="660">
        <v>0</v>
      </c>
      <c r="F7" s="644"/>
      <c r="G7" s="645">
        <v>0</v>
      </c>
      <c r="H7" s="646"/>
      <c r="I7" s="645">
        <v>0</v>
      </c>
      <c r="J7" s="668"/>
    </row>
    <row r="8" spans="1:10" ht="14.4" hidden="1" customHeight="1" x14ac:dyDescent="0.3">
      <c r="A8" s="193"/>
      <c r="B8" s="194"/>
      <c r="C8" s="195" t="s">
        <v>104</v>
      </c>
      <c r="D8" s="651"/>
      <c r="E8" s="660">
        <v>0</v>
      </c>
      <c r="F8" s="644"/>
      <c r="G8" s="645">
        <v>0</v>
      </c>
      <c r="H8" s="646"/>
      <c r="I8" s="645">
        <v>0</v>
      </c>
      <c r="J8" s="668"/>
    </row>
    <row r="9" spans="1:10" ht="14.4" customHeight="1" x14ac:dyDescent="0.3">
      <c r="A9" s="196" t="s">
        <v>113</v>
      </c>
      <c r="B9" s="197"/>
      <c r="C9" s="195"/>
      <c r="D9" s="651"/>
      <c r="E9" s="661">
        <v>67042</v>
      </c>
      <c r="F9" s="645">
        <v>9724</v>
      </c>
      <c r="G9" s="638">
        <f>G11+G19+G27</f>
        <v>9873.39</v>
      </c>
      <c r="H9" s="647">
        <f>G9-F9</f>
        <v>149.38999999999942</v>
      </c>
      <c r="I9" s="638">
        <f>I11+I19+I27</f>
        <v>63698.82</v>
      </c>
      <c r="J9" s="669">
        <f>I9-E9</f>
        <v>-3343.1800000000003</v>
      </c>
    </row>
    <row r="10" spans="1:10" ht="14.4" hidden="1" customHeight="1" x14ac:dyDescent="0.3">
      <c r="A10" s="193"/>
      <c r="B10" s="198"/>
      <c r="C10" s="195" t="s">
        <v>114</v>
      </c>
      <c r="D10" s="651"/>
      <c r="E10" s="673"/>
      <c r="F10" s="676"/>
      <c r="G10" s="639">
        <f>G29+G32</f>
        <v>967</v>
      </c>
      <c r="H10" s="676"/>
      <c r="I10" s="639">
        <f>I29+I32</f>
        <v>7184</v>
      </c>
      <c r="J10" s="683"/>
    </row>
    <row r="11" spans="1:10" ht="14.4" customHeight="1" x14ac:dyDescent="0.3">
      <c r="A11" s="193"/>
      <c r="B11" s="198" t="s">
        <v>115</v>
      </c>
      <c r="C11" s="195"/>
      <c r="D11" s="651"/>
      <c r="E11" s="674"/>
      <c r="F11" s="677"/>
      <c r="G11" s="639">
        <f>G12+G13</f>
        <v>7915.39</v>
      </c>
      <c r="H11" s="677"/>
      <c r="I11" s="639">
        <f>I12+I13</f>
        <v>51054.82</v>
      </c>
      <c r="J11" s="684"/>
    </row>
    <row r="12" spans="1:10" ht="14.4" hidden="1" customHeight="1" x14ac:dyDescent="0.3">
      <c r="A12" s="193"/>
      <c r="B12" s="194"/>
      <c r="C12" s="195" t="s">
        <v>116</v>
      </c>
      <c r="D12" s="651"/>
      <c r="E12" s="674"/>
      <c r="F12" s="677"/>
      <c r="G12" s="645">
        <v>1225.79</v>
      </c>
      <c r="H12" s="677"/>
      <c r="I12" s="645">
        <v>3998.82</v>
      </c>
      <c r="J12" s="684"/>
    </row>
    <row r="13" spans="1:10" ht="14.4" hidden="1" customHeight="1" x14ac:dyDescent="0.3">
      <c r="A13" s="193"/>
      <c r="B13" s="194"/>
      <c r="C13" s="195" t="s">
        <v>117</v>
      </c>
      <c r="D13" s="651"/>
      <c r="E13" s="674"/>
      <c r="F13" s="677"/>
      <c r="G13" s="645">
        <v>6689.6</v>
      </c>
      <c r="H13" s="677"/>
      <c r="I13" s="645">
        <v>47056</v>
      </c>
      <c r="J13" s="684"/>
    </row>
    <row r="14" spans="1:10" ht="14.4" hidden="1" customHeight="1" x14ac:dyDescent="0.3">
      <c r="A14" s="193"/>
      <c r="B14" s="194"/>
      <c r="C14" s="195" t="s">
        <v>118</v>
      </c>
      <c r="D14" s="651"/>
      <c r="E14" s="674"/>
      <c r="F14" s="677"/>
      <c r="G14" s="645"/>
      <c r="H14" s="677"/>
      <c r="I14" s="645"/>
      <c r="J14" s="684"/>
    </row>
    <row r="15" spans="1:10" ht="14.4" hidden="1" customHeight="1" x14ac:dyDescent="0.3">
      <c r="A15" s="193"/>
      <c r="B15" s="194"/>
      <c r="C15" s="195" t="s">
        <v>119</v>
      </c>
      <c r="D15" s="651"/>
      <c r="E15" s="674"/>
      <c r="F15" s="677"/>
      <c r="G15" s="645"/>
      <c r="H15" s="677"/>
      <c r="I15" s="645"/>
      <c r="J15" s="684"/>
    </row>
    <row r="16" spans="1:10" ht="14.4" hidden="1" customHeight="1" x14ac:dyDescent="0.3">
      <c r="A16" s="193"/>
      <c r="B16" s="194"/>
      <c r="C16" s="195" t="s">
        <v>120</v>
      </c>
      <c r="D16" s="651"/>
      <c r="E16" s="674"/>
      <c r="F16" s="677"/>
      <c r="G16" s="645"/>
      <c r="H16" s="677"/>
      <c r="I16" s="645"/>
      <c r="J16" s="684"/>
    </row>
    <row r="17" spans="1:10" ht="14.4" hidden="1" customHeight="1" x14ac:dyDescent="0.3">
      <c r="A17" s="193"/>
      <c r="B17" s="194"/>
      <c r="C17" s="195" t="s">
        <v>121</v>
      </c>
      <c r="D17" s="651"/>
      <c r="E17" s="674"/>
      <c r="F17" s="677"/>
      <c r="G17" s="645"/>
      <c r="H17" s="677"/>
      <c r="I17" s="645"/>
      <c r="J17" s="684"/>
    </row>
    <row r="18" spans="1:10" ht="14.4" hidden="1" customHeight="1" x14ac:dyDescent="0.3">
      <c r="A18" s="193"/>
      <c r="B18" s="194"/>
      <c r="C18" s="195" t="s">
        <v>122</v>
      </c>
      <c r="D18" s="651"/>
      <c r="E18" s="674"/>
      <c r="F18" s="677"/>
      <c r="G18" s="645"/>
      <c r="H18" s="677"/>
      <c r="I18" s="645"/>
      <c r="J18" s="684"/>
    </row>
    <row r="19" spans="1:10" ht="14.4" customHeight="1" x14ac:dyDescent="0.3">
      <c r="A19" s="193"/>
      <c r="B19" s="198" t="s">
        <v>123</v>
      </c>
      <c r="C19" s="195"/>
      <c r="D19" s="651"/>
      <c r="E19" s="674"/>
      <c r="F19" s="677"/>
      <c r="G19" s="639">
        <f>G20+G21+G24</f>
        <v>1918</v>
      </c>
      <c r="H19" s="677"/>
      <c r="I19" s="639">
        <f>I20+I21+I24</f>
        <v>12071</v>
      </c>
      <c r="J19" s="684"/>
    </row>
    <row r="20" spans="1:10" ht="14.4" customHeight="1" x14ac:dyDescent="0.3">
      <c r="A20" s="193"/>
      <c r="B20" s="194"/>
      <c r="C20" s="195" t="s">
        <v>124</v>
      </c>
      <c r="D20" s="651"/>
      <c r="E20" s="674"/>
      <c r="F20" s="677"/>
      <c r="G20" s="645">
        <v>48</v>
      </c>
      <c r="H20" s="677"/>
      <c r="I20" s="645">
        <v>243</v>
      </c>
      <c r="J20" s="684"/>
    </row>
    <row r="21" spans="1:10" ht="14.4" customHeight="1" x14ac:dyDescent="0.3">
      <c r="A21" s="193"/>
      <c r="B21" s="194"/>
      <c r="C21" s="195" t="s">
        <v>125</v>
      </c>
      <c r="D21" s="651"/>
      <c r="E21" s="674"/>
      <c r="F21" s="677"/>
      <c r="G21" s="645">
        <v>1200</v>
      </c>
      <c r="H21" s="677"/>
      <c r="I21" s="645">
        <v>8448</v>
      </c>
      <c r="J21" s="684"/>
    </row>
    <row r="22" spans="1:10" ht="14.4" hidden="1" customHeight="1" x14ac:dyDescent="0.3">
      <c r="A22" s="193"/>
      <c r="B22" s="194"/>
      <c r="C22" s="195"/>
      <c r="D22" s="651" t="s">
        <v>126</v>
      </c>
      <c r="E22" s="674"/>
      <c r="F22" s="677"/>
      <c r="G22" s="645">
        <v>0</v>
      </c>
      <c r="H22" s="677"/>
      <c r="I22" s="645">
        <v>0</v>
      </c>
      <c r="J22" s="684"/>
    </row>
    <row r="23" spans="1:10" ht="14.4" hidden="1" customHeight="1" x14ac:dyDescent="0.3">
      <c r="A23" s="193"/>
      <c r="B23" s="194"/>
      <c r="C23" s="195"/>
      <c r="D23" s="651" t="s">
        <v>127</v>
      </c>
      <c r="E23" s="674"/>
      <c r="F23" s="677"/>
      <c r="G23" s="645">
        <v>0</v>
      </c>
      <c r="H23" s="677"/>
      <c r="I23" s="645">
        <v>0</v>
      </c>
      <c r="J23" s="684"/>
    </row>
    <row r="24" spans="1:10" ht="14.4" customHeight="1" x14ac:dyDescent="0.3">
      <c r="A24" s="193"/>
      <c r="B24" s="194"/>
      <c r="C24" s="195" t="s">
        <v>128</v>
      </c>
      <c r="D24" s="651"/>
      <c r="E24" s="674"/>
      <c r="F24" s="677"/>
      <c r="G24" s="645">
        <v>670</v>
      </c>
      <c r="H24" s="677"/>
      <c r="I24" s="645">
        <v>3380</v>
      </c>
      <c r="J24" s="684"/>
    </row>
    <row r="25" spans="1:10" ht="14.4" hidden="1" customHeight="1" x14ac:dyDescent="0.3">
      <c r="A25" s="193"/>
      <c r="B25" s="194"/>
      <c r="C25" s="195"/>
      <c r="D25" s="651" t="s">
        <v>129</v>
      </c>
      <c r="E25" s="674"/>
      <c r="F25" s="677"/>
      <c r="G25" s="645">
        <v>0</v>
      </c>
      <c r="H25" s="677"/>
      <c r="I25" s="645">
        <v>0</v>
      </c>
      <c r="J25" s="684"/>
    </row>
    <row r="26" spans="1:10" ht="14.4" hidden="1" customHeight="1" x14ac:dyDescent="0.3">
      <c r="A26" s="193"/>
      <c r="B26" s="194"/>
      <c r="C26" s="195"/>
      <c r="D26" s="651" t="s">
        <v>130</v>
      </c>
      <c r="E26" s="674"/>
      <c r="F26" s="677"/>
      <c r="G26" s="645">
        <v>0</v>
      </c>
      <c r="H26" s="677"/>
      <c r="I26" s="645">
        <v>0</v>
      </c>
      <c r="J26" s="684"/>
    </row>
    <row r="27" spans="1:10" ht="14.4" customHeight="1" x14ac:dyDescent="0.3">
      <c r="A27" s="193"/>
      <c r="B27" s="198" t="s">
        <v>131</v>
      </c>
      <c r="C27" s="195"/>
      <c r="D27" s="651"/>
      <c r="E27" s="674"/>
      <c r="F27" s="677"/>
      <c r="G27" s="639">
        <v>40</v>
      </c>
      <c r="H27" s="677"/>
      <c r="I27" s="639">
        <v>573</v>
      </c>
      <c r="J27" s="684"/>
    </row>
    <row r="28" spans="1:10" ht="14.4" hidden="1" customHeight="1" x14ac:dyDescent="0.3">
      <c r="A28" s="193"/>
      <c r="B28" s="194"/>
      <c r="C28" s="195" t="s">
        <v>132</v>
      </c>
      <c r="D28" s="651"/>
      <c r="E28" s="674"/>
      <c r="F28" s="677"/>
      <c r="G28" s="645">
        <v>0</v>
      </c>
      <c r="H28" s="677"/>
      <c r="I28" s="645">
        <v>0</v>
      </c>
      <c r="J28" s="684"/>
    </row>
    <row r="29" spans="1:10" ht="14.4" hidden="1" customHeight="1" x14ac:dyDescent="0.3">
      <c r="A29" s="193"/>
      <c r="B29" s="194"/>
      <c r="C29" s="195" t="s">
        <v>133</v>
      </c>
      <c r="D29" s="651"/>
      <c r="E29" s="674"/>
      <c r="F29" s="677"/>
      <c r="G29" s="645">
        <v>0</v>
      </c>
      <c r="H29" s="677"/>
      <c r="I29" s="645">
        <v>0</v>
      </c>
      <c r="J29" s="684"/>
    </row>
    <row r="30" spans="1:10" ht="14.4" hidden="1" customHeight="1" x14ac:dyDescent="0.3">
      <c r="A30" s="193"/>
      <c r="B30" s="194"/>
      <c r="C30" s="195" t="s">
        <v>134</v>
      </c>
      <c r="D30" s="651"/>
      <c r="E30" s="674"/>
      <c r="F30" s="677"/>
      <c r="G30" s="645">
        <v>0</v>
      </c>
      <c r="H30" s="677"/>
      <c r="I30" s="645">
        <v>0</v>
      </c>
      <c r="J30" s="684"/>
    </row>
    <row r="31" spans="1:10" ht="14.4" customHeight="1" x14ac:dyDescent="0.3">
      <c r="A31" s="193"/>
      <c r="B31" s="199" t="s">
        <v>135</v>
      </c>
      <c r="C31" s="195"/>
      <c r="D31" s="651"/>
      <c r="E31" s="674"/>
      <c r="F31" s="677"/>
      <c r="G31" s="640">
        <v>1180</v>
      </c>
      <c r="H31" s="677"/>
      <c r="I31" s="640">
        <v>8222</v>
      </c>
      <c r="J31" s="684"/>
    </row>
    <row r="32" spans="1:10" ht="14.4" customHeight="1" x14ac:dyDescent="0.3">
      <c r="A32" s="193"/>
      <c r="B32" s="199" t="s">
        <v>136</v>
      </c>
      <c r="C32" s="195"/>
      <c r="D32" s="651"/>
      <c r="E32" s="675"/>
      <c r="F32" s="678"/>
      <c r="G32" s="640">
        <v>967</v>
      </c>
      <c r="H32" s="678"/>
      <c r="I32" s="640">
        <v>7184</v>
      </c>
      <c r="J32" s="685"/>
    </row>
    <row r="33" spans="1:10" ht="14.4" hidden="1" customHeight="1" x14ac:dyDescent="0.3">
      <c r="A33" s="193"/>
      <c r="B33" s="199" t="s">
        <v>137</v>
      </c>
      <c r="C33" s="195"/>
      <c r="D33" s="651"/>
      <c r="E33" s="662"/>
      <c r="F33" s="648"/>
      <c r="G33" s="640">
        <v>0</v>
      </c>
      <c r="H33" s="648"/>
      <c r="I33" s="640">
        <v>0</v>
      </c>
      <c r="J33" s="670"/>
    </row>
    <row r="34" spans="1:10" ht="14.4" customHeight="1" x14ac:dyDescent="0.3">
      <c r="A34" s="193" t="s">
        <v>138</v>
      </c>
      <c r="B34" s="194"/>
      <c r="C34" s="195"/>
      <c r="D34" s="651"/>
      <c r="E34" s="663">
        <v>0</v>
      </c>
      <c r="F34" s="649">
        <v>0</v>
      </c>
      <c r="G34" s="649">
        <v>0</v>
      </c>
      <c r="H34" s="649">
        <f>G34-F34</f>
        <v>0</v>
      </c>
      <c r="I34" s="649">
        <v>0</v>
      </c>
      <c r="J34" s="671">
        <f>I34-E34</f>
        <v>0</v>
      </c>
    </row>
    <row r="35" spans="1:10" ht="14.4" customHeight="1" x14ac:dyDescent="0.3">
      <c r="A35" s="193"/>
      <c r="B35" s="194"/>
      <c r="C35" s="195" t="s">
        <v>114</v>
      </c>
      <c r="D35" s="651"/>
      <c r="E35" s="663">
        <v>0</v>
      </c>
      <c r="F35" s="649">
        <v>0</v>
      </c>
      <c r="G35" s="645">
        <v>0</v>
      </c>
      <c r="H35" s="649">
        <f>G35-F35</f>
        <v>0</v>
      </c>
      <c r="I35" s="647">
        <v>0</v>
      </c>
      <c r="J35" s="671">
        <f>I35-E35</f>
        <v>0</v>
      </c>
    </row>
    <row r="36" spans="1:10" ht="14.4" customHeight="1" thickBot="1" x14ac:dyDescent="0.35">
      <c r="A36" s="200" t="s">
        <v>139</v>
      </c>
      <c r="B36" s="201"/>
      <c r="C36" s="202"/>
      <c r="D36" s="652"/>
      <c r="E36" s="664">
        <v>33344000</v>
      </c>
      <c r="F36" s="665">
        <f>E36/12</f>
        <v>2778666.6666666665</v>
      </c>
      <c r="G36" s="666">
        <v>3061959</v>
      </c>
      <c r="H36" s="667">
        <f>G36-F36</f>
        <v>283292.33333333349</v>
      </c>
      <c r="I36" s="667">
        <v>20053430</v>
      </c>
      <c r="J36" s="672">
        <v>602763.33333333582</v>
      </c>
    </row>
  </sheetData>
  <mergeCells count="15">
    <mergeCell ref="A1:J1"/>
    <mergeCell ref="A3:D4"/>
    <mergeCell ref="E3:F3"/>
    <mergeCell ref="G3:H3"/>
    <mergeCell ref="I3:J3"/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6.109375" style="69" customWidth="1"/>
    <col min="30" max="30" width="1.6640625" style="69" customWidth="1"/>
    <col min="31" max="33" width="6.109375" style="69" customWidth="1"/>
    <col min="34" max="34" width="1.6640625" style="69" customWidth="1"/>
    <col min="35" max="37" width="6.10937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393" t="s">
        <v>3811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2"/>
      <c r="AJ1" s="382"/>
      <c r="AK1" s="382"/>
      <c r="AL1" s="118"/>
      <c r="AM1" s="118"/>
    </row>
    <row r="2" spans="1:39" ht="14.4" customHeight="1" x14ac:dyDescent="0.3">
      <c r="A2" s="522" t="s">
        <v>290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91</v>
      </c>
      <c r="AB3" s="122"/>
      <c r="AC3" s="122"/>
      <c r="AD3" s="120"/>
      <c r="AE3" s="124" t="s">
        <v>92</v>
      </c>
      <c r="AF3" s="125"/>
      <c r="AG3" s="125"/>
      <c r="AH3" s="125"/>
      <c r="AI3" s="124" t="s">
        <v>93</v>
      </c>
      <c r="AJ3" s="125"/>
      <c r="AK3" s="125"/>
      <c r="AL3" s="118"/>
      <c r="AM3" s="118"/>
    </row>
    <row r="4" spans="1:39" ht="14.4" customHeight="1" x14ac:dyDescent="0.3">
      <c r="A4" s="203" t="s">
        <v>94</v>
      </c>
      <c r="B4" s="704">
        <v>5</v>
      </c>
      <c r="C4" s="704">
        <v>5</v>
      </c>
      <c r="D4" s="704">
        <v>5</v>
      </c>
      <c r="E4" s="704">
        <v>5</v>
      </c>
      <c r="F4" s="704">
        <v>5</v>
      </c>
      <c r="G4" s="704">
        <v>5</v>
      </c>
      <c r="H4" s="704">
        <v>5</v>
      </c>
      <c r="I4" s="705">
        <v>43.8</v>
      </c>
      <c r="J4" s="705">
        <v>38.799999999999997</v>
      </c>
      <c r="K4" s="705">
        <v>38.799999999999997</v>
      </c>
      <c r="L4" s="705">
        <v>38.799999999999997</v>
      </c>
      <c r="M4" s="705">
        <v>38.799999999999997</v>
      </c>
      <c r="N4" s="705">
        <v>38.799999999999997</v>
      </c>
      <c r="O4" s="705">
        <v>38.799999999999997</v>
      </c>
      <c r="P4" s="705">
        <v>38.799999999999997</v>
      </c>
      <c r="Q4" s="704">
        <v>2.5</v>
      </c>
      <c r="R4" s="704">
        <v>5</v>
      </c>
      <c r="S4" s="704">
        <v>5</v>
      </c>
      <c r="T4" s="704">
        <v>5</v>
      </c>
      <c r="U4" s="704">
        <v>5</v>
      </c>
      <c r="V4" s="704">
        <v>5</v>
      </c>
      <c r="W4" s="704">
        <v>5</v>
      </c>
      <c r="X4" s="704">
        <v>5</v>
      </c>
      <c r="Y4" s="704">
        <v>5</v>
      </c>
      <c r="Z4" s="686"/>
      <c r="AA4" s="687">
        <f t="shared" ref="AA4:AA10" si="0">SUM(B4:Y4)</f>
        <v>392.90000000000003</v>
      </c>
      <c r="AB4" s="688">
        <f>SUM(AA4:AA8)</f>
        <v>1964.5000000000002</v>
      </c>
      <c r="AC4" s="689">
        <f>SUM(AA4:AA10)</f>
        <v>2204.5</v>
      </c>
      <c r="AD4" s="690"/>
      <c r="AE4" s="687">
        <f t="shared" ref="AE4:AE10" si="1">AI4/12</f>
        <v>1702.5666666666668</v>
      </c>
      <c r="AF4" s="688">
        <f>SUM(AE4:AE8)</f>
        <v>8512.8333333333339</v>
      </c>
      <c r="AG4" s="689">
        <f>SUM(AE4:AE10)</f>
        <v>9552.8333333333339</v>
      </c>
      <c r="AH4" s="691"/>
      <c r="AI4" s="687">
        <f t="shared" ref="AI4:AI10" si="2">AA4*52</f>
        <v>20430.800000000003</v>
      </c>
      <c r="AJ4" s="688">
        <f>SUM(AI4:AI8)</f>
        <v>102154.00000000001</v>
      </c>
      <c r="AK4" s="689">
        <f>SUM(AI4:AI10)</f>
        <v>114634.00000000001</v>
      </c>
      <c r="AL4" s="118"/>
      <c r="AM4" s="118"/>
    </row>
    <row r="5" spans="1:39" ht="14.4" customHeight="1" x14ac:dyDescent="0.3">
      <c r="A5" s="203" t="s">
        <v>95</v>
      </c>
      <c r="B5" s="704">
        <v>5</v>
      </c>
      <c r="C5" s="704">
        <v>5</v>
      </c>
      <c r="D5" s="704">
        <v>5</v>
      </c>
      <c r="E5" s="704">
        <v>5</v>
      </c>
      <c r="F5" s="704">
        <v>5</v>
      </c>
      <c r="G5" s="704">
        <v>5</v>
      </c>
      <c r="H5" s="704">
        <v>5</v>
      </c>
      <c r="I5" s="705">
        <v>43.8</v>
      </c>
      <c r="J5" s="705">
        <v>38.799999999999997</v>
      </c>
      <c r="K5" s="705">
        <v>38.799999999999997</v>
      </c>
      <c r="L5" s="705">
        <v>38.799999999999997</v>
      </c>
      <c r="M5" s="705">
        <v>38.799999999999997</v>
      </c>
      <c r="N5" s="705">
        <v>38.799999999999997</v>
      </c>
      <c r="O5" s="705">
        <v>38.799999999999997</v>
      </c>
      <c r="P5" s="705">
        <v>38.799999999999997</v>
      </c>
      <c r="Q5" s="704">
        <v>2.5</v>
      </c>
      <c r="R5" s="704">
        <v>5</v>
      </c>
      <c r="S5" s="704">
        <v>5</v>
      </c>
      <c r="T5" s="704">
        <v>5</v>
      </c>
      <c r="U5" s="704">
        <v>5</v>
      </c>
      <c r="V5" s="704">
        <v>5</v>
      </c>
      <c r="W5" s="704">
        <v>5</v>
      </c>
      <c r="X5" s="704">
        <v>5</v>
      </c>
      <c r="Y5" s="704">
        <v>5</v>
      </c>
      <c r="Z5" s="686"/>
      <c r="AA5" s="687">
        <f t="shared" si="0"/>
        <v>392.90000000000003</v>
      </c>
      <c r="AB5" s="692"/>
      <c r="AC5" s="693"/>
      <c r="AD5" s="690"/>
      <c r="AE5" s="687">
        <f t="shared" si="1"/>
        <v>1702.5666666666668</v>
      </c>
      <c r="AF5" s="692"/>
      <c r="AG5" s="693"/>
      <c r="AH5" s="691"/>
      <c r="AI5" s="687">
        <f t="shared" si="2"/>
        <v>20430.800000000003</v>
      </c>
      <c r="AJ5" s="692"/>
      <c r="AK5" s="693"/>
      <c r="AL5" s="118"/>
      <c r="AM5" s="118"/>
    </row>
    <row r="6" spans="1:39" ht="14.4" customHeight="1" x14ac:dyDescent="0.3">
      <c r="A6" s="203" t="s">
        <v>96</v>
      </c>
      <c r="B6" s="704">
        <v>5</v>
      </c>
      <c r="C6" s="704">
        <v>5</v>
      </c>
      <c r="D6" s="704">
        <v>5</v>
      </c>
      <c r="E6" s="704">
        <v>5</v>
      </c>
      <c r="F6" s="704">
        <v>5</v>
      </c>
      <c r="G6" s="704">
        <v>5</v>
      </c>
      <c r="H6" s="704">
        <v>5</v>
      </c>
      <c r="I6" s="705">
        <v>43.8</v>
      </c>
      <c r="J6" s="705">
        <v>38.799999999999997</v>
      </c>
      <c r="K6" s="705">
        <v>38.799999999999997</v>
      </c>
      <c r="L6" s="705">
        <v>38.799999999999997</v>
      </c>
      <c r="M6" s="705">
        <v>38.799999999999997</v>
      </c>
      <c r="N6" s="705">
        <v>38.799999999999997</v>
      </c>
      <c r="O6" s="705">
        <v>38.799999999999997</v>
      </c>
      <c r="P6" s="705">
        <v>38.799999999999997</v>
      </c>
      <c r="Q6" s="704">
        <v>2.5</v>
      </c>
      <c r="R6" s="704">
        <v>5</v>
      </c>
      <c r="S6" s="704">
        <v>5</v>
      </c>
      <c r="T6" s="704">
        <v>5</v>
      </c>
      <c r="U6" s="704">
        <v>5</v>
      </c>
      <c r="V6" s="704">
        <v>5</v>
      </c>
      <c r="W6" s="704">
        <v>5</v>
      </c>
      <c r="X6" s="704">
        <v>5</v>
      </c>
      <c r="Y6" s="704">
        <v>5</v>
      </c>
      <c r="Z6" s="686"/>
      <c r="AA6" s="687">
        <f t="shared" si="0"/>
        <v>392.90000000000003</v>
      </c>
      <c r="AB6" s="692"/>
      <c r="AC6" s="693"/>
      <c r="AD6" s="690"/>
      <c r="AE6" s="687">
        <f t="shared" si="1"/>
        <v>1702.5666666666668</v>
      </c>
      <c r="AF6" s="692"/>
      <c r="AG6" s="693"/>
      <c r="AH6" s="691"/>
      <c r="AI6" s="687">
        <f t="shared" si="2"/>
        <v>20430.800000000003</v>
      </c>
      <c r="AJ6" s="692"/>
      <c r="AK6" s="693"/>
      <c r="AL6" s="118"/>
      <c r="AM6" s="118"/>
    </row>
    <row r="7" spans="1:39" ht="14.4" customHeight="1" x14ac:dyDescent="0.3">
      <c r="A7" s="203" t="s">
        <v>97</v>
      </c>
      <c r="B7" s="704">
        <v>5</v>
      </c>
      <c r="C7" s="704">
        <v>5</v>
      </c>
      <c r="D7" s="704">
        <v>5</v>
      </c>
      <c r="E7" s="704">
        <v>5</v>
      </c>
      <c r="F7" s="704">
        <v>5</v>
      </c>
      <c r="G7" s="704">
        <v>5</v>
      </c>
      <c r="H7" s="704">
        <v>5</v>
      </c>
      <c r="I7" s="705">
        <v>43.8</v>
      </c>
      <c r="J7" s="705">
        <v>38.799999999999997</v>
      </c>
      <c r="K7" s="705">
        <v>38.799999999999997</v>
      </c>
      <c r="L7" s="705">
        <v>38.799999999999997</v>
      </c>
      <c r="M7" s="705">
        <v>38.799999999999997</v>
      </c>
      <c r="N7" s="705">
        <v>38.799999999999997</v>
      </c>
      <c r="O7" s="705">
        <v>38.799999999999997</v>
      </c>
      <c r="P7" s="705">
        <v>38.799999999999997</v>
      </c>
      <c r="Q7" s="704">
        <v>2.5</v>
      </c>
      <c r="R7" s="704">
        <v>5</v>
      </c>
      <c r="S7" s="704">
        <v>5</v>
      </c>
      <c r="T7" s="704">
        <v>5</v>
      </c>
      <c r="U7" s="704">
        <v>5</v>
      </c>
      <c r="V7" s="704">
        <v>5</v>
      </c>
      <c r="W7" s="704">
        <v>5</v>
      </c>
      <c r="X7" s="704">
        <v>5</v>
      </c>
      <c r="Y7" s="704">
        <v>5</v>
      </c>
      <c r="Z7" s="686"/>
      <c r="AA7" s="687">
        <f t="shared" si="0"/>
        <v>392.90000000000003</v>
      </c>
      <c r="AB7" s="692"/>
      <c r="AC7" s="693"/>
      <c r="AD7" s="690"/>
      <c r="AE7" s="687">
        <f t="shared" si="1"/>
        <v>1702.5666666666668</v>
      </c>
      <c r="AF7" s="692"/>
      <c r="AG7" s="693"/>
      <c r="AH7" s="691"/>
      <c r="AI7" s="687">
        <f t="shared" si="2"/>
        <v>20430.800000000003</v>
      </c>
      <c r="AJ7" s="692"/>
      <c r="AK7" s="693"/>
      <c r="AL7" s="118"/>
      <c r="AM7" s="118"/>
    </row>
    <row r="8" spans="1:39" ht="14.4" customHeight="1" x14ac:dyDescent="0.3">
      <c r="A8" s="203" t="s">
        <v>98</v>
      </c>
      <c r="B8" s="704">
        <v>5</v>
      </c>
      <c r="C8" s="704">
        <v>5</v>
      </c>
      <c r="D8" s="704">
        <v>5</v>
      </c>
      <c r="E8" s="704">
        <v>5</v>
      </c>
      <c r="F8" s="704">
        <v>5</v>
      </c>
      <c r="G8" s="704">
        <v>5</v>
      </c>
      <c r="H8" s="704">
        <v>5</v>
      </c>
      <c r="I8" s="705">
        <v>43.8</v>
      </c>
      <c r="J8" s="705">
        <v>38.799999999999997</v>
      </c>
      <c r="K8" s="705">
        <v>38.799999999999997</v>
      </c>
      <c r="L8" s="705">
        <v>38.799999999999997</v>
      </c>
      <c r="M8" s="705">
        <v>38.799999999999997</v>
      </c>
      <c r="N8" s="705">
        <v>38.799999999999997</v>
      </c>
      <c r="O8" s="705">
        <v>38.799999999999997</v>
      </c>
      <c r="P8" s="705">
        <v>38.799999999999997</v>
      </c>
      <c r="Q8" s="704">
        <v>2.5</v>
      </c>
      <c r="R8" s="704">
        <v>5</v>
      </c>
      <c r="S8" s="704">
        <v>5</v>
      </c>
      <c r="T8" s="704">
        <v>5</v>
      </c>
      <c r="U8" s="704">
        <v>5</v>
      </c>
      <c r="V8" s="704">
        <v>5</v>
      </c>
      <c r="W8" s="704">
        <v>5</v>
      </c>
      <c r="X8" s="704">
        <v>5</v>
      </c>
      <c r="Y8" s="704">
        <v>5</v>
      </c>
      <c r="Z8" s="686"/>
      <c r="AA8" s="687">
        <f t="shared" si="0"/>
        <v>392.90000000000003</v>
      </c>
      <c r="AB8" s="692"/>
      <c r="AC8" s="693"/>
      <c r="AD8" s="690"/>
      <c r="AE8" s="687">
        <f t="shared" si="1"/>
        <v>1702.5666666666668</v>
      </c>
      <c r="AF8" s="692"/>
      <c r="AG8" s="693"/>
      <c r="AH8" s="691"/>
      <c r="AI8" s="687">
        <f t="shared" si="2"/>
        <v>20430.800000000003</v>
      </c>
      <c r="AJ8" s="692"/>
      <c r="AK8" s="693"/>
      <c r="AL8" s="118"/>
      <c r="AM8" s="118"/>
    </row>
    <row r="9" spans="1:39" ht="14.4" customHeight="1" x14ac:dyDescent="0.3">
      <c r="A9" s="206" t="s">
        <v>99</v>
      </c>
      <c r="B9" s="704">
        <v>5</v>
      </c>
      <c r="C9" s="704">
        <v>5</v>
      </c>
      <c r="D9" s="704">
        <v>5</v>
      </c>
      <c r="E9" s="704">
        <v>5</v>
      </c>
      <c r="F9" s="704">
        <v>5</v>
      </c>
      <c r="G9" s="704">
        <v>5</v>
      </c>
      <c r="H9" s="704">
        <v>5</v>
      </c>
      <c r="I9" s="704">
        <v>5</v>
      </c>
      <c r="J9" s="704">
        <v>5</v>
      </c>
      <c r="K9" s="704">
        <v>5</v>
      </c>
      <c r="L9" s="704">
        <v>5</v>
      </c>
      <c r="M9" s="704">
        <v>5</v>
      </c>
      <c r="N9" s="704">
        <v>5</v>
      </c>
      <c r="O9" s="704">
        <v>5</v>
      </c>
      <c r="P9" s="704">
        <v>5</v>
      </c>
      <c r="Q9" s="704">
        <v>5</v>
      </c>
      <c r="R9" s="704">
        <v>5</v>
      </c>
      <c r="S9" s="704">
        <v>5</v>
      </c>
      <c r="T9" s="704">
        <v>5</v>
      </c>
      <c r="U9" s="704">
        <v>5</v>
      </c>
      <c r="V9" s="704">
        <v>5</v>
      </c>
      <c r="W9" s="704">
        <v>5</v>
      </c>
      <c r="X9" s="704">
        <v>5</v>
      </c>
      <c r="Y9" s="704">
        <v>5</v>
      </c>
      <c r="Z9" s="686"/>
      <c r="AA9" s="694">
        <f t="shared" si="0"/>
        <v>120</v>
      </c>
      <c r="AB9" s="695">
        <f>SUM(AA9:AA10)</f>
        <v>240</v>
      </c>
      <c r="AC9" s="693"/>
      <c r="AD9" s="690"/>
      <c r="AE9" s="694">
        <f t="shared" si="1"/>
        <v>520</v>
      </c>
      <c r="AF9" s="695">
        <f>SUM(AE9:AE10)</f>
        <v>1040</v>
      </c>
      <c r="AG9" s="693"/>
      <c r="AH9" s="691"/>
      <c r="AI9" s="694">
        <f t="shared" si="2"/>
        <v>6240</v>
      </c>
      <c r="AJ9" s="695">
        <f>SUM(AI9:AI10)</f>
        <v>12480</v>
      </c>
      <c r="AK9" s="693"/>
      <c r="AL9" s="118"/>
      <c r="AM9" s="118"/>
    </row>
    <row r="10" spans="1:39" ht="14.4" customHeight="1" x14ac:dyDescent="0.3">
      <c r="A10" s="206" t="s">
        <v>100</v>
      </c>
      <c r="B10" s="704">
        <v>5</v>
      </c>
      <c r="C10" s="704">
        <v>5</v>
      </c>
      <c r="D10" s="704">
        <v>5</v>
      </c>
      <c r="E10" s="704">
        <v>5</v>
      </c>
      <c r="F10" s="704">
        <v>5</v>
      </c>
      <c r="G10" s="704">
        <v>5</v>
      </c>
      <c r="H10" s="704">
        <v>5</v>
      </c>
      <c r="I10" s="704">
        <v>5</v>
      </c>
      <c r="J10" s="704">
        <v>5</v>
      </c>
      <c r="K10" s="704">
        <v>5</v>
      </c>
      <c r="L10" s="704">
        <v>5</v>
      </c>
      <c r="M10" s="704">
        <v>5</v>
      </c>
      <c r="N10" s="704">
        <v>5</v>
      </c>
      <c r="O10" s="704">
        <v>5</v>
      </c>
      <c r="P10" s="704">
        <v>5</v>
      </c>
      <c r="Q10" s="704">
        <v>5</v>
      </c>
      <c r="R10" s="704">
        <v>5</v>
      </c>
      <c r="S10" s="704">
        <v>5</v>
      </c>
      <c r="T10" s="704">
        <v>5</v>
      </c>
      <c r="U10" s="704">
        <v>5</v>
      </c>
      <c r="V10" s="704">
        <v>5</v>
      </c>
      <c r="W10" s="704">
        <v>5</v>
      </c>
      <c r="X10" s="704">
        <v>5</v>
      </c>
      <c r="Y10" s="704">
        <v>5</v>
      </c>
      <c r="Z10" s="686"/>
      <c r="AA10" s="694">
        <f t="shared" si="0"/>
        <v>120</v>
      </c>
      <c r="AB10" s="696"/>
      <c r="AC10" s="693"/>
      <c r="AD10" s="690"/>
      <c r="AE10" s="694">
        <f t="shared" si="1"/>
        <v>520</v>
      </c>
      <c r="AF10" s="696"/>
      <c r="AG10" s="693"/>
      <c r="AH10" s="691"/>
      <c r="AI10" s="694">
        <f t="shared" si="2"/>
        <v>6240</v>
      </c>
      <c r="AJ10" s="696"/>
      <c r="AK10" s="693"/>
      <c r="AL10" s="118"/>
      <c r="AM10" s="118"/>
    </row>
    <row r="11" spans="1:39" ht="14.4" customHeight="1" x14ac:dyDescent="0.3">
      <c r="A11" s="204"/>
      <c r="B11" s="690"/>
      <c r="C11" s="690"/>
      <c r="D11" s="690"/>
      <c r="E11" s="690"/>
      <c r="F11" s="690"/>
      <c r="G11" s="690"/>
      <c r="H11" s="690"/>
      <c r="I11" s="690"/>
      <c r="J11" s="690"/>
      <c r="K11" s="690"/>
      <c r="L11" s="690"/>
      <c r="M11" s="690"/>
      <c r="N11" s="690"/>
      <c r="O11" s="690"/>
      <c r="P11" s="690"/>
      <c r="Q11" s="690"/>
      <c r="R11" s="690"/>
      <c r="S11" s="690"/>
      <c r="T11" s="690"/>
      <c r="U11" s="690"/>
      <c r="V11" s="690"/>
      <c r="W11" s="690"/>
      <c r="X11" s="690"/>
      <c r="Y11" s="690"/>
      <c r="Z11" s="697"/>
      <c r="AA11" s="697"/>
      <c r="AB11" s="697"/>
      <c r="AC11" s="697"/>
      <c r="AD11" s="698"/>
      <c r="AE11" s="690"/>
      <c r="AF11" s="690"/>
      <c r="AG11" s="690"/>
      <c r="AH11" s="690"/>
      <c r="AI11" s="690"/>
      <c r="AJ11" s="690"/>
      <c r="AK11" s="690"/>
      <c r="AL11" s="118"/>
      <c r="AM11" s="118"/>
    </row>
    <row r="12" spans="1:39" ht="14.4" customHeight="1" x14ac:dyDescent="0.3">
      <c r="A12" s="204"/>
      <c r="B12" s="690" t="s">
        <v>101</v>
      </c>
      <c r="C12" s="690"/>
      <c r="D12" s="690"/>
      <c r="E12" s="690"/>
      <c r="F12" s="690"/>
      <c r="G12" s="690"/>
      <c r="H12" s="699"/>
      <c r="I12" s="690"/>
      <c r="J12" s="706">
        <v>43.8</v>
      </c>
      <c r="K12" s="690"/>
      <c r="L12" s="690"/>
      <c r="M12" s="690"/>
      <c r="N12" s="690"/>
      <c r="O12" s="690"/>
      <c r="P12" s="690"/>
      <c r="Q12" s="690"/>
      <c r="R12" s="690"/>
      <c r="S12" s="690"/>
      <c r="T12" s="690"/>
      <c r="U12" s="690"/>
      <c r="V12" s="690"/>
      <c r="W12" s="690"/>
      <c r="X12" s="690"/>
      <c r="Y12" s="690"/>
      <c r="Z12" s="700"/>
      <c r="AA12" s="700"/>
      <c r="AB12" s="700"/>
      <c r="AC12" s="700"/>
      <c r="AD12" s="701"/>
      <c r="AE12" s="690"/>
      <c r="AF12" s="690"/>
      <c r="AG12" s="690"/>
      <c r="AH12" s="690"/>
      <c r="AI12" s="690"/>
      <c r="AJ12" s="690"/>
      <c r="AK12" s="690"/>
      <c r="AL12" s="118"/>
      <c r="AM12" s="118"/>
    </row>
    <row r="13" spans="1:39" ht="14.4" customHeight="1" x14ac:dyDescent="0.3">
      <c r="A13" s="204"/>
      <c r="B13" s="690" t="s">
        <v>102</v>
      </c>
      <c r="C13" s="690"/>
      <c r="D13" s="690"/>
      <c r="E13" s="690"/>
      <c r="F13" s="690"/>
      <c r="G13" s="690"/>
      <c r="H13" s="699"/>
      <c r="I13" s="690"/>
      <c r="J13" s="690">
        <f>SUM(J14:J15)</f>
        <v>0</v>
      </c>
      <c r="K13" s="690"/>
      <c r="L13" s="690"/>
      <c r="M13" s="690"/>
      <c r="N13" s="690"/>
      <c r="O13" s="690"/>
      <c r="P13" s="690"/>
      <c r="Q13" s="690"/>
      <c r="R13" s="690"/>
      <c r="S13" s="690"/>
      <c r="T13" s="690"/>
      <c r="U13" s="690"/>
      <c r="V13" s="690"/>
      <c r="W13" s="690"/>
      <c r="X13" s="690"/>
      <c r="Y13" s="690"/>
      <c r="Z13" s="686"/>
      <c r="AA13" s="686"/>
      <c r="AB13" s="686"/>
      <c r="AC13" s="686"/>
      <c r="AD13" s="690"/>
      <c r="AE13" s="690"/>
      <c r="AF13" s="690"/>
      <c r="AG13" s="690"/>
      <c r="AH13" s="690"/>
      <c r="AI13" s="690"/>
      <c r="AJ13" s="690"/>
      <c r="AK13" s="690"/>
      <c r="AL13" s="118"/>
      <c r="AM13" s="118"/>
    </row>
    <row r="14" spans="1:39" ht="14.4" customHeight="1" x14ac:dyDescent="0.3">
      <c r="A14" s="204"/>
      <c r="B14" s="690"/>
      <c r="C14" s="702" t="s">
        <v>103</v>
      </c>
      <c r="D14" s="690"/>
      <c r="E14" s="690"/>
      <c r="F14" s="690"/>
      <c r="G14" s="690"/>
      <c r="H14" s="699"/>
      <c r="I14" s="690"/>
      <c r="J14" s="707">
        <v>0</v>
      </c>
      <c r="K14" s="690"/>
      <c r="L14" s="690"/>
      <c r="M14" s="690"/>
      <c r="N14" s="690"/>
      <c r="O14" s="690"/>
      <c r="P14" s="690"/>
      <c r="Q14" s="690"/>
      <c r="R14" s="690"/>
      <c r="S14" s="690"/>
      <c r="T14" s="690"/>
      <c r="U14" s="690"/>
      <c r="V14" s="690"/>
      <c r="W14" s="690"/>
      <c r="X14" s="690"/>
      <c r="Y14" s="690"/>
      <c r="Z14" s="690"/>
      <c r="AA14" s="690"/>
      <c r="AB14" s="690"/>
      <c r="AC14" s="690"/>
      <c r="AD14" s="690"/>
      <c r="AE14" s="690"/>
      <c r="AF14" s="690"/>
      <c r="AG14" s="690"/>
      <c r="AH14" s="690"/>
      <c r="AI14" s="690"/>
      <c r="AJ14" s="690"/>
      <c r="AK14" s="690"/>
      <c r="AL14" s="118"/>
      <c r="AM14" s="118"/>
    </row>
    <row r="15" spans="1:39" ht="14.4" customHeight="1" x14ac:dyDescent="0.3">
      <c r="A15" s="204"/>
      <c r="B15" s="690"/>
      <c r="C15" s="702" t="s">
        <v>104</v>
      </c>
      <c r="D15" s="690"/>
      <c r="E15" s="690"/>
      <c r="F15" s="690"/>
      <c r="G15" s="690"/>
      <c r="H15" s="703"/>
      <c r="I15" s="690"/>
      <c r="J15" s="708">
        <v>0</v>
      </c>
      <c r="K15" s="690"/>
      <c r="L15" s="690"/>
      <c r="M15" s="690"/>
      <c r="N15" s="690"/>
      <c r="O15" s="690"/>
      <c r="P15" s="690"/>
      <c r="Q15" s="690"/>
      <c r="R15" s="690"/>
      <c r="S15" s="690"/>
      <c r="T15" s="690"/>
      <c r="U15" s="690"/>
      <c r="V15" s="690"/>
      <c r="W15" s="690"/>
      <c r="X15" s="690"/>
      <c r="Y15" s="690"/>
      <c r="Z15" s="690"/>
      <c r="AA15" s="690"/>
      <c r="AB15" s="690"/>
      <c r="AC15" s="690"/>
      <c r="AD15" s="690"/>
      <c r="AE15" s="690"/>
      <c r="AF15" s="690"/>
      <c r="AG15" s="690"/>
      <c r="AH15" s="690"/>
      <c r="AI15" s="690"/>
      <c r="AJ15" s="690"/>
      <c r="AK15" s="690"/>
      <c r="AL15" s="118"/>
      <c r="AM15" s="118"/>
    </row>
    <row r="16" spans="1:39" ht="14.4" hidden="1" customHeight="1" x14ac:dyDescent="0.3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7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118"/>
      <c r="AM16" s="118"/>
    </row>
    <row r="17" spans="1:39" ht="14.4" customHeight="1" x14ac:dyDescent="0.3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7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118"/>
      <c r="AM17" s="118"/>
    </row>
    <row r="18" spans="1:39" ht="18.600000000000001" thickBot="1" x14ac:dyDescent="0.4">
      <c r="A18" s="454" t="s">
        <v>105</v>
      </c>
      <c r="B18" s="455"/>
      <c r="C18" s="455"/>
      <c r="D18" s="455"/>
      <c r="E18" s="455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  <c r="AE18" s="455"/>
      <c r="AF18" s="455"/>
      <c r="AG18" s="455"/>
      <c r="AH18" s="455"/>
      <c r="AI18" s="455"/>
      <c r="AJ18" s="455"/>
      <c r="AK18" s="455"/>
      <c r="AL18" s="118"/>
      <c r="AM18" s="118"/>
    </row>
    <row r="19" spans="1:39" ht="14.4" customHeight="1" x14ac:dyDescent="0.3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7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118"/>
      <c r="AM19" s="118"/>
    </row>
    <row r="20" spans="1:39" ht="14.4" customHeight="1" x14ac:dyDescent="0.3">
      <c r="A20" s="204"/>
      <c r="B20" s="208">
        <v>0</v>
      </c>
      <c r="C20" s="208">
        <v>1</v>
      </c>
      <c r="D20" s="208">
        <v>2</v>
      </c>
      <c r="E20" s="208">
        <v>3</v>
      </c>
      <c r="F20" s="208">
        <v>4</v>
      </c>
      <c r="G20" s="208">
        <v>5</v>
      </c>
      <c r="H20" s="208">
        <v>6</v>
      </c>
      <c r="I20" s="208">
        <v>7</v>
      </c>
      <c r="J20" s="208">
        <v>8</v>
      </c>
      <c r="K20" s="208">
        <v>9</v>
      </c>
      <c r="L20" s="208">
        <v>10</v>
      </c>
      <c r="M20" s="208">
        <v>11</v>
      </c>
      <c r="N20" s="208">
        <v>12</v>
      </c>
      <c r="O20" s="208">
        <v>13</v>
      </c>
      <c r="P20" s="208">
        <v>14</v>
      </c>
      <c r="Q20" s="208">
        <v>15</v>
      </c>
      <c r="R20" s="208">
        <v>16</v>
      </c>
      <c r="S20" s="208">
        <v>17</v>
      </c>
      <c r="T20" s="208">
        <v>18</v>
      </c>
      <c r="U20" s="208">
        <v>19</v>
      </c>
      <c r="V20" s="208">
        <v>20</v>
      </c>
      <c r="W20" s="208">
        <v>21</v>
      </c>
      <c r="X20" s="208">
        <v>22</v>
      </c>
      <c r="Y20" s="208">
        <v>23</v>
      </c>
      <c r="Z20" s="209"/>
      <c r="AA20" s="210" t="s">
        <v>91</v>
      </c>
      <c r="AB20" s="209"/>
      <c r="AC20" s="209"/>
      <c r="AD20" s="204"/>
      <c r="AE20" s="211" t="s">
        <v>92</v>
      </c>
      <c r="AF20" s="205"/>
      <c r="AG20" s="205"/>
      <c r="AH20" s="205"/>
      <c r="AI20" s="211" t="s">
        <v>93</v>
      </c>
      <c r="AJ20" s="205"/>
      <c r="AK20" s="205"/>
      <c r="AL20" s="118"/>
      <c r="AM20" s="118"/>
    </row>
    <row r="21" spans="1:39" ht="14.4" customHeight="1" x14ac:dyDescent="0.3">
      <c r="A21" s="203" t="s">
        <v>94</v>
      </c>
      <c r="B21" s="704"/>
      <c r="C21" s="704"/>
      <c r="D21" s="704"/>
      <c r="E21" s="704"/>
      <c r="F21" s="704"/>
      <c r="G21" s="704"/>
      <c r="H21" s="704"/>
      <c r="I21" s="704"/>
      <c r="J21" s="704"/>
      <c r="K21" s="704"/>
      <c r="L21" s="704"/>
      <c r="M21" s="704"/>
      <c r="N21" s="704"/>
      <c r="O21" s="704"/>
      <c r="P21" s="704"/>
      <c r="Q21" s="704"/>
      <c r="R21" s="704"/>
      <c r="S21" s="704"/>
      <c r="T21" s="704"/>
      <c r="U21" s="704"/>
      <c r="V21" s="704"/>
      <c r="W21" s="704"/>
      <c r="X21" s="704"/>
      <c r="Y21" s="704"/>
      <c r="Z21" s="686"/>
      <c r="AA21" s="687">
        <f t="shared" ref="AA21:AA27" si="3">SUM(B21:Y21)</f>
        <v>0</v>
      </c>
      <c r="AB21" s="688">
        <f>SUM(AA21:AA25)</f>
        <v>0</v>
      </c>
      <c r="AC21" s="689">
        <f>SUM(AA21:AA27)</f>
        <v>0</v>
      </c>
      <c r="AD21" s="690"/>
      <c r="AE21" s="687">
        <f t="shared" ref="AE21:AE27" si="4">AI21/12</f>
        <v>0</v>
      </c>
      <c r="AF21" s="688">
        <f>SUM(AE21:AE25)</f>
        <v>0</v>
      </c>
      <c r="AG21" s="689">
        <f>SUM(AE21:AE27)</f>
        <v>0</v>
      </c>
      <c r="AH21" s="691"/>
      <c r="AI21" s="687">
        <f t="shared" ref="AI21:AI27" si="5">AA21*52</f>
        <v>0</v>
      </c>
      <c r="AJ21" s="688">
        <f>SUM(AI21:AI25)</f>
        <v>0</v>
      </c>
      <c r="AK21" s="689">
        <f>SUM(AI21:AI27)</f>
        <v>0</v>
      </c>
      <c r="AL21" s="118"/>
      <c r="AM21" s="118"/>
    </row>
    <row r="22" spans="1:39" ht="14.4" customHeight="1" x14ac:dyDescent="0.3">
      <c r="A22" s="203" t="s">
        <v>95</v>
      </c>
      <c r="B22" s="704"/>
      <c r="C22" s="704"/>
      <c r="D22" s="704"/>
      <c r="E22" s="704"/>
      <c r="F22" s="704"/>
      <c r="G22" s="704"/>
      <c r="H22" s="704"/>
      <c r="I22" s="704"/>
      <c r="J22" s="704"/>
      <c r="K22" s="704"/>
      <c r="L22" s="704"/>
      <c r="M22" s="704"/>
      <c r="N22" s="704"/>
      <c r="O22" s="704"/>
      <c r="P22" s="704"/>
      <c r="Q22" s="704"/>
      <c r="R22" s="704"/>
      <c r="S22" s="704"/>
      <c r="T22" s="704"/>
      <c r="U22" s="704"/>
      <c r="V22" s="704"/>
      <c r="W22" s="704"/>
      <c r="X22" s="704"/>
      <c r="Y22" s="704"/>
      <c r="Z22" s="686"/>
      <c r="AA22" s="687">
        <f t="shared" si="3"/>
        <v>0</v>
      </c>
      <c r="AB22" s="692"/>
      <c r="AC22" s="693"/>
      <c r="AD22" s="690"/>
      <c r="AE22" s="687">
        <f t="shared" si="4"/>
        <v>0</v>
      </c>
      <c r="AF22" s="692"/>
      <c r="AG22" s="693"/>
      <c r="AH22" s="691"/>
      <c r="AI22" s="687">
        <f t="shared" si="5"/>
        <v>0</v>
      </c>
      <c r="AJ22" s="692"/>
      <c r="AK22" s="693"/>
      <c r="AL22" s="118"/>
      <c r="AM22" s="118"/>
    </row>
    <row r="23" spans="1:39" ht="14.4" customHeight="1" x14ac:dyDescent="0.3">
      <c r="A23" s="203" t="s">
        <v>96</v>
      </c>
      <c r="B23" s="704"/>
      <c r="C23" s="704"/>
      <c r="D23" s="704"/>
      <c r="E23" s="704"/>
      <c r="F23" s="704"/>
      <c r="G23" s="704"/>
      <c r="H23" s="704"/>
      <c r="I23" s="704"/>
      <c r="J23" s="704"/>
      <c r="K23" s="704"/>
      <c r="L23" s="704"/>
      <c r="M23" s="704"/>
      <c r="N23" s="704"/>
      <c r="O23" s="704"/>
      <c r="P23" s="704"/>
      <c r="Q23" s="704"/>
      <c r="R23" s="704"/>
      <c r="S23" s="704"/>
      <c r="T23" s="704"/>
      <c r="U23" s="704"/>
      <c r="V23" s="704"/>
      <c r="W23" s="704"/>
      <c r="X23" s="704"/>
      <c r="Y23" s="704"/>
      <c r="Z23" s="686"/>
      <c r="AA23" s="687">
        <f t="shared" si="3"/>
        <v>0</v>
      </c>
      <c r="AB23" s="692"/>
      <c r="AC23" s="693"/>
      <c r="AD23" s="690"/>
      <c r="AE23" s="687">
        <f t="shared" si="4"/>
        <v>0</v>
      </c>
      <c r="AF23" s="692"/>
      <c r="AG23" s="693"/>
      <c r="AH23" s="691"/>
      <c r="AI23" s="687">
        <f t="shared" si="5"/>
        <v>0</v>
      </c>
      <c r="AJ23" s="692"/>
      <c r="AK23" s="693"/>
      <c r="AL23" s="118"/>
      <c r="AM23" s="118"/>
    </row>
    <row r="24" spans="1:39" ht="14.4" customHeight="1" x14ac:dyDescent="0.3">
      <c r="A24" s="203" t="s">
        <v>97</v>
      </c>
      <c r="B24" s="704"/>
      <c r="C24" s="704"/>
      <c r="D24" s="704"/>
      <c r="E24" s="704"/>
      <c r="F24" s="704"/>
      <c r="G24" s="704"/>
      <c r="H24" s="704"/>
      <c r="I24" s="704"/>
      <c r="J24" s="704"/>
      <c r="K24" s="704"/>
      <c r="L24" s="704"/>
      <c r="M24" s="704"/>
      <c r="N24" s="704"/>
      <c r="O24" s="704"/>
      <c r="P24" s="704"/>
      <c r="Q24" s="704"/>
      <c r="R24" s="704"/>
      <c r="S24" s="704"/>
      <c r="T24" s="704"/>
      <c r="U24" s="704"/>
      <c r="V24" s="704"/>
      <c r="W24" s="704"/>
      <c r="X24" s="704"/>
      <c r="Y24" s="704"/>
      <c r="Z24" s="686"/>
      <c r="AA24" s="687">
        <f t="shared" si="3"/>
        <v>0</v>
      </c>
      <c r="AB24" s="692"/>
      <c r="AC24" s="693"/>
      <c r="AD24" s="690"/>
      <c r="AE24" s="687">
        <f t="shared" si="4"/>
        <v>0</v>
      </c>
      <c r="AF24" s="692"/>
      <c r="AG24" s="693"/>
      <c r="AH24" s="691"/>
      <c r="AI24" s="687">
        <f t="shared" si="5"/>
        <v>0</v>
      </c>
      <c r="AJ24" s="692"/>
      <c r="AK24" s="693"/>
      <c r="AL24" s="118"/>
      <c r="AM24" s="118"/>
    </row>
    <row r="25" spans="1:39" ht="14.4" customHeight="1" x14ac:dyDescent="0.3">
      <c r="A25" s="203" t="s">
        <v>98</v>
      </c>
      <c r="B25" s="704"/>
      <c r="C25" s="704"/>
      <c r="D25" s="704"/>
      <c r="E25" s="704"/>
      <c r="F25" s="704"/>
      <c r="G25" s="704"/>
      <c r="H25" s="704"/>
      <c r="I25" s="704"/>
      <c r="J25" s="704"/>
      <c r="K25" s="704"/>
      <c r="L25" s="704"/>
      <c r="M25" s="704"/>
      <c r="N25" s="704"/>
      <c r="O25" s="704"/>
      <c r="P25" s="704"/>
      <c r="Q25" s="704"/>
      <c r="R25" s="704"/>
      <c r="S25" s="704"/>
      <c r="T25" s="704"/>
      <c r="U25" s="704"/>
      <c r="V25" s="704"/>
      <c r="W25" s="704"/>
      <c r="X25" s="704"/>
      <c r="Y25" s="704"/>
      <c r="Z25" s="686"/>
      <c r="AA25" s="687">
        <f t="shared" si="3"/>
        <v>0</v>
      </c>
      <c r="AB25" s="692"/>
      <c r="AC25" s="693"/>
      <c r="AD25" s="690"/>
      <c r="AE25" s="687">
        <f t="shared" si="4"/>
        <v>0</v>
      </c>
      <c r="AF25" s="692"/>
      <c r="AG25" s="693"/>
      <c r="AH25" s="691"/>
      <c r="AI25" s="687">
        <f t="shared" si="5"/>
        <v>0</v>
      </c>
      <c r="AJ25" s="692"/>
      <c r="AK25" s="693"/>
      <c r="AL25" s="118"/>
      <c r="AM25" s="118"/>
    </row>
    <row r="26" spans="1:39" ht="14.4" customHeight="1" x14ac:dyDescent="0.3">
      <c r="A26" s="206" t="s">
        <v>99</v>
      </c>
      <c r="B26" s="705"/>
      <c r="C26" s="705"/>
      <c r="D26" s="705"/>
      <c r="E26" s="705"/>
      <c r="F26" s="705"/>
      <c r="G26" s="705"/>
      <c r="H26" s="705"/>
      <c r="I26" s="705"/>
      <c r="J26" s="705"/>
      <c r="K26" s="705"/>
      <c r="L26" s="705"/>
      <c r="M26" s="705"/>
      <c r="N26" s="705"/>
      <c r="O26" s="705"/>
      <c r="P26" s="705"/>
      <c r="Q26" s="705"/>
      <c r="R26" s="705"/>
      <c r="S26" s="705"/>
      <c r="T26" s="705"/>
      <c r="U26" s="705"/>
      <c r="V26" s="705"/>
      <c r="W26" s="705"/>
      <c r="X26" s="705"/>
      <c r="Y26" s="705"/>
      <c r="Z26" s="686"/>
      <c r="AA26" s="694">
        <f t="shared" si="3"/>
        <v>0</v>
      </c>
      <c r="AB26" s="695">
        <f>SUM(AA26:AA27)</f>
        <v>0</v>
      </c>
      <c r="AC26" s="693"/>
      <c r="AD26" s="690"/>
      <c r="AE26" s="694">
        <f t="shared" si="4"/>
        <v>0</v>
      </c>
      <c r="AF26" s="695">
        <f>SUM(AE26:AE27)</f>
        <v>0</v>
      </c>
      <c r="AG26" s="693"/>
      <c r="AH26" s="691"/>
      <c r="AI26" s="694">
        <f t="shared" si="5"/>
        <v>0</v>
      </c>
      <c r="AJ26" s="695">
        <f>SUM(AI26:AI27)</f>
        <v>0</v>
      </c>
      <c r="AK26" s="693"/>
      <c r="AL26" s="118"/>
      <c r="AM26" s="118"/>
    </row>
    <row r="27" spans="1:39" ht="14.4" customHeight="1" x14ac:dyDescent="0.3">
      <c r="A27" s="206" t="s">
        <v>100</v>
      </c>
      <c r="B27" s="705"/>
      <c r="C27" s="705"/>
      <c r="D27" s="705"/>
      <c r="E27" s="705"/>
      <c r="F27" s="705"/>
      <c r="G27" s="705"/>
      <c r="H27" s="705"/>
      <c r="I27" s="705"/>
      <c r="J27" s="705"/>
      <c r="K27" s="705"/>
      <c r="L27" s="705"/>
      <c r="M27" s="705"/>
      <c r="N27" s="705"/>
      <c r="O27" s="705"/>
      <c r="P27" s="705"/>
      <c r="Q27" s="705"/>
      <c r="R27" s="705"/>
      <c r="S27" s="705"/>
      <c r="T27" s="705"/>
      <c r="U27" s="705"/>
      <c r="V27" s="705"/>
      <c r="W27" s="705"/>
      <c r="X27" s="705"/>
      <c r="Y27" s="705"/>
      <c r="Z27" s="686"/>
      <c r="AA27" s="694">
        <f t="shared" si="3"/>
        <v>0</v>
      </c>
      <c r="AB27" s="696"/>
      <c r="AC27" s="693"/>
      <c r="AD27" s="690"/>
      <c r="AE27" s="694">
        <f t="shared" si="4"/>
        <v>0</v>
      </c>
      <c r="AF27" s="696"/>
      <c r="AG27" s="693"/>
      <c r="AH27" s="691"/>
      <c r="AI27" s="694">
        <f t="shared" si="5"/>
        <v>0</v>
      </c>
      <c r="AJ27" s="696"/>
      <c r="AK27" s="693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6"/>
  <sheetViews>
    <sheetView showGridLines="0" showRowColHeaders="0" workbookViewId="0">
      <pane ySplit="4" topLeftCell="A5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6" customWidth="1"/>
    <col min="3" max="3" width="5.44140625" style="69" hidden="1" customWidth="1"/>
    <col min="4" max="4" width="7.77734375" style="356" customWidth="1"/>
    <col min="5" max="5" width="5.44140625" style="69" hidden="1" customWidth="1"/>
    <col min="6" max="6" width="7.77734375" style="356" customWidth="1"/>
    <col min="7" max="7" width="7.77734375" style="91" customWidth="1"/>
    <col min="8" max="8" width="7.77734375" style="356" customWidth="1"/>
    <col min="9" max="9" width="5.44140625" style="69" hidden="1" customWidth="1"/>
    <col min="10" max="10" width="7.77734375" style="356" customWidth="1"/>
    <col min="11" max="11" width="5.44140625" style="69" hidden="1" customWidth="1"/>
    <col min="12" max="12" width="7.77734375" style="356" customWidth="1"/>
    <col min="13" max="13" width="7.77734375" style="91" customWidth="1"/>
    <col min="14" max="14" width="7.77734375" style="356" customWidth="1"/>
    <col min="15" max="15" width="5" style="69" hidden="1" customWidth="1"/>
    <col min="16" max="16" width="7.77734375" style="356" customWidth="1"/>
    <col min="17" max="17" width="5" style="69" hidden="1" customWidth="1"/>
    <col min="18" max="18" width="7.77734375" style="356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6" t="s">
        <v>247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</row>
    <row r="2" spans="1:19" ht="14.4" customHeight="1" thickBot="1" x14ac:dyDescent="0.35">
      <c r="A2" s="522" t="s">
        <v>290</v>
      </c>
      <c r="B2" s="355"/>
      <c r="C2" s="134"/>
      <c r="D2" s="355"/>
      <c r="E2" s="134"/>
      <c r="F2" s="355"/>
      <c r="G2" s="357"/>
      <c r="H2" s="355"/>
      <c r="I2" s="134"/>
      <c r="J2" s="355"/>
      <c r="K2" s="134"/>
      <c r="L2" s="355"/>
      <c r="M2" s="357"/>
      <c r="N2" s="355"/>
      <c r="O2" s="134"/>
      <c r="P2" s="355"/>
      <c r="Q2" s="134"/>
      <c r="R2" s="355"/>
      <c r="S2" s="357"/>
    </row>
    <row r="3" spans="1:19" ht="14.4" customHeight="1" x14ac:dyDescent="0.3">
      <c r="A3" s="457" t="s">
        <v>210</v>
      </c>
      <c r="B3" s="458" t="s">
        <v>211</v>
      </c>
      <c r="C3" s="459"/>
      <c r="D3" s="459"/>
      <c r="E3" s="459"/>
      <c r="F3" s="459"/>
      <c r="G3" s="460"/>
      <c r="H3" s="458" t="s">
        <v>212</v>
      </c>
      <c r="I3" s="459"/>
      <c r="J3" s="459"/>
      <c r="K3" s="459"/>
      <c r="L3" s="459"/>
      <c r="M3" s="460"/>
      <c r="N3" s="458" t="s">
        <v>213</v>
      </c>
      <c r="O3" s="459"/>
      <c r="P3" s="459"/>
      <c r="Q3" s="459"/>
      <c r="R3" s="459"/>
      <c r="S3" s="460"/>
    </row>
    <row r="4" spans="1:19" ht="14.4" customHeight="1" thickBot="1" x14ac:dyDescent="0.35">
      <c r="A4" s="709"/>
      <c r="B4" s="710">
        <v>2011</v>
      </c>
      <c r="C4" s="711"/>
      <c r="D4" s="711">
        <v>2012</v>
      </c>
      <c r="E4" s="711"/>
      <c r="F4" s="711">
        <v>2013</v>
      </c>
      <c r="G4" s="712" t="s">
        <v>5</v>
      </c>
      <c r="H4" s="710">
        <v>2011</v>
      </c>
      <c r="I4" s="711"/>
      <c r="J4" s="711">
        <v>2012</v>
      </c>
      <c r="K4" s="711"/>
      <c r="L4" s="711">
        <v>2013</v>
      </c>
      <c r="M4" s="712" t="s">
        <v>5</v>
      </c>
      <c r="N4" s="710">
        <v>2011</v>
      </c>
      <c r="O4" s="711"/>
      <c r="P4" s="711">
        <v>2012</v>
      </c>
      <c r="Q4" s="711"/>
      <c r="R4" s="711">
        <v>2013</v>
      </c>
      <c r="S4" s="712" t="s">
        <v>5</v>
      </c>
    </row>
    <row r="5" spans="1:19" ht="14.4" customHeight="1" thickBot="1" x14ac:dyDescent="0.35">
      <c r="A5" s="718" t="s">
        <v>3812</v>
      </c>
      <c r="B5" s="713">
        <v>1235839</v>
      </c>
      <c r="C5" s="560">
        <v>1</v>
      </c>
      <c r="D5" s="713">
        <v>643082</v>
      </c>
      <c r="E5" s="560">
        <v>0.52036066186614927</v>
      </c>
      <c r="F5" s="713">
        <v>1322527</v>
      </c>
      <c r="G5" s="583">
        <v>1.0701450593483455</v>
      </c>
      <c r="H5" s="713">
        <v>4682.6000000000004</v>
      </c>
      <c r="I5" s="560">
        <v>1</v>
      </c>
      <c r="J5" s="713">
        <v>18861.52</v>
      </c>
      <c r="K5" s="560">
        <v>4.0280015376073122</v>
      </c>
      <c r="L5" s="713">
        <v>38443.120000000003</v>
      </c>
      <c r="M5" s="583">
        <v>8.2097808909580152</v>
      </c>
      <c r="N5" s="713"/>
      <c r="O5" s="560"/>
      <c r="P5" s="713"/>
      <c r="Q5" s="560"/>
      <c r="R5" s="713"/>
      <c r="S5" s="614"/>
    </row>
    <row r="6" spans="1:19" ht="14.4" customHeight="1" thickBot="1" x14ac:dyDescent="0.35">
      <c r="A6" s="590" t="s">
        <v>6</v>
      </c>
      <c r="B6" s="715">
        <v>1235839</v>
      </c>
      <c r="C6" s="716">
        <v>1</v>
      </c>
      <c r="D6" s="715">
        <v>643082</v>
      </c>
      <c r="E6" s="716">
        <v>0.52036066186614927</v>
      </c>
      <c r="F6" s="715">
        <v>1322527</v>
      </c>
      <c r="G6" s="592">
        <v>1.0701450593483455</v>
      </c>
      <c r="H6" s="715">
        <v>4682.6000000000004</v>
      </c>
      <c r="I6" s="716">
        <v>1</v>
      </c>
      <c r="J6" s="715">
        <v>18861.52</v>
      </c>
      <c r="K6" s="716">
        <v>4.0280015376073122</v>
      </c>
      <c r="L6" s="715">
        <v>38443.120000000003</v>
      </c>
      <c r="M6" s="592">
        <v>8.2097808909580152</v>
      </c>
      <c r="N6" s="715"/>
      <c r="O6" s="716"/>
      <c r="P6" s="715"/>
      <c r="Q6" s="716"/>
      <c r="R6" s="715"/>
      <c r="S6" s="717"/>
    </row>
  </sheetData>
  <mergeCells count="5">
    <mergeCell ref="A1:S1"/>
    <mergeCell ref="A3:A4"/>
    <mergeCell ref="B3:G3"/>
    <mergeCell ref="H3:M3"/>
    <mergeCell ref="N3:S3"/>
  </mergeCells>
  <conditionalFormatting sqref="G3:G1048576">
    <cfRule type="cellIs" dxfId="18" priority="1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56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381" t="s">
        <v>248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</row>
    <row r="2" spans="1:16" ht="14.4" customHeight="1" thickBot="1" x14ac:dyDescent="0.4">
      <c r="A2" s="522" t="s">
        <v>290</v>
      </c>
      <c r="B2" s="135"/>
      <c r="C2" s="135"/>
      <c r="D2" s="135"/>
      <c r="E2" s="358"/>
      <c r="F2" s="358"/>
      <c r="G2" s="135"/>
      <c r="H2" s="135"/>
      <c r="I2" s="358"/>
      <c r="J2" s="358"/>
      <c r="K2" s="135"/>
      <c r="L2" s="135"/>
      <c r="M2" s="358"/>
      <c r="N2" s="358"/>
      <c r="O2" s="362"/>
      <c r="P2" s="358"/>
    </row>
    <row r="3" spans="1:16" ht="14.4" customHeight="1" thickBot="1" x14ac:dyDescent="0.35">
      <c r="D3" s="212" t="s">
        <v>253</v>
      </c>
      <c r="E3" s="359">
        <f t="shared" ref="E3:N3" si="0">SUBTOTAL(9,E6:E1048576)</f>
        <v>5564</v>
      </c>
      <c r="F3" s="360">
        <f t="shared" si="0"/>
        <v>1240521.6000000001</v>
      </c>
      <c r="G3" s="136"/>
      <c r="H3" s="136"/>
      <c r="I3" s="360">
        <f t="shared" si="0"/>
        <v>2917</v>
      </c>
      <c r="J3" s="360">
        <f t="shared" si="0"/>
        <v>661943.52</v>
      </c>
      <c r="K3" s="136"/>
      <c r="L3" s="136"/>
      <c r="M3" s="360">
        <f t="shared" si="0"/>
        <v>6386.6</v>
      </c>
      <c r="N3" s="360">
        <f t="shared" si="0"/>
        <v>1360970.12</v>
      </c>
      <c r="O3" s="137">
        <f>IF(F3=0,0,N3/F3)</f>
        <v>1.0970950606583554</v>
      </c>
      <c r="P3" s="361">
        <f>IF(M3=0,0,N3/M3)</f>
        <v>213.09775467384839</v>
      </c>
    </row>
    <row r="4" spans="1:16" ht="14.4" customHeight="1" x14ac:dyDescent="0.3">
      <c r="A4" s="462" t="s">
        <v>206</v>
      </c>
      <c r="B4" s="463" t="s">
        <v>207</v>
      </c>
      <c r="C4" s="464" t="s">
        <v>208</v>
      </c>
      <c r="D4" s="465" t="s">
        <v>167</v>
      </c>
      <c r="E4" s="466">
        <v>2011</v>
      </c>
      <c r="F4" s="467"/>
      <c r="G4" s="354"/>
      <c r="H4" s="354"/>
      <c r="I4" s="466">
        <v>2012</v>
      </c>
      <c r="J4" s="467"/>
      <c r="K4" s="354"/>
      <c r="L4" s="354"/>
      <c r="M4" s="466">
        <v>2013</v>
      </c>
      <c r="N4" s="467"/>
      <c r="O4" s="468" t="s">
        <v>5</v>
      </c>
      <c r="P4" s="461" t="s">
        <v>209</v>
      </c>
    </row>
    <row r="5" spans="1:16" ht="14.4" customHeight="1" thickBot="1" x14ac:dyDescent="0.35">
      <c r="A5" s="719"/>
      <c r="B5" s="720"/>
      <c r="C5" s="721"/>
      <c r="D5" s="722"/>
      <c r="E5" s="723" t="s">
        <v>177</v>
      </c>
      <c r="F5" s="724" t="s">
        <v>17</v>
      </c>
      <c r="G5" s="725"/>
      <c r="H5" s="725"/>
      <c r="I5" s="723" t="s">
        <v>177</v>
      </c>
      <c r="J5" s="724" t="s">
        <v>17</v>
      </c>
      <c r="K5" s="725"/>
      <c r="L5" s="725"/>
      <c r="M5" s="723" t="s">
        <v>177</v>
      </c>
      <c r="N5" s="724" t="s">
        <v>17</v>
      </c>
      <c r="O5" s="726"/>
      <c r="P5" s="727"/>
    </row>
    <row r="6" spans="1:16" ht="14.4" customHeight="1" x14ac:dyDescent="0.3">
      <c r="A6" s="561" t="s">
        <v>3813</v>
      </c>
      <c r="B6" s="562" t="s">
        <v>3814</v>
      </c>
      <c r="C6" s="562" t="s">
        <v>3815</v>
      </c>
      <c r="D6" s="562" t="s">
        <v>3816</v>
      </c>
      <c r="E6" s="565"/>
      <c r="F6" s="565"/>
      <c r="G6" s="562"/>
      <c r="H6" s="562"/>
      <c r="I6" s="565"/>
      <c r="J6" s="565"/>
      <c r="K6" s="562"/>
      <c r="L6" s="562"/>
      <c r="M6" s="565">
        <v>3.2</v>
      </c>
      <c r="N6" s="565">
        <v>505.36</v>
      </c>
      <c r="O6" s="584"/>
      <c r="P6" s="566">
        <v>157.92499999999998</v>
      </c>
    </row>
    <row r="7" spans="1:16" ht="14.4" customHeight="1" x14ac:dyDescent="0.3">
      <c r="A7" s="567" t="s">
        <v>3813</v>
      </c>
      <c r="B7" s="568" t="s">
        <v>3814</v>
      </c>
      <c r="C7" s="568" t="s">
        <v>3817</v>
      </c>
      <c r="D7" s="568" t="s">
        <v>3818</v>
      </c>
      <c r="E7" s="571"/>
      <c r="F7" s="571"/>
      <c r="G7" s="568"/>
      <c r="H7" s="568"/>
      <c r="I7" s="571"/>
      <c r="J7" s="571"/>
      <c r="K7" s="568"/>
      <c r="L7" s="568"/>
      <c r="M7" s="571">
        <v>16.399999999999999</v>
      </c>
      <c r="N7" s="571">
        <v>4347.6400000000003</v>
      </c>
      <c r="O7" s="585"/>
      <c r="P7" s="572">
        <v>265.10000000000002</v>
      </c>
    </row>
    <row r="8" spans="1:16" ht="14.4" customHeight="1" x14ac:dyDescent="0.3">
      <c r="A8" s="567" t="s">
        <v>3813</v>
      </c>
      <c r="B8" s="568" t="s">
        <v>3819</v>
      </c>
      <c r="C8" s="568" t="s">
        <v>3820</v>
      </c>
      <c r="D8" s="568" t="s">
        <v>3821</v>
      </c>
      <c r="E8" s="571">
        <v>4</v>
      </c>
      <c r="F8" s="571">
        <v>936.52</v>
      </c>
      <c r="G8" s="568">
        <v>1</v>
      </c>
      <c r="H8" s="568">
        <v>234.13</v>
      </c>
      <c r="I8" s="571">
        <v>1</v>
      </c>
      <c r="J8" s="571">
        <v>242.64</v>
      </c>
      <c r="K8" s="568">
        <v>0.25908683210182376</v>
      </c>
      <c r="L8" s="568">
        <v>242.64</v>
      </c>
      <c r="M8" s="571"/>
      <c r="N8" s="571"/>
      <c r="O8" s="585"/>
      <c r="P8" s="572"/>
    </row>
    <row r="9" spans="1:16" ht="14.4" customHeight="1" x14ac:dyDescent="0.3">
      <c r="A9" s="567" t="s">
        <v>3813</v>
      </c>
      <c r="B9" s="568" t="s">
        <v>3819</v>
      </c>
      <c r="C9" s="568" t="s">
        <v>3822</v>
      </c>
      <c r="D9" s="568" t="s">
        <v>3823</v>
      </c>
      <c r="E9" s="571">
        <v>16</v>
      </c>
      <c r="F9" s="571">
        <v>3746.08</v>
      </c>
      <c r="G9" s="568">
        <v>1</v>
      </c>
      <c r="H9" s="568">
        <v>234.13</v>
      </c>
      <c r="I9" s="571">
        <v>17</v>
      </c>
      <c r="J9" s="571">
        <v>4124.88</v>
      </c>
      <c r="K9" s="568">
        <v>1.101119036432751</v>
      </c>
      <c r="L9" s="568">
        <v>242.64000000000001</v>
      </c>
      <c r="M9" s="571">
        <v>8</v>
      </c>
      <c r="N9" s="571">
        <v>1941.12</v>
      </c>
      <c r="O9" s="585">
        <v>0.51817366420364752</v>
      </c>
      <c r="P9" s="572">
        <v>242.64</v>
      </c>
    </row>
    <row r="10" spans="1:16" ht="14.4" customHeight="1" x14ac:dyDescent="0.3">
      <c r="A10" s="567" t="s">
        <v>3813</v>
      </c>
      <c r="B10" s="568" t="s">
        <v>3819</v>
      </c>
      <c r="C10" s="568" t="s">
        <v>3824</v>
      </c>
      <c r="D10" s="568" t="s">
        <v>3825</v>
      </c>
      <c r="E10" s="571"/>
      <c r="F10" s="571"/>
      <c r="G10" s="568"/>
      <c r="H10" s="568"/>
      <c r="I10" s="571">
        <v>3</v>
      </c>
      <c r="J10" s="571">
        <v>1167</v>
      </c>
      <c r="K10" s="568"/>
      <c r="L10" s="568">
        <v>389</v>
      </c>
      <c r="M10" s="571">
        <v>4</v>
      </c>
      <c r="N10" s="571">
        <v>1556</v>
      </c>
      <c r="O10" s="585"/>
      <c r="P10" s="572">
        <v>389</v>
      </c>
    </row>
    <row r="11" spans="1:16" ht="14.4" customHeight="1" x14ac:dyDescent="0.3">
      <c r="A11" s="567" t="s">
        <v>3813</v>
      </c>
      <c r="B11" s="568" t="s">
        <v>3819</v>
      </c>
      <c r="C11" s="568" t="s">
        <v>3826</v>
      </c>
      <c r="D11" s="568" t="s">
        <v>3825</v>
      </c>
      <c r="E11" s="571"/>
      <c r="F11" s="571"/>
      <c r="G11" s="568"/>
      <c r="H11" s="568"/>
      <c r="I11" s="571">
        <v>23</v>
      </c>
      <c r="J11" s="571">
        <v>10327</v>
      </c>
      <c r="K11" s="568"/>
      <c r="L11" s="568">
        <v>449</v>
      </c>
      <c r="M11" s="571">
        <v>57</v>
      </c>
      <c r="N11" s="571">
        <v>25593</v>
      </c>
      <c r="O11" s="585"/>
      <c r="P11" s="572">
        <v>449</v>
      </c>
    </row>
    <row r="12" spans="1:16" ht="14.4" customHeight="1" x14ac:dyDescent="0.3">
      <c r="A12" s="567" t="s">
        <v>3813</v>
      </c>
      <c r="B12" s="568" t="s">
        <v>3819</v>
      </c>
      <c r="C12" s="568" t="s">
        <v>3827</v>
      </c>
      <c r="D12" s="568" t="s">
        <v>3825</v>
      </c>
      <c r="E12" s="571"/>
      <c r="F12" s="571"/>
      <c r="G12" s="568"/>
      <c r="H12" s="568"/>
      <c r="I12" s="571">
        <v>6</v>
      </c>
      <c r="J12" s="571">
        <v>3000</v>
      </c>
      <c r="K12" s="568"/>
      <c r="L12" s="568">
        <v>500</v>
      </c>
      <c r="M12" s="571">
        <v>9</v>
      </c>
      <c r="N12" s="571">
        <v>4500</v>
      </c>
      <c r="O12" s="585"/>
      <c r="P12" s="572">
        <v>500</v>
      </c>
    </row>
    <row r="13" spans="1:16" ht="14.4" customHeight="1" x14ac:dyDescent="0.3">
      <c r="A13" s="567" t="s">
        <v>3813</v>
      </c>
      <c r="B13" s="568" t="s">
        <v>3828</v>
      </c>
      <c r="C13" s="568" t="s">
        <v>3829</v>
      </c>
      <c r="D13" s="568" t="s">
        <v>3830</v>
      </c>
      <c r="E13" s="571"/>
      <c r="F13" s="571"/>
      <c r="G13" s="568"/>
      <c r="H13" s="568"/>
      <c r="I13" s="571"/>
      <c r="J13" s="571"/>
      <c r="K13" s="568"/>
      <c r="L13" s="568"/>
      <c r="M13" s="571">
        <v>118</v>
      </c>
      <c r="N13" s="571">
        <v>8968</v>
      </c>
      <c r="O13" s="585"/>
      <c r="P13" s="572">
        <v>76</v>
      </c>
    </row>
    <row r="14" spans="1:16" ht="14.4" customHeight="1" x14ac:dyDescent="0.3">
      <c r="A14" s="567" t="s">
        <v>3813</v>
      </c>
      <c r="B14" s="568" t="s">
        <v>3828</v>
      </c>
      <c r="C14" s="568" t="s">
        <v>3831</v>
      </c>
      <c r="D14" s="568" t="s">
        <v>3832</v>
      </c>
      <c r="E14" s="571">
        <v>2</v>
      </c>
      <c r="F14" s="571">
        <v>38</v>
      </c>
      <c r="G14" s="568">
        <v>1</v>
      </c>
      <c r="H14" s="568">
        <v>19</v>
      </c>
      <c r="I14" s="571">
        <v>4</v>
      </c>
      <c r="J14" s="571">
        <v>76</v>
      </c>
      <c r="K14" s="568">
        <v>2</v>
      </c>
      <c r="L14" s="568">
        <v>19</v>
      </c>
      <c r="M14" s="571">
        <v>9</v>
      </c>
      <c r="N14" s="571">
        <v>270</v>
      </c>
      <c r="O14" s="585">
        <v>7.1052631578947372</v>
      </c>
      <c r="P14" s="572">
        <v>30</v>
      </c>
    </row>
    <row r="15" spans="1:16" ht="14.4" customHeight="1" x14ac:dyDescent="0.3">
      <c r="A15" s="567" t="s">
        <v>3813</v>
      </c>
      <c r="B15" s="568" t="s">
        <v>3828</v>
      </c>
      <c r="C15" s="568" t="s">
        <v>3833</v>
      </c>
      <c r="D15" s="568" t="s">
        <v>3834</v>
      </c>
      <c r="E15" s="571">
        <v>71</v>
      </c>
      <c r="F15" s="571">
        <v>5112</v>
      </c>
      <c r="G15" s="568">
        <v>1</v>
      </c>
      <c r="H15" s="568">
        <v>72</v>
      </c>
      <c r="I15" s="571">
        <v>38</v>
      </c>
      <c r="J15" s="571">
        <v>2736</v>
      </c>
      <c r="K15" s="568">
        <v>0.53521126760563376</v>
      </c>
      <c r="L15" s="568">
        <v>72</v>
      </c>
      <c r="M15" s="571">
        <v>44</v>
      </c>
      <c r="N15" s="571">
        <v>3212</v>
      </c>
      <c r="O15" s="585">
        <v>0.62832550860719871</v>
      </c>
      <c r="P15" s="572">
        <v>73</v>
      </c>
    </row>
    <row r="16" spans="1:16" ht="14.4" customHeight="1" x14ac:dyDescent="0.3">
      <c r="A16" s="567" t="s">
        <v>3813</v>
      </c>
      <c r="B16" s="568" t="s">
        <v>3828</v>
      </c>
      <c r="C16" s="568" t="s">
        <v>3835</v>
      </c>
      <c r="D16" s="568" t="s">
        <v>3836</v>
      </c>
      <c r="E16" s="571"/>
      <c r="F16" s="571"/>
      <c r="G16" s="568"/>
      <c r="H16" s="568"/>
      <c r="I16" s="571"/>
      <c r="J16" s="571"/>
      <c r="K16" s="568"/>
      <c r="L16" s="568"/>
      <c r="M16" s="571">
        <v>3</v>
      </c>
      <c r="N16" s="571">
        <v>168</v>
      </c>
      <c r="O16" s="585"/>
      <c r="P16" s="572">
        <v>56</v>
      </c>
    </row>
    <row r="17" spans="1:16" ht="14.4" customHeight="1" x14ac:dyDescent="0.3">
      <c r="A17" s="567" t="s">
        <v>3813</v>
      </c>
      <c r="B17" s="568" t="s">
        <v>3828</v>
      </c>
      <c r="C17" s="568" t="s">
        <v>3837</v>
      </c>
      <c r="D17" s="568" t="s">
        <v>3838</v>
      </c>
      <c r="E17" s="571"/>
      <c r="F17" s="571"/>
      <c r="G17" s="568"/>
      <c r="H17" s="568"/>
      <c r="I17" s="571"/>
      <c r="J17" s="571"/>
      <c r="K17" s="568"/>
      <c r="L17" s="568"/>
      <c r="M17" s="571">
        <v>26</v>
      </c>
      <c r="N17" s="571">
        <v>4056</v>
      </c>
      <c r="O17" s="585"/>
      <c r="P17" s="572">
        <v>156</v>
      </c>
    </row>
    <row r="18" spans="1:16" ht="14.4" customHeight="1" x14ac:dyDescent="0.3">
      <c r="A18" s="567" t="s">
        <v>3813</v>
      </c>
      <c r="B18" s="568" t="s">
        <v>3828</v>
      </c>
      <c r="C18" s="568" t="s">
        <v>3839</v>
      </c>
      <c r="D18" s="568" t="s">
        <v>3840</v>
      </c>
      <c r="E18" s="571"/>
      <c r="F18" s="571"/>
      <c r="G18" s="568"/>
      <c r="H18" s="568"/>
      <c r="I18" s="571"/>
      <c r="J18" s="571"/>
      <c r="K18" s="568"/>
      <c r="L18" s="568"/>
      <c r="M18" s="571">
        <v>1</v>
      </c>
      <c r="N18" s="571">
        <v>141</v>
      </c>
      <c r="O18" s="585"/>
      <c r="P18" s="572">
        <v>141</v>
      </c>
    </row>
    <row r="19" spans="1:16" ht="14.4" customHeight="1" x14ac:dyDescent="0.3">
      <c r="A19" s="567" t="s">
        <v>3813</v>
      </c>
      <c r="B19" s="568" t="s">
        <v>3828</v>
      </c>
      <c r="C19" s="568" t="s">
        <v>3841</v>
      </c>
      <c r="D19" s="568" t="s">
        <v>3842</v>
      </c>
      <c r="E19" s="571"/>
      <c r="F19" s="571"/>
      <c r="G19" s="568"/>
      <c r="H19" s="568"/>
      <c r="I19" s="571"/>
      <c r="J19" s="571"/>
      <c r="K19" s="568"/>
      <c r="L19" s="568"/>
      <c r="M19" s="571">
        <v>23</v>
      </c>
      <c r="N19" s="571">
        <v>1863</v>
      </c>
      <c r="O19" s="585"/>
      <c r="P19" s="572">
        <v>81</v>
      </c>
    </row>
    <row r="20" spans="1:16" ht="14.4" customHeight="1" x14ac:dyDescent="0.3">
      <c r="A20" s="567" t="s">
        <v>3813</v>
      </c>
      <c r="B20" s="568" t="s">
        <v>3828</v>
      </c>
      <c r="C20" s="568" t="s">
        <v>3843</v>
      </c>
      <c r="D20" s="568" t="s">
        <v>3844</v>
      </c>
      <c r="E20" s="571">
        <v>416</v>
      </c>
      <c r="F20" s="571">
        <v>14144</v>
      </c>
      <c r="G20" s="568">
        <v>1</v>
      </c>
      <c r="H20" s="568">
        <v>34</v>
      </c>
      <c r="I20" s="571">
        <v>389</v>
      </c>
      <c r="J20" s="571">
        <v>13226</v>
      </c>
      <c r="K20" s="568">
        <v>0.93509615384615385</v>
      </c>
      <c r="L20" s="568">
        <v>34</v>
      </c>
      <c r="M20" s="571">
        <v>300</v>
      </c>
      <c r="N20" s="571">
        <v>10200</v>
      </c>
      <c r="O20" s="585">
        <v>0.72115384615384615</v>
      </c>
      <c r="P20" s="572">
        <v>34</v>
      </c>
    </row>
    <row r="21" spans="1:16" ht="14.4" customHeight="1" x14ac:dyDescent="0.3">
      <c r="A21" s="567" t="s">
        <v>3813</v>
      </c>
      <c r="B21" s="568" t="s">
        <v>3828</v>
      </c>
      <c r="C21" s="568" t="s">
        <v>3845</v>
      </c>
      <c r="D21" s="568" t="s">
        <v>3846</v>
      </c>
      <c r="E21" s="571">
        <v>8</v>
      </c>
      <c r="F21" s="571">
        <v>544</v>
      </c>
      <c r="G21" s="568">
        <v>1</v>
      </c>
      <c r="H21" s="568">
        <v>68</v>
      </c>
      <c r="I21" s="571">
        <v>15</v>
      </c>
      <c r="J21" s="571">
        <v>1020</v>
      </c>
      <c r="K21" s="568">
        <v>1.875</v>
      </c>
      <c r="L21" s="568">
        <v>68</v>
      </c>
      <c r="M21" s="571">
        <v>18</v>
      </c>
      <c r="N21" s="571">
        <v>1242</v>
      </c>
      <c r="O21" s="585">
        <v>2.2830882352941178</v>
      </c>
      <c r="P21" s="572">
        <v>69</v>
      </c>
    </row>
    <row r="22" spans="1:16" ht="14.4" customHeight="1" x14ac:dyDescent="0.3">
      <c r="A22" s="567" t="s">
        <v>3813</v>
      </c>
      <c r="B22" s="568" t="s">
        <v>3828</v>
      </c>
      <c r="C22" s="568" t="s">
        <v>3847</v>
      </c>
      <c r="D22" s="568" t="s">
        <v>3848</v>
      </c>
      <c r="E22" s="571"/>
      <c r="F22" s="571"/>
      <c r="G22" s="568"/>
      <c r="H22" s="568"/>
      <c r="I22" s="571"/>
      <c r="J22" s="571"/>
      <c r="K22" s="568"/>
      <c r="L22" s="568"/>
      <c r="M22" s="571">
        <v>127</v>
      </c>
      <c r="N22" s="571">
        <v>13462</v>
      </c>
      <c r="O22" s="585"/>
      <c r="P22" s="572">
        <v>106</v>
      </c>
    </row>
    <row r="23" spans="1:16" ht="14.4" customHeight="1" x14ac:dyDescent="0.3">
      <c r="A23" s="567" t="s">
        <v>3813</v>
      </c>
      <c r="B23" s="568" t="s">
        <v>3828</v>
      </c>
      <c r="C23" s="568" t="s">
        <v>3849</v>
      </c>
      <c r="D23" s="568" t="s">
        <v>3850</v>
      </c>
      <c r="E23" s="571"/>
      <c r="F23" s="571"/>
      <c r="G23" s="568"/>
      <c r="H23" s="568"/>
      <c r="I23" s="571"/>
      <c r="J23" s="571"/>
      <c r="K23" s="568"/>
      <c r="L23" s="568"/>
      <c r="M23" s="571">
        <v>1</v>
      </c>
      <c r="N23" s="571">
        <v>635</v>
      </c>
      <c r="O23" s="585"/>
      <c r="P23" s="572">
        <v>635</v>
      </c>
    </row>
    <row r="24" spans="1:16" ht="14.4" customHeight="1" x14ac:dyDescent="0.3">
      <c r="A24" s="567" t="s">
        <v>3813</v>
      </c>
      <c r="B24" s="568" t="s">
        <v>3828</v>
      </c>
      <c r="C24" s="568" t="s">
        <v>3851</v>
      </c>
      <c r="D24" s="568" t="s">
        <v>3852</v>
      </c>
      <c r="E24" s="571">
        <v>1</v>
      </c>
      <c r="F24" s="571">
        <v>107</v>
      </c>
      <c r="G24" s="568">
        <v>1</v>
      </c>
      <c r="H24" s="568">
        <v>107</v>
      </c>
      <c r="I24" s="571"/>
      <c r="J24" s="571"/>
      <c r="K24" s="568"/>
      <c r="L24" s="568"/>
      <c r="M24" s="571"/>
      <c r="N24" s="571"/>
      <c r="O24" s="585"/>
      <c r="P24" s="572"/>
    </row>
    <row r="25" spans="1:16" ht="14.4" customHeight="1" x14ac:dyDescent="0.3">
      <c r="A25" s="567" t="s">
        <v>3813</v>
      </c>
      <c r="B25" s="568" t="s">
        <v>3828</v>
      </c>
      <c r="C25" s="568" t="s">
        <v>3853</v>
      </c>
      <c r="D25" s="568" t="s">
        <v>3854</v>
      </c>
      <c r="E25" s="571">
        <v>33</v>
      </c>
      <c r="F25" s="571">
        <v>3960</v>
      </c>
      <c r="G25" s="568">
        <v>1</v>
      </c>
      <c r="H25" s="568">
        <v>120</v>
      </c>
      <c r="I25" s="571">
        <v>48</v>
      </c>
      <c r="J25" s="571">
        <v>5760</v>
      </c>
      <c r="K25" s="568">
        <v>1.4545454545454546</v>
      </c>
      <c r="L25" s="568">
        <v>120</v>
      </c>
      <c r="M25" s="571">
        <v>84</v>
      </c>
      <c r="N25" s="571">
        <v>10164</v>
      </c>
      <c r="O25" s="585">
        <v>2.5666666666666669</v>
      </c>
      <c r="P25" s="572">
        <v>121</v>
      </c>
    </row>
    <row r="26" spans="1:16" ht="14.4" customHeight="1" x14ac:dyDescent="0.3">
      <c r="A26" s="567" t="s">
        <v>3813</v>
      </c>
      <c r="B26" s="568" t="s">
        <v>3828</v>
      </c>
      <c r="C26" s="568" t="s">
        <v>3855</v>
      </c>
      <c r="D26" s="568" t="s">
        <v>3856</v>
      </c>
      <c r="E26" s="571">
        <v>1</v>
      </c>
      <c r="F26" s="571">
        <v>155</v>
      </c>
      <c r="G26" s="568">
        <v>1</v>
      </c>
      <c r="H26" s="568">
        <v>155</v>
      </c>
      <c r="I26" s="571">
        <v>9</v>
      </c>
      <c r="J26" s="571">
        <v>1404</v>
      </c>
      <c r="K26" s="568">
        <v>9.0580645161290327</v>
      </c>
      <c r="L26" s="568">
        <v>156</v>
      </c>
      <c r="M26" s="571"/>
      <c r="N26" s="571"/>
      <c r="O26" s="585"/>
      <c r="P26" s="572"/>
    </row>
    <row r="27" spans="1:16" ht="14.4" customHeight="1" x14ac:dyDescent="0.3">
      <c r="A27" s="567" t="s">
        <v>3813</v>
      </c>
      <c r="B27" s="568" t="s">
        <v>3828</v>
      </c>
      <c r="C27" s="568" t="s">
        <v>3857</v>
      </c>
      <c r="D27" s="568" t="s">
        <v>3858</v>
      </c>
      <c r="E27" s="571">
        <v>56</v>
      </c>
      <c r="F27" s="571">
        <v>4312</v>
      </c>
      <c r="G27" s="568">
        <v>1</v>
      </c>
      <c r="H27" s="568">
        <v>77</v>
      </c>
      <c r="I27" s="571">
        <v>41</v>
      </c>
      <c r="J27" s="571">
        <v>3198</v>
      </c>
      <c r="K27" s="568">
        <v>0.74165120593692024</v>
      </c>
      <c r="L27" s="568">
        <v>78</v>
      </c>
      <c r="M27" s="571"/>
      <c r="N27" s="571"/>
      <c r="O27" s="585"/>
      <c r="P27" s="572"/>
    </row>
    <row r="28" spans="1:16" ht="14.4" customHeight="1" x14ac:dyDescent="0.3">
      <c r="A28" s="567" t="s">
        <v>3813</v>
      </c>
      <c r="B28" s="568" t="s">
        <v>3828</v>
      </c>
      <c r="C28" s="568" t="s">
        <v>3859</v>
      </c>
      <c r="D28" s="568" t="s">
        <v>3860</v>
      </c>
      <c r="E28" s="571">
        <v>3229</v>
      </c>
      <c r="F28" s="571">
        <v>742670</v>
      </c>
      <c r="G28" s="568">
        <v>1</v>
      </c>
      <c r="H28" s="568">
        <v>230</v>
      </c>
      <c r="I28" s="571">
        <v>379</v>
      </c>
      <c r="J28" s="571">
        <v>87549</v>
      </c>
      <c r="K28" s="568">
        <v>0.11788412080735723</v>
      </c>
      <c r="L28" s="568">
        <v>231</v>
      </c>
      <c r="M28" s="571">
        <v>1944</v>
      </c>
      <c r="N28" s="571">
        <v>451008</v>
      </c>
      <c r="O28" s="585">
        <v>0.60727914147602569</v>
      </c>
      <c r="P28" s="572">
        <v>232</v>
      </c>
    </row>
    <row r="29" spans="1:16" ht="14.4" customHeight="1" x14ac:dyDescent="0.3">
      <c r="A29" s="567" t="s">
        <v>3813</v>
      </c>
      <c r="B29" s="568" t="s">
        <v>3828</v>
      </c>
      <c r="C29" s="568" t="s">
        <v>3861</v>
      </c>
      <c r="D29" s="568" t="s">
        <v>3862</v>
      </c>
      <c r="E29" s="571">
        <v>257</v>
      </c>
      <c r="F29" s="571">
        <v>29555</v>
      </c>
      <c r="G29" s="568">
        <v>1</v>
      </c>
      <c r="H29" s="568">
        <v>115</v>
      </c>
      <c r="I29" s="571">
        <v>328</v>
      </c>
      <c r="J29" s="571">
        <v>38048</v>
      </c>
      <c r="K29" s="568">
        <v>1.2873625444087295</v>
      </c>
      <c r="L29" s="568">
        <v>116</v>
      </c>
      <c r="M29" s="571">
        <v>521</v>
      </c>
      <c r="N29" s="571">
        <v>60436</v>
      </c>
      <c r="O29" s="585">
        <v>2.0448655049906952</v>
      </c>
      <c r="P29" s="572">
        <v>116</v>
      </c>
    </row>
    <row r="30" spans="1:16" ht="14.4" customHeight="1" x14ac:dyDescent="0.3">
      <c r="A30" s="567" t="s">
        <v>3813</v>
      </c>
      <c r="B30" s="568" t="s">
        <v>3828</v>
      </c>
      <c r="C30" s="568" t="s">
        <v>3863</v>
      </c>
      <c r="D30" s="568" t="s">
        <v>3864</v>
      </c>
      <c r="E30" s="571"/>
      <c r="F30" s="571"/>
      <c r="G30" s="568"/>
      <c r="H30" s="568"/>
      <c r="I30" s="571">
        <v>2</v>
      </c>
      <c r="J30" s="571">
        <v>222</v>
      </c>
      <c r="K30" s="568"/>
      <c r="L30" s="568">
        <v>111</v>
      </c>
      <c r="M30" s="571">
        <v>841</v>
      </c>
      <c r="N30" s="571">
        <v>94192</v>
      </c>
      <c r="O30" s="585"/>
      <c r="P30" s="572">
        <v>112</v>
      </c>
    </row>
    <row r="31" spans="1:16" ht="14.4" customHeight="1" x14ac:dyDescent="0.3">
      <c r="A31" s="567" t="s">
        <v>3813</v>
      </c>
      <c r="B31" s="568" t="s">
        <v>3828</v>
      </c>
      <c r="C31" s="568" t="s">
        <v>3865</v>
      </c>
      <c r="D31" s="568" t="s">
        <v>3866</v>
      </c>
      <c r="E31" s="571">
        <v>40</v>
      </c>
      <c r="F31" s="571">
        <v>16800</v>
      </c>
      <c r="G31" s="568">
        <v>1</v>
      </c>
      <c r="H31" s="568">
        <v>420</v>
      </c>
      <c r="I31" s="571">
        <v>3</v>
      </c>
      <c r="J31" s="571">
        <v>1269</v>
      </c>
      <c r="K31" s="568">
        <v>7.5535714285714289E-2</v>
      </c>
      <c r="L31" s="568">
        <v>423</v>
      </c>
      <c r="M31" s="571">
        <v>20</v>
      </c>
      <c r="N31" s="571">
        <v>8520</v>
      </c>
      <c r="O31" s="585">
        <v>0.50714285714285712</v>
      </c>
      <c r="P31" s="572">
        <v>426</v>
      </c>
    </row>
    <row r="32" spans="1:16" ht="14.4" customHeight="1" x14ac:dyDescent="0.3">
      <c r="A32" s="567" t="s">
        <v>3813</v>
      </c>
      <c r="B32" s="568" t="s">
        <v>3828</v>
      </c>
      <c r="C32" s="568" t="s">
        <v>3867</v>
      </c>
      <c r="D32" s="568" t="s">
        <v>3868</v>
      </c>
      <c r="E32" s="571">
        <v>236</v>
      </c>
      <c r="F32" s="571">
        <v>69384</v>
      </c>
      <c r="G32" s="568">
        <v>1</v>
      </c>
      <c r="H32" s="568">
        <v>294</v>
      </c>
      <c r="I32" s="571">
        <v>234</v>
      </c>
      <c r="J32" s="571">
        <v>69030</v>
      </c>
      <c r="K32" s="568">
        <v>0.99489795918367352</v>
      </c>
      <c r="L32" s="568">
        <v>295</v>
      </c>
      <c r="M32" s="571">
        <v>210</v>
      </c>
      <c r="N32" s="571">
        <v>62160</v>
      </c>
      <c r="O32" s="585">
        <v>0.89588377723970947</v>
      </c>
      <c r="P32" s="572">
        <v>296</v>
      </c>
    </row>
    <row r="33" spans="1:16" ht="14.4" customHeight="1" x14ac:dyDescent="0.3">
      <c r="A33" s="567" t="s">
        <v>3813</v>
      </c>
      <c r="B33" s="568" t="s">
        <v>3828</v>
      </c>
      <c r="C33" s="568" t="s">
        <v>3869</v>
      </c>
      <c r="D33" s="568" t="s">
        <v>3870</v>
      </c>
      <c r="E33" s="571">
        <v>1</v>
      </c>
      <c r="F33" s="571">
        <v>318</v>
      </c>
      <c r="G33" s="568">
        <v>1</v>
      </c>
      <c r="H33" s="568">
        <v>318</v>
      </c>
      <c r="I33" s="571">
        <v>2</v>
      </c>
      <c r="J33" s="571">
        <v>638</v>
      </c>
      <c r="K33" s="568">
        <v>2.0062893081761008</v>
      </c>
      <c r="L33" s="568">
        <v>319</v>
      </c>
      <c r="M33" s="571">
        <v>14</v>
      </c>
      <c r="N33" s="571">
        <v>4480</v>
      </c>
      <c r="O33" s="585">
        <v>14.088050314465409</v>
      </c>
      <c r="P33" s="572">
        <v>320</v>
      </c>
    </row>
    <row r="34" spans="1:16" ht="14.4" customHeight="1" x14ac:dyDescent="0.3">
      <c r="A34" s="567" t="s">
        <v>3813</v>
      </c>
      <c r="B34" s="568" t="s">
        <v>3828</v>
      </c>
      <c r="C34" s="568" t="s">
        <v>3871</v>
      </c>
      <c r="D34" s="568" t="s">
        <v>3872</v>
      </c>
      <c r="E34" s="571">
        <v>39</v>
      </c>
      <c r="F34" s="571">
        <v>18798</v>
      </c>
      <c r="G34" s="568">
        <v>1</v>
      </c>
      <c r="H34" s="568">
        <v>482</v>
      </c>
      <c r="I34" s="571">
        <v>84</v>
      </c>
      <c r="J34" s="571">
        <v>40572</v>
      </c>
      <c r="K34" s="568">
        <v>2.1583147143313117</v>
      </c>
      <c r="L34" s="568">
        <v>483</v>
      </c>
      <c r="M34" s="571">
        <v>157</v>
      </c>
      <c r="N34" s="571">
        <v>75988</v>
      </c>
      <c r="O34" s="585">
        <v>4.0423449303117351</v>
      </c>
      <c r="P34" s="572">
        <v>484</v>
      </c>
    </row>
    <row r="35" spans="1:16" ht="14.4" customHeight="1" x14ac:dyDescent="0.3">
      <c r="A35" s="567" t="s">
        <v>3813</v>
      </c>
      <c r="B35" s="568" t="s">
        <v>3828</v>
      </c>
      <c r="C35" s="568" t="s">
        <v>3873</v>
      </c>
      <c r="D35" s="568" t="s">
        <v>3874</v>
      </c>
      <c r="E35" s="571"/>
      <c r="F35" s="571"/>
      <c r="G35" s="568"/>
      <c r="H35" s="568"/>
      <c r="I35" s="571"/>
      <c r="J35" s="571"/>
      <c r="K35" s="568"/>
      <c r="L35" s="568"/>
      <c r="M35" s="571">
        <v>3</v>
      </c>
      <c r="N35" s="571">
        <v>2031</v>
      </c>
      <c r="O35" s="585"/>
      <c r="P35" s="572">
        <v>677</v>
      </c>
    </row>
    <row r="36" spans="1:16" ht="14.4" customHeight="1" x14ac:dyDescent="0.3">
      <c r="A36" s="567" t="s">
        <v>3813</v>
      </c>
      <c r="B36" s="568" t="s">
        <v>3828</v>
      </c>
      <c r="C36" s="568" t="s">
        <v>3875</v>
      </c>
      <c r="D36" s="568" t="s">
        <v>3876</v>
      </c>
      <c r="E36" s="571">
        <v>53</v>
      </c>
      <c r="F36" s="571">
        <v>4240</v>
      </c>
      <c r="G36" s="568">
        <v>1</v>
      </c>
      <c r="H36" s="568">
        <v>80</v>
      </c>
      <c r="I36" s="571">
        <v>45</v>
      </c>
      <c r="J36" s="571">
        <v>3645</v>
      </c>
      <c r="K36" s="568">
        <v>0.85966981132075471</v>
      </c>
      <c r="L36" s="568">
        <v>81</v>
      </c>
      <c r="M36" s="571">
        <v>171</v>
      </c>
      <c r="N36" s="571">
        <v>14022</v>
      </c>
      <c r="O36" s="585">
        <v>3.3070754716981132</v>
      </c>
      <c r="P36" s="572">
        <v>82</v>
      </c>
    </row>
    <row r="37" spans="1:16" ht="14.4" customHeight="1" x14ac:dyDescent="0.3">
      <c r="A37" s="567" t="s">
        <v>3813</v>
      </c>
      <c r="B37" s="568" t="s">
        <v>3828</v>
      </c>
      <c r="C37" s="568" t="s">
        <v>3877</v>
      </c>
      <c r="D37" s="568" t="s">
        <v>3878</v>
      </c>
      <c r="E37" s="571">
        <v>2</v>
      </c>
      <c r="F37" s="571">
        <v>534</v>
      </c>
      <c r="G37" s="568">
        <v>1</v>
      </c>
      <c r="H37" s="568">
        <v>267</v>
      </c>
      <c r="I37" s="571"/>
      <c r="J37" s="571"/>
      <c r="K37" s="568"/>
      <c r="L37" s="568"/>
      <c r="M37" s="571">
        <v>16</v>
      </c>
      <c r="N37" s="571">
        <v>4304</v>
      </c>
      <c r="O37" s="585">
        <v>8.0599250936329589</v>
      </c>
      <c r="P37" s="572">
        <v>269</v>
      </c>
    </row>
    <row r="38" spans="1:16" ht="14.4" customHeight="1" x14ac:dyDescent="0.3">
      <c r="A38" s="567" t="s">
        <v>3813</v>
      </c>
      <c r="B38" s="568" t="s">
        <v>3828</v>
      </c>
      <c r="C38" s="568" t="s">
        <v>3879</v>
      </c>
      <c r="D38" s="568" t="s">
        <v>3880</v>
      </c>
      <c r="E38" s="571">
        <v>107</v>
      </c>
      <c r="F38" s="571">
        <v>35524</v>
      </c>
      <c r="G38" s="568">
        <v>1</v>
      </c>
      <c r="H38" s="568">
        <v>332</v>
      </c>
      <c r="I38" s="571">
        <v>42</v>
      </c>
      <c r="J38" s="571">
        <v>13986</v>
      </c>
      <c r="K38" s="568">
        <v>0.39370566377660171</v>
      </c>
      <c r="L38" s="568">
        <v>333</v>
      </c>
      <c r="M38" s="571">
        <v>38</v>
      </c>
      <c r="N38" s="571">
        <v>12730</v>
      </c>
      <c r="O38" s="585">
        <v>0.35834928499042901</v>
      </c>
      <c r="P38" s="572">
        <v>335</v>
      </c>
    </row>
    <row r="39" spans="1:16" ht="14.4" customHeight="1" x14ac:dyDescent="0.3">
      <c r="A39" s="567" t="s">
        <v>3813</v>
      </c>
      <c r="B39" s="568" t="s">
        <v>3828</v>
      </c>
      <c r="C39" s="568" t="s">
        <v>3881</v>
      </c>
      <c r="D39" s="568" t="s">
        <v>3882</v>
      </c>
      <c r="E39" s="571">
        <v>19</v>
      </c>
      <c r="F39" s="571">
        <v>6840</v>
      </c>
      <c r="G39" s="568">
        <v>1</v>
      </c>
      <c r="H39" s="568">
        <v>360</v>
      </c>
      <c r="I39" s="571">
        <v>17</v>
      </c>
      <c r="J39" s="571">
        <v>6137</v>
      </c>
      <c r="K39" s="568">
        <v>0.89722222222222225</v>
      </c>
      <c r="L39" s="568">
        <v>361</v>
      </c>
      <c r="M39" s="571">
        <v>5</v>
      </c>
      <c r="N39" s="571">
        <v>1810</v>
      </c>
      <c r="O39" s="585">
        <v>0.2646198830409357</v>
      </c>
      <c r="P39" s="572">
        <v>362</v>
      </c>
    </row>
    <row r="40" spans="1:16" ht="14.4" customHeight="1" x14ac:dyDescent="0.3">
      <c r="A40" s="567" t="s">
        <v>3813</v>
      </c>
      <c r="B40" s="568" t="s">
        <v>3828</v>
      </c>
      <c r="C40" s="568" t="s">
        <v>3883</v>
      </c>
      <c r="D40" s="568" t="s">
        <v>3884</v>
      </c>
      <c r="E40" s="571"/>
      <c r="F40" s="571"/>
      <c r="G40" s="568"/>
      <c r="H40" s="568"/>
      <c r="I40" s="571"/>
      <c r="J40" s="571"/>
      <c r="K40" s="568"/>
      <c r="L40" s="568"/>
      <c r="M40" s="571">
        <v>2</v>
      </c>
      <c r="N40" s="571">
        <v>1040</v>
      </c>
      <c r="O40" s="585"/>
      <c r="P40" s="572">
        <v>520</v>
      </c>
    </row>
    <row r="41" spans="1:16" ht="14.4" customHeight="1" x14ac:dyDescent="0.3">
      <c r="A41" s="567" t="s">
        <v>3813</v>
      </c>
      <c r="B41" s="568" t="s">
        <v>3828</v>
      </c>
      <c r="C41" s="568" t="s">
        <v>3885</v>
      </c>
      <c r="D41" s="568" t="s">
        <v>3886</v>
      </c>
      <c r="E41" s="571">
        <v>21</v>
      </c>
      <c r="F41" s="571">
        <v>12558</v>
      </c>
      <c r="G41" s="568">
        <v>1</v>
      </c>
      <c r="H41" s="568">
        <v>598</v>
      </c>
      <c r="I41" s="571">
        <v>41</v>
      </c>
      <c r="J41" s="571">
        <v>24559</v>
      </c>
      <c r="K41" s="568">
        <v>1.9556458034718904</v>
      </c>
      <c r="L41" s="568">
        <v>599</v>
      </c>
      <c r="M41" s="571">
        <v>58</v>
      </c>
      <c r="N41" s="571">
        <v>34858</v>
      </c>
      <c r="O41" s="585">
        <v>2.7757604714126454</v>
      </c>
      <c r="P41" s="572">
        <v>601</v>
      </c>
    </row>
    <row r="42" spans="1:16" ht="14.4" customHeight="1" x14ac:dyDescent="0.3">
      <c r="A42" s="567" t="s">
        <v>3813</v>
      </c>
      <c r="B42" s="568" t="s">
        <v>3828</v>
      </c>
      <c r="C42" s="568" t="s">
        <v>3887</v>
      </c>
      <c r="D42" s="568" t="s">
        <v>3888</v>
      </c>
      <c r="E42" s="571">
        <v>1</v>
      </c>
      <c r="F42" s="571">
        <v>747</v>
      </c>
      <c r="G42" s="568">
        <v>1</v>
      </c>
      <c r="H42" s="568">
        <v>747</v>
      </c>
      <c r="I42" s="571">
        <v>1</v>
      </c>
      <c r="J42" s="571">
        <v>748</v>
      </c>
      <c r="K42" s="568">
        <v>1.0013386880856761</v>
      </c>
      <c r="L42" s="568">
        <v>748</v>
      </c>
      <c r="M42" s="571">
        <v>1</v>
      </c>
      <c r="N42" s="571">
        <v>749</v>
      </c>
      <c r="O42" s="585">
        <v>1.0026773761713521</v>
      </c>
      <c r="P42" s="572">
        <v>749</v>
      </c>
    </row>
    <row r="43" spans="1:16" ht="14.4" customHeight="1" x14ac:dyDescent="0.3">
      <c r="A43" s="567" t="s">
        <v>3813</v>
      </c>
      <c r="B43" s="568" t="s">
        <v>3828</v>
      </c>
      <c r="C43" s="568" t="s">
        <v>3889</v>
      </c>
      <c r="D43" s="568" t="s">
        <v>3890</v>
      </c>
      <c r="E43" s="571"/>
      <c r="F43" s="571"/>
      <c r="G43" s="568"/>
      <c r="H43" s="568"/>
      <c r="I43" s="571">
        <v>1</v>
      </c>
      <c r="J43" s="571">
        <v>210</v>
      </c>
      <c r="K43" s="568"/>
      <c r="L43" s="568">
        <v>210</v>
      </c>
      <c r="M43" s="571">
        <v>2</v>
      </c>
      <c r="N43" s="571">
        <v>422</v>
      </c>
      <c r="O43" s="585"/>
      <c r="P43" s="572">
        <v>211</v>
      </c>
    </row>
    <row r="44" spans="1:16" ht="14.4" customHeight="1" x14ac:dyDescent="0.3">
      <c r="A44" s="567" t="s">
        <v>3813</v>
      </c>
      <c r="B44" s="568" t="s">
        <v>3828</v>
      </c>
      <c r="C44" s="568" t="s">
        <v>3891</v>
      </c>
      <c r="D44" s="568" t="s">
        <v>3892</v>
      </c>
      <c r="E44" s="571">
        <v>3</v>
      </c>
      <c r="F44" s="571">
        <v>513</v>
      </c>
      <c r="G44" s="568">
        <v>1</v>
      </c>
      <c r="H44" s="568">
        <v>171</v>
      </c>
      <c r="I44" s="571"/>
      <c r="J44" s="571"/>
      <c r="K44" s="568"/>
      <c r="L44" s="568"/>
      <c r="M44" s="571"/>
      <c r="N44" s="571"/>
      <c r="O44" s="585"/>
      <c r="P44" s="572"/>
    </row>
    <row r="45" spans="1:16" ht="14.4" customHeight="1" x14ac:dyDescent="0.3">
      <c r="A45" s="567" t="s">
        <v>3813</v>
      </c>
      <c r="B45" s="568" t="s">
        <v>3828</v>
      </c>
      <c r="C45" s="568" t="s">
        <v>3893</v>
      </c>
      <c r="D45" s="568" t="s">
        <v>3868</v>
      </c>
      <c r="E45" s="571">
        <v>39</v>
      </c>
      <c r="F45" s="571">
        <v>14040</v>
      </c>
      <c r="G45" s="568">
        <v>1</v>
      </c>
      <c r="H45" s="568">
        <v>360</v>
      </c>
      <c r="I45" s="571">
        <v>68</v>
      </c>
      <c r="J45" s="571">
        <v>24616</v>
      </c>
      <c r="K45" s="568">
        <v>1.7532763532763533</v>
      </c>
      <c r="L45" s="568">
        <v>362</v>
      </c>
      <c r="M45" s="571">
        <v>203</v>
      </c>
      <c r="N45" s="571">
        <v>74095</v>
      </c>
      <c r="O45" s="585">
        <v>5.2774216524216522</v>
      </c>
      <c r="P45" s="572">
        <v>365</v>
      </c>
    </row>
    <row r="46" spans="1:16" ht="14.4" customHeight="1" x14ac:dyDescent="0.3">
      <c r="A46" s="567" t="s">
        <v>3813</v>
      </c>
      <c r="B46" s="568" t="s">
        <v>3828</v>
      </c>
      <c r="C46" s="568" t="s">
        <v>3894</v>
      </c>
      <c r="D46" s="568" t="s">
        <v>3870</v>
      </c>
      <c r="E46" s="571"/>
      <c r="F46" s="571"/>
      <c r="G46" s="568"/>
      <c r="H46" s="568"/>
      <c r="I46" s="571">
        <v>2</v>
      </c>
      <c r="J46" s="571">
        <v>772</v>
      </c>
      <c r="K46" s="568"/>
      <c r="L46" s="568">
        <v>386</v>
      </c>
      <c r="M46" s="571">
        <v>12</v>
      </c>
      <c r="N46" s="571">
        <v>4668</v>
      </c>
      <c r="O46" s="585"/>
      <c r="P46" s="572">
        <v>389</v>
      </c>
    </row>
    <row r="47" spans="1:16" ht="14.4" customHeight="1" x14ac:dyDescent="0.3">
      <c r="A47" s="567" t="s">
        <v>3813</v>
      </c>
      <c r="B47" s="568" t="s">
        <v>3828</v>
      </c>
      <c r="C47" s="568" t="s">
        <v>3895</v>
      </c>
      <c r="D47" s="568" t="s">
        <v>3872</v>
      </c>
      <c r="E47" s="571">
        <v>2</v>
      </c>
      <c r="F47" s="571">
        <v>1096</v>
      </c>
      <c r="G47" s="568">
        <v>1</v>
      </c>
      <c r="H47" s="568">
        <v>548</v>
      </c>
      <c r="I47" s="571">
        <v>73</v>
      </c>
      <c r="J47" s="571">
        <v>40150</v>
      </c>
      <c r="K47" s="568">
        <v>36.633211678832119</v>
      </c>
      <c r="L47" s="568">
        <v>550</v>
      </c>
      <c r="M47" s="571">
        <v>98</v>
      </c>
      <c r="N47" s="571">
        <v>54194</v>
      </c>
      <c r="O47" s="585">
        <v>49.447080291970806</v>
      </c>
      <c r="P47" s="572">
        <v>553</v>
      </c>
    </row>
    <row r="48" spans="1:16" ht="14.4" customHeight="1" x14ac:dyDescent="0.3">
      <c r="A48" s="567" t="s">
        <v>3813</v>
      </c>
      <c r="B48" s="568" t="s">
        <v>3828</v>
      </c>
      <c r="C48" s="568" t="s">
        <v>3896</v>
      </c>
      <c r="D48" s="568" t="s">
        <v>3880</v>
      </c>
      <c r="E48" s="571">
        <v>2</v>
      </c>
      <c r="F48" s="571">
        <v>864</v>
      </c>
      <c r="G48" s="568">
        <v>1</v>
      </c>
      <c r="H48" s="568">
        <v>432</v>
      </c>
      <c r="I48" s="571">
        <v>8</v>
      </c>
      <c r="J48" s="571">
        <v>3480</v>
      </c>
      <c r="K48" s="568">
        <v>4.0277777777777777</v>
      </c>
      <c r="L48" s="568">
        <v>435</v>
      </c>
      <c r="M48" s="571">
        <v>15</v>
      </c>
      <c r="N48" s="571">
        <v>6585</v>
      </c>
      <c r="O48" s="585">
        <v>7.6215277777777777</v>
      </c>
      <c r="P48" s="572">
        <v>439</v>
      </c>
    </row>
    <row r="49" spans="1:16" ht="14.4" customHeight="1" x14ac:dyDescent="0.3">
      <c r="A49" s="567" t="s">
        <v>3813</v>
      </c>
      <c r="B49" s="568" t="s">
        <v>3828</v>
      </c>
      <c r="C49" s="568" t="s">
        <v>3897</v>
      </c>
      <c r="D49" s="568" t="s">
        <v>3882</v>
      </c>
      <c r="E49" s="571"/>
      <c r="F49" s="571"/>
      <c r="G49" s="568"/>
      <c r="H49" s="568"/>
      <c r="I49" s="571"/>
      <c r="J49" s="571"/>
      <c r="K49" s="568"/>
      <c r="L49" s="568"/>
      <c r="M49" s="571">
        <v>2</v>
      </c>
      <c r="N49" s="571">
        <v>862</v>
      </c>
      <c r="O49" s="585"/>
      <c r="P49" s="572">
        <v>431</v>
      </c>
    </row>
    <row r="50" spans="1:16" ht="14.4" customHeight="1" x14ac:dyDescent="0.3">
      <c r="A50" s="567" t="s">
        <v>3813</v>
      </c>
      <c r="B50" s="568" t="s">
        <v>3828</v>
      </c>
      <c r="C50" s="568" t="s">
        <v>3898</v>
      </c>
      <c r="D50" s="568" t="s">
        <v>3888</v>
      </c>
      <c r="E50" s="571"/>
      <c r="F50" s="571"/>
      <c r="G50" s="568"/>
      <c r="H50" s="568"/>
      <c r="I50" s="571"/>
      <c r="J50" s="571"/>
      <c r="K50" s="568"/>
      <c r="L50" s="568"/>
      <c r="M50" s="571">
        <v>2</v>
      </c>
      <c r="N50" s="571">
        <v>1636</v>
      </c>
      <c r="O50" s="585"/>
      <c r="P50" s="572">
        <v>818</v>
      </c>
    </row>
    <row r="51" spans="1:16" ht="14.4" customHeight="1" x14ac:dyDescent="0.3">
      <c r="A51" s="567" t="s">
        <v>3813</v>
      </c>
      <c r="B51" s="568" t="s">
        <v>3828</v>
      </c>
      <c r="C51" s="568" t="s">
        <v>3899</v>
      </c>
      <c r="D51" s="568" t="s">
        <v>3892</v>
      </c>
      <c r="E51" s="571"/>
      <c r="F51" s="571"/>
      <c r="G51" s="568"/>
      <c r="H51" s="568"/>
      <c r="I51" s="571">
        <v>8</v>
      </c>
      <c r="J51" s="571">
        <v>1648</v>
      </c>
      <c r="K51" s="568"/>
      <c r="L51" s="568">
        <v>206</v>
      </c>
      <c r="M51" s="571">
        <v>2</v>
      </c>
      <c r="N51" s="571">
        <v>414</v>
      </c>
      <c r="O51" s="585"/>
      <c r="P51" s="572">
        <v>207</v>
      </c>
    </row>
    <row r="52" spans="1:16" ht="14.4" customHeight="1" x14ac:dyDescent="0.3">
      <c r="A52" s="567" t="s">
        <v>3813</v>
      </c>
      <c r="B52" s="568" t="s">
        <v>3828</v>
      </c>
      <c r="C52" s="568" t="s">
        <v>3900</v>
      </c>
      <c r="D52" s="568" t="s">
        <v>3901</v>
      </c>
      <c r="E52" s="571">
        <v>167</v>
      </c>
      <c r="F52" s="571">
        <v>106880</v>
      </c>
      <c r="G52" s="568">
        <v>1</v>
      </c>
      <c r="H52" s="568">
        <v>640</v>
      </c>
      <c r="I52" s="571">
        <v>170</v>
      </c>
      <c r="J52" s="571">
        <v>109140</v>
      </c>
      <c r="K52" s="568">
        <v>1.0211452095808384</v>
      </c>
      <c r="L52" s="568">
        <v>642</v>
      </c>
      <c r="M52" s="571">
        <v>150</v>
      </c>
      <c r="N52" s="571">
        <v>96750</v>
      </c>
      <c r="O52" s="585">
        <v>0.90522080838323349</v>
      </c>
      <c r="P52" s="572">
        <v>645</v>
      </c>
    </row>
    <row r="53" spans="1:16" ht="14.4" customHeight="1" x14ac:dyDescent="0.3">
      <c r="A53" s="567" t="s">
        <v>3813</v>
      </c>
      <c r="B53" s="568" t="s">
        <v>3828</v>
      </c>
      <c r="C53" s="568" t="s">
        <v>3902</v>
      </c>
      <c r="D53" s="568" t="s">
        <v>3903</v>
      </c>
      <c r="E53" s="571">
        <v>5</v>
      </c>
      <c r="F53" s="571">
        <v>1620</v>
      </c>
      <c r="G53" s="568">
        <v>1</v>
      </c>
      <c r="H53" s="568">
        <v>324</v>
      </c>
      <c r="I53" s="571"/>
      <c r="J53" s="571"/>
      <c r="K53" s="568"/>
      <c r="L53" s="568"/>
      <c r="M53" s="571">
        <v>2</v>
      </c>
      <c r="N53" s="571">
        <v>654</v>
      </c>
      <c r="O53" s="585">
        <v>0.40370370370370373</v>
      </c>
      <c r="P53" s="572">
        <v>327</v>
      </c>
    </row>
    <row r="54" spans="1:16" ht="14.4" customHeight="1" x14ac:dyDescent="0.3">
      <c r="A54" s="567" t="s">
        <v>3813</v>
      </c>
      <c r="B54" s="568" t="s">
        <v>3828</v>
      </c>
      <c r="C54" s="568" t="s">
        <v>3904</v>
      </c>
      <c r="D54" s="568" t="s">
        <v>3905</v>
      </c>
      <c r="E54" s="571">
        <v>688</v>
      </c>
      <c r="F54" s="571">
        <v>111456</v>
      </c>
      <c r="G54" s="568">
        <v>1</v>
      </c>
      <c r="H54" s="568">
        <v>162</v>
      </c>
      <c r="I54" s="571">
        <v>794</v>
      </c>
      <c r="J54" s="571">
        <v>128628</v>
      </c>
      <c r="K54" s="568">
        <v>1.1540697674418605</v>
      </c>
      <c r="L54" s="568">
        <v>162</v>
      </c>
      <c r="M54" s="571">
        <v>1013</v>
      </c>
      <c r="N54" s="571">
        <v>165119</v>
      </c>
      <c r="O54" s="585">
        <v>1.4814725093310364</v>
      </c>
      <c r="P54" s="572">
        <v>163</v>
      </c>
    </row>
    <row r="55" spans="1:16" ht="14.4" customHeight="1" x14ac:dyDescent="0.3">
      <c r="A55" s="567" t="s">
        <v>3813</v>
      </c>
      <c r="B55" s="568" t="s">
        <v>3828</v>
      </c>
      <c r="C55" s="568" t="s">
        <v>3906</v>
      </c>
      <c r="D55" s="568" t="s">
        <v>3907</v>
      </c>
      <c r="E55" s="571"/>
      <c r="F55" s="571"/>
      <c r="G55" s="568"/>
      <c r="H55" s="568"/>
      <c r="I55" s="571">
        <v>17</v>
      </c>
      <c r="J55" s="571">
        <v>17663</v>
      </c>
      <c r="K55" s="568"/>
      <c r="L55" s="568">
        <v>1039</v>
      </c>
      <c r="M55" s="571">
        <v>33</v>
      </c>
      <c r="N55" s="571">
        <v>34419</v>
      </c>
      <c r="O55" s="585"/>
      <c r="P55" s="572">
        <v>1043</v>
      </c>
    </row>
    <row r="56" spans="1:16" ht="14.4" customHeight="1" thickBot="1" x14ac:dyDescent="0.35">
      <c r="A56" s="573" t="s">
        <v>3813</v>
      </c>
      <c r="B56" s="574" t="s">
        <v>3828</v>
      </c>
      <c r="C56" s="574" t="s">
        <v>3908</v>
      </c>
      <c r="D56" s="574" t="s">
        <v>3909</v>
      </c>
      <c r="E56" s="577">
        <v>45</v>
      </c>
      <c r="F56" s="577">
        <v>33030</v>
      </c>
      <c r="G56" s="574">
        <v>1</v>
      </c>
      <c r="H56" s="574">
        <v>734</v>
      </c>
      <c r="I56" s="577">
        <v>4</v>
      </c>
      <c r="J56" s="577">
        <v>2952</v>
      </c>
      <c r="K56" s="574">
        <v>8.9373297002724797E-2</v>
      </c>
      <c r="L56" s="574">
        <v>738</v>
      </c>
      <c r="M56" s="577"/>
      <c r="N56" s="577"/>
      <c r="O56" s="586"/>
      <c r="P56" s="578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4" topLeftCell="A5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6" customWidth="1"/>
    <col min="3" max="3" width="0.109375" style="69" hidden="1" customWidth="1"/>
    <col min="4" max="4" width="7.77734375" style="356" customWidth="1"/>
    <col min="5" max="5" width="5.44140625" style="69" hidden="1" customWidth="1"/>
    <col min="6" max="6" width="7.77734375" style="356" customWidth="1"/>
    <col min="7" max="7" width="7.77734375" style="91" customWidth="1"/>
    <col min="8" max="8" width="7.77734375" style="356" customWidth="1"/>
    <col min="9" max="9" width="5.44140625" style="69" hidden="1" customWidth="1"/>
    <col min="10" max="10" width="7.77734375" style="356" customWidth="1"/>
    <col min="11" max="11" width="5.44140625" style="69" hidden="1" customWidth="1"/>
    <col min="12" max="12" width="7.77734375" style="356" customWidth="1"/>
    <col min="13" max="13" width="7.77734375" style="91" customWidth="1"/>
    <col min="14" max="14" width="7.77734375" style="356" customWidth="1"/>
    <col min="15" max="15" width="5" style="69" hidden="1" customWidth="1"/>
    <col min="16" max="16" width="7.77734375" style="356" customWidth="1"/>
    <col min="17" max="17" width="5" style="69" hidden="1" customWidth="1"/>
    <col min="18" max="18" width="7.77734375" style="356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393" t="s">
        <v>249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</row>
    <row r="2" spans="1:19" ht="14.4" customHeight="1" thickBot="1" x14ac:dyDescent="0.35">
      <c r="A2" s="522" t="s">
        <v>290</v>
      </c>
      <c r="B2" s="344"/>
      <c r="C2" s="173"/>
      <c r="D2" s="344"/>
      <c r="E2" s="173"/>
      <c r="F2" s="344"/>
      <c r="G2" s="315"/>
      <c r="H2" s="344"/>
      <c r="I2" s="173"/>
      <c r="J2" s="344"/>
      <c r="K2" s="173"/>
      <c r="L2" s="344"/>
      <c r="M2" s="315"/>
      <c r="N2" s="344"/>
      <c r="O2" s="173"/>
      <c r="P2" s="344"/>
      <c r="Q2" s="173"/>
      <c r="R2" s="344"/>
      <c r="S2" s="315"/>
    </row>
    <row r="3" spans="1:19" ht="14.4" customHeight="1" x14ac:dyDescent="0.3">
      <c r="A3" s="457" t="s">
        <v>220</v>
      </c>
      <c r="B3" s="458" t="s">
        <v>211</v>
      </c>
      <c r="C3" s="459"/>
      <c r="D3" s="459"/>
      <c r="E3" s="459"/>
      <c r="F3" s="459"/>
      <c r="G3" s="460"/>
      <c r="H3" s="458" t="s">
        <v>212</v>
      </c>
      <c r="I3" s="459"/>
      <c r="J3" s="459"/>
      <c r="K3" s="459"/>
      <c r="L3" s="459"/>
      <c r="M3" s="460"/>
      <c r="N3" s="458" t="s">
        <v>213</v>
      </c>
      <c r="O3" s="459"/>
      <c r="P3" s="459"/>
      <c r="Q3" s="459"/>
      <c r="R3" s="459"/>
      <c r="S3" s="460"/>
    </row>
    <row r="4" spans="1:19" ht="14.4" customHeight="1" thickBot="1" x14ac:dyDescent="0.35">
      <c r="A4" s="709"/>
      <c r="B4" s="710">
        <v>2011</v>
      </c>
      <c r="C4" s="711"/>
      <c r="D4" s="711">
        <v>2012</v>
      </c>
      <c r="E4" s="711"/>
      <c r="F4" s="711">
        <v>2013</v>
      </c>
      <c r="G4" s="712" t="s">
        <v>5</v>
      </c>
      <c r="H4" s="710">
        <v>2011</v>
      </c>
      <c r="I4" s="711"/>
      <c r="J4" s="711">
        <v>2012</v>
      </c>
      <c r="K4" s="711"/>
      <c r="L4" s="711">
        <v>2013</v>
      </c>
      <c r="M4" s="712" t="s">
        <v>5</v>
      </c>
      <c r="N4" s="710">
        <v>2011</v>
      </c>
      <c r="O4" s="711"/>
      <c r="P4" s="711">
        <v>2012</v>
      </c>
      <c r="Q4" s="711"/>
      <c r="R4" s="711">
        <v>2013</v>
      </c>
      <c r="S4" s="712" t="s">
        <v>5</v>
      </c>
    </row>
    <row r="5" spans="1:19" ht="14.4" customHeight="1" x14ac:dyDescent="0.3">
      <c r="A5" s="594" t="s">
        <v>3910</v>
      </c>
      <c r="B5" s="714">
        <v>66329</v>
      </c>
      <c r="C5" s="562">
        <v>1</v>
      </c>
      <c r="D5" s="714">
        <v>100746</v>
      </c>
      <c r="E5" s="562">
        <v>1.5188831431199024</v>
      </c>
      <c r="F5" s="714">
        <v>90682</v>
      </c>
      <c r="G5" s="584">
        <v>1.3671546382426993</v>
      </c>
      <c r="H5" s="714"/>
      <c r="I5" s="562"/>
      <c r="J5" s="714"/>
      <c r="K5" s="562"/>
      <c r="L5" s="714">
        <v>904.75</v>
      </c>
      <c r="M5" s="584"/>
      <c r="N5" s="714"/>
      <c r="O5" s="562"/>
      <c r="P5" s="714"/>
      <c r="Q5" s="562"/>
      <c r="R5" s="714"/>
      <c r="S5" s="615"/>
    </row>
    <row r="6" spans="1:19" ht="14.4" customHeight="1" x14ac:dyDescent="0.3">
      <c r="A6" s="595" t="s">
        <v>3911</v>
      </c>
      <c r="B6" s="728">
        <v>114222</v>
      </c>
      <c r="C6" s="568">
        <v>1</v>
      </c>
      <c r="D6" s="728">
        <v>127759</v>
      </c>
      <c r="E6" s="568">
        <v>1.1185148220132723</v>
      </c>
      <c r="F6" s="728">
        <v>111652</v>
      </c>
      <c r="G6" s="585">
        <v>0.97749995622559582</v>
      </c>
      <c r="H6" s="728"/>
      <c r="I6" s="568"/>
      <c r="J6" s="728">
        <v>500</v>
      </c>
      <c r="K6" s="568"/>
      <c r="L6" s="728"/>
      <c r="M6" s="585"/>
      <c r="N6" s="728"/>
      <c r="O6" s="568"/>
      <c r="P6" s="728"/>
      <c r="Q6" s="568"/>
      <c r="R6" s="728"/>
      <c r="S6" s="616"/>
    </row>
    <row r="7" spans="1:19" ht="14.4" customHeight="1" x14ac:dyDescent="0.3">
      <c r="A7" s="595" t="s">
        <v>3912</v>
      </c>
      <c r="B7" s="728">
        <v>43165</v>
      </c>
      <c r="C7" s="568">
        <v>1</v>
      </c>
      <c r="D7" s="728">
        <v>26224</v>
      </c>
      <c r="E7" s="568">
        <v>0.6075292482335225</v>
      </c>
      <c r="F7" s="728">
        <v>16177</v>
      </c>
      <c r="G7" s="585">
        <v>0.37477122668828911</v>
      </c>
      <c r="H7" s="728"/>
      <c r="I7" s="568"/>
      <c r="J7" s="728"/>
      <c r="K7" s="568"/>
      <c r="L7" s="728"/>
      <c r="M7" s="585"/>
      <c r="N7" s="728"/>
      <c r="O7" s="568"/>
      <c r="P7" s="728"/>
      <c r="Q7" s="568"/>
      <c r="R7" s="728"/>
      <c r="S7" s="616"/>
    </row>
    <row r="8" spans="1:19" ht="14.4" customHeight="1" x14ac:dyDescent="0.3">
      <c r="A8" s="595" t="s">
        <v>3913</v>
      </c>
      <c r="B8" s="728">
        <v>9301421</v>
      </c>
      <c r="C8" s="568">
        <v>1</v>
      </c>
      <c r="D8" s="728">
        <v>7116179</v>
      </c>
      <c r="E8" s="568">
        <v>0.76506363920093501</v>
      </c>
      <c r="F8" s="728">
        <v>8176299</v>
      </c>
      <c r="G8" s="585">
        <v>0.87903762231598803</v>
      </c>
      <c r="H8" s="728">
        <v>303979.13</v>
      </c>
      <c r="I8" s="568">
        <v>1</v>
      </c>
      <c r="J8" s="728">
        <v>214830</v>
      </c>
      <c r="K8" s="568">
        <v>0.70672614925899679</v>
      </c>
      <c r="L8" s="728">
        <v>422508.37000000005</v>
      </c>
      <c r="M8" s="585">
        <v>1.3899255846939231</v>
      </c>
      <c r="N8" s="728"/>
      <c r="O8" s="568"/>
      <c r="P8" s="728"/>
      <c r="Q8" s="568"/>
      <c r="R8" s="728"/>
      <c r="S8" s="616"/>
    </row>
    <row r="9" spans="1:19" ht="14.4" customHeight="1" x14ac:dyDescent="0.3">
      <c r="A9" s="595" t="s">
        <v>3914</v>
      </c>
      <c r="B9" s="728">
        <v>3085456</v>
      </c>
      <c r="C9" s="568">
        <v>1</v>
      </c>
      <c r="D9" s="728">
        <v>2752031</v>
      </c>
      <c r="E9" s="568">
        <v>0.89193655654139936</v>
      </c>
      <c r="F9" s="728">
        <v>2855950</v>
      </c>
      <c r="G9" s="585">
        <v>0.92561682940868384</v>
      </c>
      <c r="H9" s="728">
        <v>20852.599999999999</v>
      </c>
      <c r="I9" s="568">
        <v>1</v>
      </c>
      <c r="J9" s="728">
        <v>23080.319999999996</v>
      </c>
      <c r="K9" s="568">
        <v>1.1068317619865147</v>
      </c>
      <c r="L9" s="728">
        <v>77738.58</v>
      </c>
      <c r="M9" s="585">
        <v>3.7280041817327341</v>
      </c>
      <c r="N9" s="728"/>
      <c r="O9" s="568"/>
      <c r="P9" s="728"/>
      <c r="Q9" s="568"/>
      <c r="R9" s="728"/>
      <c r="S9" s="616"/>
    </row>
    <row r="10" spans="1:19" ht="14.4" customHeight="1" x14ac:dyDescent="0.3">
      <c r="A10" s="595" t="s">
        <v>3915</v>
      </c>
      <c r="B10" s="728">
        <v>5308667</v>
      </c>
      <c r="C10" s="568">
        <v>1</v>
      </c>
      <c r="D10" s="728">
        <v>5670997</v>
      </c>
      <c r="E10" s="568">
        <v>1.0682525387258233</v>
      </c>
      <c r="F10" s="728">
        <v>5484654</v>
      </c>
      <c r="G10" s="585">
        <v>1.033150883263162</v>
      </c>
      <c r="H10" s="728">
        <v>18745.43</v>
      </c>
      <c r="I10" s="568">
        <v>1</v>
      </c>
      <c r="J10" s="728">
        <v>13005.84</v>
      </c>
      <c r="K10" s="568">
        <v>0.69381390557591904</v>
      </c>
      <c r="L10" s="728">
        <v>210226.12</v>
      </c>
      <c r="M10" s="585">
        <v>11.214793152250975</v>
      </c>
      <c r="N10" s="728"/>
      <c r="O10" s="568"/>
      <c r="P10" s="728"/>
      <c r="Q10" s="568"/>
      <c r="R10" s="728"/>
      <c r="S10" s="616"/>
    </row>
    <row r="11" spans="1:19" ht="14.4" customHeight="1" x14ac:dyDescent="0.3">
      <c r="A11" s="595" t="s">
        <v>3916</v>
      </c>
      <c r="B11" s="728">
        <v>40267942</v>
      </c>
      <c r="C11" s="568">
        <v>1</v>
      </c>
      <c r="D11" s="728">
        <v>41267967</v>
      </c>
      <c r="E11" s="568">
        <v>1.0248342713913714</v>
      </c>
      <c r="F11" s="728">
        <v>40739457</v>
      </c>
      <c r="G11" s="585">
        <v>1.0117094387391339</v>
      </c>
      <c r="H11" s="728">
        <v>6414378.5500000054</v>
      </c>
      <c r="I11" s="568">
        <v>1</v>
      </c>
      <c r="J11" s="728">
        <v>6053696.0000000009</v>
      </c>
      <c r="K11" s="568">
        <v>0.94376968132010164</v>
      </c>
      <c r="L11" s="728">
        <v>4458493.2400000012</v>
      </c>
      <c r="M11" s="585">
        <v>0.69507797290822471</v>
      </c>
      <c r="N11" s="728"/>
      <c r="O11" s="568"/>
      <c r="P11" s="728"/>
      <c r="Q11" s="568"/>
      <c r="R11" s="728"/>
      <c r="S11" s="616"/>
    </row>
    <row r="12" spans="1:19" ht="14.4" customHeight="1" x14ac:dyDescent="0.3">
      <c r="A12" s="595" t="s">
        <v>3917</v>
      </c>
      <c r="B12" s="728">
        <v>4706512</v>
      </c>
      <c r="C12" s="568">
        <v>1</v>
      </c>
      <c r="D12" s="728">
        <v>5119072</v>
      </c>
      <c r="E12" s="568">
        <v>1.0876572714570791</v>
      </c>
      <c r="F12" s="728">
        <v>4488496</v>
      </c>
      <c r="G12" s="585">
        <v>0.95367779791063956</v>
      </c>
      <c r="H12" s="728"/>
      <c r="I12" s="568"/>
      <c r="J12" s="728"/>
      <c r="K12" s="568"/>
      <c r="L12" s="728">
        <v>95903.5</v>
      </c>
      <c r="M12" s="585"/>
      <c r="N12" s="728"/>
      <c r="O12" s="568"/>
      <c r="P12" s="728"/>
      <c r="Q12" s="568"/>
      <c r="R12" s="728"/>
      <c r="S12" s="616"/>
    </row>
    <row r="13" spans="1:19" ht="14.4" customHeight="1" x14ac:dyDescent="0.3">
      <c r="A13" s="595" t="s">
        <v>3918</v>
      </c>
      <c r="B13" s="728">
        <v>100234</v>
      </c>
      <c r="C13" s="568">
        <v>1</v>
      </c>
      <c r="D13" s="728">
        <v>115322</v>
      </c>
      <c r="E13" s="568">
        <v>1.1505277650298302</v>
      </c>
      <c r="F13" s="728">
        <v>67875</v>
      </c>
      <c r="G13" s="585">
        <v>0.67716543288704434</v>
      </c>
      <c r="H13" s="728"/>
      <c r="I13" s="568"/>
      <c r="J13" s="728"/>
      <c r="K13" s="568"/>
      <c r="L13" s="728">
        <v>904.75</v>
      </c>
      <c r="M13" s="585"/>
      <c r="N13" s="728"/>
      <c r="O13" s="568"/>
      <c r="P13" s="728"/>
      <c r="Q13" s="568"/>
      <c r="R13" s="728"/>
      <c r="S13" s="616"/>
    </row>
    <row r="14" spans="1:19" ht="14.4" customHeight="1" x14ac:dyDescent="0.3">
      <c r="A14" s="595" t="s">
        <v>3919</v>
      </c>
      <c r="B14" s="728">
        <v>3353682</v>
      </c>
      <c r="C14" s="568">
        <v>1</v>
      </c>
      <c r="D14" s="728">
        <v>3815425</v>
      </c>
      <c r="E14" s="568">
        <v>1.1376824039965625</v>
      </c>
      <c r="F14" s="728">
        <v>3771120</v>
      </c>
      <c r="G14" s="585">
        <v>1.1244715509699488</v>
      </c>
      <c r="H14" s="728">
        <v>2778.26</v>
      </c>
      <c r="I14" s="568">
        <v>1</v>
      </c>
      <c r="J14" s="728">
        <v>2310</v>
      </c>
      <c r="K14" s="568">
        <v>0.83145565929754583</v>
      </c>
      <c r="L14" s="728">
        <v>39243.14</v>
      </c>
      <c r="M14" s="585">
        <v>14.125078286409478</v>
      </c>
      <c r="N14" s="728"/>
      <c r="O14" s="568"/>
      <c r="P14" s="728"/>
      <c r="Q14" s="568"/>
      <c r="R14" s="728"/>
      <c r="S14" s="616"/>
    </row>
    <row r="15" spans="1:19" ht="14.4" customHeight="1" x14ac:dyDescent="0.3">
      <c r="A15" s="595" t="s">
        <v>3920</v>
      </c>
      <c r="B15" s="728">
        <v>5864191</v>
      </c>
      <c r="C15" s="568">
        <v>1</v>
      </c>
      <c r="D15" s="728">
        <v>5673708</v>
      </c>
      <c r="E15" s="568">
        <v>0.96751759961433725</v>
      </c>
      <c r="F15" s="728">
        <v>5697160</v>
      </c>
      <c r="G15" s="585">
        <v>0.97151678722606405</v>
      </c>
      <c r="H15" s="728">
        <v>1873.04</v>
      </c>
      <c r="I15" s="568">
        <v>1</v>
      </c>
      <c r="J15" s="728">
        <v>1455.8399999999997</v>
      </c>
      <c r="K15" s="568">
        <v>0.77726049630547112</v>
      </c>
      <c r="L15" s="728">
        <v>142860.07999999999</v>
      </c>
      <c r="M15" s="585">
        <v>76.271772092427284</v>
      </c>
      <c r="N15" s="728"/>
      <c r="O15" s="568"/>
      <c r="P15" s="728"/>
      <c r="Q15" s="568"/>
      <c r="R15" s="728"/>
      <c r="S15" s="616"/>
    </row>
    <row r="16" spans="1:19" ht="14.4" customHeight="1" x14ac:dyDescent="0.3">
      <c r="A16" s="595" t="s">
        <v>3921</v>
      </c>
      <c r="B16" s="728">
        <v>3833407</v>
      </c>
      <c r="C16" s="568">
        <v>1</v>
      </c>
      <c r="D16" s="728">
        <v>2544143</v>
      </c>
      <c r="E16" s="568">
        <v>0.66367672412556244</v>
      </c>
      <c r="F16" s="728">
        <v>2215613</v>
      </c>
      <c r="G16" s="585">
        <v>0.57797489283032044</v>
      </c>
      <c r="H16" s="728">
        <v>2575.4300000000003</v>
      </c>
      <c r="I16" s="568">
        <v>1</v>
      </c>
      <c r="J16" s="728">
        <v>242.64</v>
      </c>
      <c r="K16" s="568">
        <v>9.4213393491572262E-2</v>
      </c>
      <c r="L16" s="728">
        <v>78293.78</v>
      </c>
      <c r="M16" s="585">
        <v>30.40027490554975</v>
      </c>
      <c r="N16" s="728"/>
      <c r="O16" s="568"/>
      <c r="P16" s="728"/>
      <c r="Q16" s="568"/>
      <c r="R16" s="728"/>
      <c r="S16" s="616"/>
    </row>
    <row r="17" spans="1:19" ht="14.4" customHeight="1" x14ac:dyDescent="0.3">
      <c r="A17" s="595" t="s">
        <v>3922</v>
      </c>
      <c r="B17" s="728">
        <v>2915167</v>
      </c>
      <c r="C17" s="568">
        <v>1</v>
      </c>
      <c r="D17" s="728">
        <v>2766770</v>
      </c>
      <c r="E17" s="568">
        <v>0.94909485460009668</v>
      </c>
      <c r="F17" s="728">
        <v>2622062</v>
      </c>
      <c r="G17" s="585">
        <v>0.89945515985876623</v>
      </c>
      <c r="H17" s="728"/>
      <c r="I17" s="568"/>
      <c r="J17" s="728"/>
      <c r="K17" s="568"/>
      <c r="L17" s="728">
        <v>11761.75</v>
      </c>
      <c r="M17" s="585"/>
      <c r="N17" s="728"/>
      <c r="O17" s="568"/>
      <c r="P17" s="728"/>
      <c r="Q17" s="568"/>
      <c r="R17" s="728"/>
      <c r="S17" s="616"/>
    </row>
    <row r="18" spans="1:19" ht="14.4" customHeight="1" x14ac:dyDescent="0.3">
      <c r="A18" s="595" t="s">
        <v>3923</v>
      </c>
      <c r="B18" s="728">
        <v>802444</v>
      </c>
      <c r="C18" s="568">
        <v>1</v>
      </c>
      <c r="D18" s="728">
        <v>725305</v>
      </c>
      <c r="E18" s="568">
        <v>0.90386992737187888</v>
      </c>
      <c r="F18" s="728">
        <v>576689</v>
      </c>
      <c r="G18" s="585">
        <v>0.71866572620643931</v>
      </c>
      <c r="H18" s="728"/>
      <c r="I18" s="568"/>
      <c r="J18" s="728"/>
      <c r="K18" s="568"/>
      <c r="L18" s="728">
        <v>5428.5</v>
      </c>
      <c r="M18" s="585"/>
      <c r="N18" s="728"/>
      <c r="O18" s="568"/>
      <c r="P18" s="728"/>
      <c r="Q18" s="568"/>
      <c r="R18" s="728"/>
      <c r="S18" s="616"/>
    </row>
    <row r="19" spans="1:19" ht="14.4" customHeight="1" x14ac:dyDescent="0.3">
      <c r="A19" s="595" t="s">
        <v>3924</v>
      </c>
      <c r="B19" s="728">
        <v>275703</v>
      </c>
      <c r="C19" s="568">
        <v>1</v>
      </c>
      <c r="D19" s="728">
        <v>195014</v>
      </c>
      <c r="E19" s="568">
        <v>0.70733361624646807</v>
      </c>
      <c r="F19" s="728">
        <v>297032</v>
      </c>
      <c r="G19" s="585">
        <v>1.0773622339981792</v>
      </c>
      <c r="H19" s="728"/>
      <c r="I19" s="568"/>
      <c r="J19" s="728"/>
      <c r="K19" s="568"/>
      <c r="L19" s="728">
        <v>7238</v>
      </c>
      <c r="M19" s="585"/>
      <c r="N19" s="728"/>
      <c r="O19" s="568"/>
      <c r="P19" s="728"/>
      <c r="Q19" s="568"/>
      <c r="R19" s="728"/>
      <c r="S19" s="616"/>
    </row>
    <row r="20" spans="1:19" ht="14.4" customHeight="1" x14ac:dyDescent="0.3">
      <c r="A20" s="595" t="s">
        <v>3925</v>
      </c>
      <c r="B20" s="728">
        <v>169077</v>
      </c>
      <c r="C20" s="568">
        <v>1</v>
      </c>
      <c r="D20" s="728">
        <v>162498</v>
      </c>
      <c r="E20" s="568">
        <v>0.96108873471850109</v>
      </c>
      <c r="F20" s="728">
        <v>286436</v>
      </c>
      <c r="G20" s="585">
        <v>1.6941156987644683</v>
      </c>
      <c r="H20" s="728"/>
      <c r="I20" s="568"/>
      <c r="J20" s="728"/>
      <c r="K20" s="568"/>
      <c r="L20" s="728">
        <v>2714.25</v>
      </c>
      <c r="M20" s="585"/>
      <c r="N20" s="728"/>
      <c r="O20" s="568"/>
      <c r="P20" s="728"/>
      <c r="Q20" s="568"/>
      <c r="R20" s="728"/>
      <c r="S20" s="616"/>
    </row>
    <row r="21" spans="1:19" ht="14.4" customHeight="1" x14ac:dyDescent="0.3">
      <c r="A21" s="595" t="s">
        <v>3926</v>
      </c>
      <c r="B21" s="728">
        <v>35732</v>
      </c>
      <c r="C21" s="568">
        <v>1</v>
      </c>
      <c r="D21" s="728">
        <v>92695</v>
      </c>
      <c r="E21" s="568">
        <v>2.5941732900481362</v>
      </c>
      <c r="F21" s="728">
        <v>118718</v>
      </c>
      <c r="G21" s="585">
        <v>3.3224560617933503</v>
      </c>
      <c r="H21" s="728"/>
      <c r="I21" s="568"/>
      <c r="J21" s="728"/>
      <c r="K21" s="568"/>
      <c r="L21" s="728"/>
      <c r="M21" s="585"/>
      <c r="N21" s="728"/>
      <c r="O21" s="568"/>
      <c r="P21" s="728"/>
      <c r="Q21" s="568"/>
      <c r="R21" s="728"/>
      <c r="S21" s="616"/>
    </row>
    <row r="22" spans="1:19" ht="14.4" customHeight="1" x14ac:dyDescent="0.3">
      <c r="A22" s="595" t="s">
        <v>3927</v>
      </c>
      <c r="B22" s="728">
        <v>1457</v>
      </c>
      <c r="C22" s="568">
        <v>1</v>
      </c>
      <c r="D22" s="728">
        <v>557</v>
      </c>
      <c r="E22" s="568">
        <v>0.38229238160603979</v>
      </c>
      <c r="F22" s="728">
        <v>327</v>
      </c>
      <c r="G22" s="585">
        <v>0.22443376801647219</v>
      </c>
      <c r="H22" s="728"/>
      <c r="I22" s="568"/>
      <c r="J22" s="728"/>
      <c r="K22" s="568"/>
      <c r="L22" s="728"/>
      <c r="M22" s="585"/>
      <c r="N22" s="728"/>
      <c r="O22" s="568"/>
      <c r="P22" s="728"/>
      <c r="Q22" s="568"/>
      <c r="R22" s="728"/>
      <c r="S22" s="616"/>
    </row>
    <row r="23" spans="1:19" ht="14.4" customHeight="1" x14ac:dyDescent="0.3">
      <c r="A23" s="595" t="s">
        <v>3928</v>
      </c>
      <c r="B23" s="728">
        <v>82072</v>
      </c>
      <c r="C23" s="568">
        <v>1</v>
      </c>
      <c r="D23" s="728">
        <v>73909</v>
      </c>
      <c r="E23" s="568">
        <v>0.90053855151574225</v>
      </c>
      <c r="F23" s="728">
        <v>106337</v>
      </c>
      <c r="G23" s="585">
        <v>1.2956550346037625</v>
      </c>
      <c r="H23" s="728"/>
      <c r="I23" s="568"/>
      <c r="J23" s="728"/>
      <c r="K23" s="568"/>
      <c r="L23" s="728">
        <v>904.75</v>
      </c>
      <c r="M23" s="585"/>
      <c r="N23" s="728"/>
      <c r="O23" s="568"/>
      <c r="P23" s="728"/>
      <c r="Q23" s="568"/>
      <c r="R23" s="728"/>
      <c r="S23" s="616"/>
    </row>
    <row r="24" spans="1:19" ht="14.4" customHeight="1" x14ac:dyDescent="0.3">
      <c r="A24" s="595" t="s">
        <v>3929</v>
      </c>
      <c r="B24" s="728">
        <v>858892</v>
      </c>
      <c r="C24" s="568">
        <v>1</v>
      </c>
      <c r="D24" s="728">
        <v>891902</v>
      </c>
      <c r="E24" s="568">
        <v>1.0384332372405378</v>
      </c>
      <c r="F24" s="728">
        <v>601301</v>
      </c>
      <c r="G24" s="585">
        <v>0.70008918467048242</v>
      </c>
      <c r="H24" s="728"/>
      <c r="I24" s="568"/>
      <c r="J24" s="728"/>
      <c r="K24" s="568"/>
      <c r="L24" s="728">
        <v>6333.25</v>
      </c>
      <c r="M24" s="585"/>
      <c r="N24" s="728"/>
      <c r="O24" s="568"/>
      <c r="P24" s="728"/>
      <c r="Q24" s="568"/>
      <c r="R24" s="728"/>
      <c r="S24" s="616"/>
    </row>
    <row r="25" spans="1:19" ht="14.4" customHeight="1" x14ac:dyDescent="0.3">
      <c r="A25" s="595" t="s">
        <v>3930</v>
      </c>
      <c r="B25" s="728">
        <v>99433</v>
      </c>
      <c r="C25" s="568">
        <v>1</v>
      </c>
      <c r="D25" s="728">
        <v>56621</v>
      </c>
      <c r="E25" s="568">
        <v>0.56943871752838593</v>
      </c>
      <c r="F25" s="728">
        <v>48803</v>
      </c>
      <c r="G25" s="585">
        <v>0.49081290919513643</v>
      </c>
      <c r="H25" s="728">
        <v>23647.13</v>
      </c>
      <c r="I25" s="568">
        <v>1</v>
      </c>
      <c r="J25" s="728">
        <v>13830.480000000001</v>
      </c>
      <c r="K25" s="568">
        <v>0.58486928434867147</v>
      </c>
      <c r="L25" s="728">
        <v>12859.92</v>
      </c>
      <c r="M25" s="585">
        <v>0.54382582579788752</v>
      </c>
      <c r="N25" s="728"/>
      <c r="O25" s="568"/>
      <c r="P25" s="728"/>
      <c r="Q25" s="568"/>
      <c r="R25" s="728"/>
      <c r="S25" s="616"/>
    </row>
    <row r="26" spans="1:19" ht="14.4" customHeight="1" x14ac:dyDescent="0.3">
      <c r="A26" s="595" t="s">
        <v>3931</v>
      </c>
      <c r="B26" s="728">
        <v>1520473</v>
      </c>
      <c r="C26" s="568">
        <v>1</v>
      </c>
      <c r="D26" s="728">
        <v>1190999</v>
      </c>
      <c r="E26" s="568">
        <v>0.78330822053400484</v>
      </c>
      <c r="F26" s="728"/>
      <c r="G26" s="585"/>
      <c r="H26" s="728">
        <v>234.13</v>
      </c>
      <c r="I26" s="568">
        <v>1</v>
      </c>
      <c r="J26" s="728">
        <v>727.92</v>
      </c>
      <c r="K26" s="568">
        <v>3.1090419852218854</v>
      </c>
      <c r="L26" s="728"/>
      <c r="M26" s="585"/>
      <c r="N26" s="728"/>
      <c r="O26" s="568"/>
      <c r="P26" s="728"/>
      <c r="Q26" s="568"/>
      <c r="R26" s="728"/>
      <c r="S26" s="616"/>
    </row>
    <row r="27" spans="1:19" ht="14.4" customHeight="1" x14ac:dyDescent="0.3">
      <c r="A27" s="595" t="s">
        <v>3932</v>
      </c>
      <c r="B27" s="728">
        <v>13052</v>
      </c>
      <c r="C27" s="568">
        <v>1</v>
      </c>
      <c r="D27" s="728">
        <v>3667</v>
      </c>
      <c r="E27" s="568">
        <v>0.28095311063438555</v>
      </c>
      <c r="F27" s="728">
        <v>6910</v>
      </c>
      <c r="G27" s="585">
        <v>0.52942077842476254</v>
      </c>
      <c r="H27" s="728"/>
      <c r="I27" s="568"/>
      <c r="J27" s="728"/>
      <c r="K27" s="568"/>
      <c r="L27" s="728"/>
      <c r="M27" s="585"/>
      <c r="N27" s="728"/>
      <c r="O27" s="568"/>
      <c r="P27" s="728"/>
      <c r="Q27" s="568"/>
      <c r="R27" s="728"/>
      <c r="S27" s="616"/>
    </row>
    <row r="28" spans="1:19" ht="14.4" customHeight="1" x14ac:dyDescent="0.3">
      <c r="A28" s="595" t="s">
        <v>3933</v>
      </c>
      <c r="B28" s="728">
        <v>4858596</v>
      </c>
      <c r="C28" s="568">
        <v>1</v>
      </c>
      <c r="D28" s="728">
        <v>4630657</v>
      </c>
      <c r="E28" s="568">
        <v>0.95308541809197556</v>
      </c>
      <c r="F28" s="728">
        <v>4491309</v>
      </c>
      <c r="G28" s="585">
        <v>0.92440470456897428</v>
      </c>
      <c r="H28" s="728">
        <v>23412.999999999996</v>
      </c>
      <c r="I28" s="568">
        <v>1</v>
      </c>
      <c r="J28" s="728">
        <v>41820.129999999997</v>
      </c>
      <c r="K28" s="568">
        <v>1.786192713449793</v>
      </c>
      <c r="L28" s="728">
        <v>54297.579999999994</v>
      </c>
      <c r="M28" s="585">
        <v>2.3191210011532055</v>
      </c>
      <c r="N28" s="728"/>
      <c r="O28" s="568"/>
      <c r="P28" s="728"/>
      <c r="Q28" s="568"/>
      <c r="R28" s="728"/>
      <c r="S28" s="616"/>
    </row>
    <row r="29" spans="1:19" ht="14.4" customHeight="1" x14ac:dyDescent="0.3">
      <c r="A29" s="595" t="s">
        <v>3934</v>
      </c>
      <c r="B29" s="728">
        <v>2911</v>
      </c>
      <c r="C29" s="568">
        <v>1</v>
      </c>
      <c r="D29" s="728">
        <v>7410</v>
      </c>
      <c r="E29" s="568">
        <v>2.5455170044658195</v>
      </c>
      <c r="F29" s="728">
        <v>6126</v>
      </c>
      <c r="G29" s="585">
        <v>2.1044314668498796</v>
      </c>
      <c r="H29" s="728"/>
      <c r="I29" s="568"/>
      <c r="J29" s="728"/>
      <c r="K29" s="568"/>
      <c r="L29" s="728"/>
      <c r="M29" s="585"/>
      <c r="N29" s="728"/>
      <c r="O29" s="568"/>
      <c r="P29" s="728"/>
      <c r="Q29" s="568"/>
      <c r="R29" s="728"/>
      <c r="S29" s="616"/>
    </row>
    <row r="30" spans="1:19" ht="14.4" customHeight="1" x14ac:dyDescent="0.3">
      <c r="A30" s="595" t="s">
        <v>3935</v>
      </c>
      <c r="B30" s="728">
        <v>4190</v>
      </c>
      <c r="C30" s="568">
        <v>1</v>
      </c>
      <c r="D30" s="728">
        <v>33458</v>
      </c>
      <c r="E30" s="568">
        <v>7.9852028639618142</v>
      </c>
      <c r="F30" s="728">
        <v>42277</v>
      </c>
      <c r="G30" s="585">
        <v>10.089976133651552</v>
      </c>
      <c r="H30" s="728"/>
      <c r="I30" s="568"/>
      <c r="J30" s="728"/>
      <c r="K30" s="568"/>
      <c r="L30" s="728"/>
      <c r="M30" s="585"/>
      <c r="N30" s="728"/>
      <c r="O30" s="568"/>
      <c r="P30" s="728"/>
      <c r="Q30" s="568"/>
      <c r="R30" s="728"/>
      <c r="S30" s="616"/>
    </row>
    <row r="31" spans="1:19" ht="14.4" customHeight="1" thickBot="1" x14ac:dyDescent="0.35">
      <c r="A31" s="596" t="s">
        <v>3936</v>
      </c>
      <c r="B31" s="729">
        <v>658686</v>
      </c>
      <c r="C31" s="730">
        <v>1</v>
      </c>
      <c r="D31" s="729">
        <v>5386179</v>
      </c>
      <c r="E31" s="730">
        <v>8.1771572494329625</v>
      </c>
      <c r="F31" s="729">
        <v>6622296</v>
      </c>
      <c r="G31" s="588">
        <v>10.053798016050136</v>
      </c>
      <c r="H31" s="729"/>
      <c r="I31" s="730"/>
      <c r="J31" s="729">
        <v>11550</v>
      </c>
      <c r="K31" s="730"/>
      <c r="L31" s="729">
        <v>218510.78</v>
      </c>
      <c r="M31" s="588"/>
      <c r="N31" s="729"/>
      <c r="O31" s="730"/>
      <c r="P31" s="729"/>
      <c r="Q31" s="730"/>
      <c r="R31" s="729"/>
      <c r="S31" s="731"/>
    </row>
    <row r="32" spans="1:19" ht="14.4" customHeight="1" thickBot="1" x14ac:dyDescent="0.35">
      <c r="A32" s="590" t="s">
        <v>6</v>
      </c>
      <c r="B32" s="715">
        <v>88343113</v>
      </c>
      <c r="C32" s="716">
        <v>1</v>
      </c>
      <c r="D32" s="715">
        <v>90547214</v>
      </c>
      <c r="E32" s="716">
        <v>1.0249493245727033</v>
      </c>
      <c r="F32" s="715">
        <v>89541758</v>
      </c>
      <c r="G32" s="592">
        <v>1.0135680638738642</v>
      </c>
      <c r="H32" s="715">
        <v>6812476.7000000048</v>
      </c>
      <c r="I32" s="716">
        <v>1</v>
      </c>
      <c r="J32" s="715">
        <v>6377049.1700000009</v>
      </c>
      <c r="K32" s="716">
        <v>0.93608381368849247</v>
      </c>
      <c r="L32" s="715">
        <v>5847125.0900000017</v>
      </c>
      <c r="M32" s="592">
        <v>0.85829652672426715</v>
      </c>
      <c r="N32" s="715"/>
      <c r="O32" s="716"/>
      <c r="P32" s="715"/>
      <c r="Q32" s="716"/>
      <c r="R32" s="715"/>
      <c r="S32" s="717"/>
    </row>
  </sheetData>
  <mergeCells count="5">
    <mergeCell ref="A1:S1"/>
    <mergeCell ref="A3:A4"/>
    <mergeCell ref="B3:G3"/>
    <mergeCell ref="H3:M3"/>
    <mergeCell ref="N3:S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35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381" t="s">
        <v>250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</row>
    <row r="2" spans="1:17" ht="14.4" customHeight="1" thickBot="1" x14ac:dyDescent="0.4">
      <c r="A2" s="522" t="s">
        <v>290</v>
      </c>
      <c r="B2" s="135"/>
      <c r="C2" s="135"/>
      <c r="D2" s="135"/>
      <c r="E2" s="13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62"/>
      <c r="Q2" s="358"/>
    </row>
    <row r="3" spans="1:17" ht="14.4" customHeight="1" thickBot="1" x14ac:dyDescent="0.35">
      <c r="E3" s="212" t="s">
        <v>253</v>
      </c>
      <c r="F3" s="359">
        <f t="shared" ref="F3:O3" si="0">SUBTOTAL(9,F6:F1048576)</f>
        <v>134893.25</v>
      </c>
      <c r="G3" s="360">
        <f t="shared" si="0"/>
        <v>95155589.700000003</v>
      </c>
      <c r="H3" s="360"/>
      <c r="I3" s="360"/>
      <c r="J3" s="360">
        <f t="shared" si="0"/>
        <v>135627.18</v>
      </c>
      <c r="K3" s="360">
        <f t="shared" si="0"/>
        <v>96924263.170000002</v>
      </c>
      <c r="L3" s="360"/>
      <c r="M3" s="360"/>
      <c r="N3" s="360">
        <f t="shared" si="0"/>
        <v>134509.03999999998</v>
      </c>
      <c r="O3" s="360">
        <f t="shared" si="0"/>
        <v>95388883.089999989</v>
      </c>
      <c r="P3" s="137">
        <f>IF(G3=0,0,O3/G3)</f>
        <v>1.0024517045266126</v>
      </c>
      <c r="Q3" s="361">
        <f>IF(N3=0,0,O3/N3)</f>
        <v>709.16336247734728</v>
      </c>
    </row>
    <row r="4" spans="1:17" ht="14.4" customHeight="1" x14ac:dyDescent="0.3">
      <c r="A4" s="463" t="s">
        <v>158</v>
      </c>
      <c r="B4" s="462" t="s">
        <v>206</v>
      </c>
      <c r="C4" s="463" t="s">
        <v>207</v>
      </c>
      <c r="D4" s="464" t="s">
        <v>208</v>
      </c>
      <c r="E4" s="465" t="s">
        <v>167</v>
      </c>
      <c r="F4" s="469">
        <v>2011</v>
      </c>
      <c r="G4" s="470"/>
      <c r="H4" s="363"/>
      <c r="I4" s="363"/>
      <c r="J4" s="469">
        <v>2012</v>
      </c>
      <c r="K4" s="470"/>
      <c r="L4" s="363"/>
      <c r="M4" s="363"/>
      <c r="N4" s="469">
        <v>2013</v>
      </c>
      <c r="O4" s="470"/>
      <c r="P4" s="471" t="s">
        <v>5</v>
      </c>
      <c r="Q4" s="461" t="s">
        <v>209</v>
      </c>
    </row>
    <row r="5" spans="1:17" ht="14.4" customHeight="1" thickBot="1" x14ac:dyDescent="0.35">
      <c r="A5" s="720"/>
      <c r="B5" s="719"/>
      <c r="C5" s="720"/>
      <c r="D5" s="721"/>
      <c r="E5" s="722"/>
      <c r="F5" s="732" t="s">
        <v>177</v>
      </c>
      <c r="G5" s="733" t="s">
        <v>17</v>
      </c>
      <c r="H5" s="734"/>
      <c r="I5" s="734"/>
      <c r="J5" s="732" t="s">
        <v>177</v>
      </c>
      <c r="K5" s="733" t="s">
        <v>17</v>
      </c>
      <c r="L5" s="734"/>
      <c r="M5" s="734"/>
      <c r="N5" s="732" t="s">
        <v>177</v>
      </c>
      <c r="O5" s="733" t="s">
        <v>17</v>
      </c>
      <c r="P5" s="735"/>
      <c r="Q5" s="727"/>
    </row>
    <row r="6" spans="1:17" ht="14.4" customHeight="1" x14ac:dyDescent="0.3">
      <c r="A6" s="561" t="s">
        <v>3937</v>
      </c>
      <c r="B6" s="562" t="s">
        <v>3813</v>
      </c>
      <c r="C6" s="562" t="s">
        <v>3819</v>
      </c>
      <c r="D6" s="562" t="s">
        <v>3938</v>
      </c>
      <c r="E6" s="562" t="s">
        <v>3939</v>
      </c>
      <c r="F6" s="565"/>
      <c r="G6" s="565"/>
      <c r="H6" s="565"/>
      <c r="I6" s="565"/>
      <c r="J6" s="565"/>
      <c r="K6" s="565"/>
      <c r="L6" s="565"/>
      <c r="M6" s="565"/>
      <c r="N6" s="565">
        <v>1</v>
      </c>
      <c r="O6" s="565">
        <v>904.75</v>
      </c>
      <c r="P6" s="584"/>
      <c r="Q6" s="566">
        <v>904.75</v>
      </c>
    </row>
    <row r="7" spans="1:17" ht="14.4" customHeight="1" x14ac:dyDescent="0.3">
      <c r="A7" s="567" t="s">
        <v>3937</v>
      </c>
      <c r="B7" s="568" t="s">
        <v>3813</v>
      </c>
      <c r="C7" s="568" t="s">
        <v>3828</v>
      </c>
      <c r="D7" s="568" t="s">
        <v>3940</v>
      </c>
      <c r="E7" s="568" t="s">
        <v>3941</v>
      </c>
      <c r="F7" s="571"/>
      <c r="G7" s="571"/>
      <c r="H7" s="571"/>
      <c r="I7" s="571"/>
      <c r="J7" s="571">
        <v>1</v>
      </c>
      <c r="K7" s="571">
        <v>852</v>
      </c>
      <c r="L7" s="571"/>
      <c r="M7" s="571">
        <v>852</v>
      </c>
      <c r="N7" s="571"/>
      <c r="O7" s="571"/>
      <c r="P7" s="585"/>
      <c r="Q7" s="572"/>
    </row>
    <row r="8" spans="1:17" ht="14.4" customHeight="1" x14ac:dyDescent="0.3">
      <c r="A8" s="567" t="s">
        <v>3937</v>
      </c>
      <c r="B8" s="568" t="s">
        <v>3813</v>
      </c>
      <c r="C8" s="568" t="s">
        <v>3828</v>
      </c>
      <c r="D8" s="568" t="s">
        <v>3942</v>
      </c>
      <c r="E8" s="568" t="s">
        <v>3943</v>
      </c>
      <c r="F8" s="571">
        <v>1</v>
      </c>
      <c r="G8" s="571">
        <v>183</v>
      </c>
      <c r="H8" s="571">
        <v>1</v>
      </c>
      <c r="I8" s="571">
        <v>183</v>
      </c>
      <c r="J8" s="571">
        <v>1</v>
      </c>
      <c r="K8" s="571">
        <v>185</v>
      </c>
      <c r="L8" s="571">
        <v>1.0109289617486339</v>
      </c>
      <c r="M8" s="571">
        <v>185</v>
      </c>
      <c r="N8" s="571"/>
      <c r="O8" s="571"/>
      <c r="P8" s="585"/>
      <c r="Q8" s="572"/>
    </row>
    <row r="9" spans="1:17" ht="14.4" customHeight="1" x14ac:dyDescent="0.3">
      <c r="A9" s="567" t="s">
        <v>3937</v>
      </c>
      <c r="B9" s="568" t="s">
        <v>3813</v>
      </c>
      <c r="C9" s="568" t="s">
        <v>3828</v>
      </c>
      <c r="D9" s="568" t="s">
        <v>3843</v>
      </c>
      <c r="E9" s="568" t="s">
        <v>3844</v>
      </c>
      <c r="F9" s="571"/>
      <c r="G9" s="571"/>
      <c r="H9" s="571"/>
      <c r="I9" s="571"/>
      <c r="J9" s="571">
        <v>1</v>
      </c>
      <c r="K9" s="571">
        <v>34</v>
      </c>
      <c r="L9" s="571"/>
      <c r="M9" s="571">
        <v>34</v>
      </c>
      <c r="N9" s="571">
        <v>1</v>
      </c>
      <c r="O9" s="571">
        <v>34</v>
      </c>
      <c r="P9" s="585"/>
      <c r="Q9" s="572">
        <v>34</v>
      </c>
    </row>
    <row r="10" spans="1:17" ht="14.4" customHeight="1" x14ac:dyDescent="0.3">
      <c r="A10" s="567" t="s">
        <v>3937</v>
      </c>
      <c r="B10" s="568" t="s">
        <v>3813</v>
      </c>
      <c r="C10" s="568" t="s">
        <v>3828</v>
      </c>
      <c r="D10" s="568" t="s">
        <v>3855</v>
      </c>
      <c r="E10" s="568" t="s">
        <v>3856</v>
      </c>
      <c r="F10" s="571"/>
      <c r="G10" s="571"/>
      <c r="H10" s="571"/>
      <c r="I10" s="571"/>
      <c r="J10" s="571">
        <v>1</v>
      </c>
      <c r="K10" s="571">
        <v>156</v>
      </c>
      <c r="L10" s="571"/>
      <c r="M10" s="571">
        <v>156</v>
      </c>
      <c r="N10" s="571"/>
      <c r="O10" s="571"/>
      <c r="P10" s="585"/>
      <c r="Q10" s="572"/>
    </row>
    <row r="11" spans="1:17" ht="14.4" customHeight="1" x14ac:dyDescent="0.3">
      <c r="A11" s="567" t="s">
        <v>3937</v>
      </c>
      <c r="B11" s="568" t="s">
        <v>3813</v>
      </c>
      <c r="C11" s="568" t="s">
        <v>3828</v>
      </c>
      <c r="D11" s="568" t="s">
        <v>3857</v>
      </c>
      <c r="E11" s="568" t="s">
        <v>3858</v>
      </c>
      <c r="F11" s="571">
        <v>1</v>
      </c>
      <c r="G11" s="571">
        <v>77</v>
      </c>
      <c r="H11" s="571">
        <v>1</v>
      </c>
      <c r="I11" s="571">
        <v>77</v>
      </c>
      <c r="J11" s="571">
        <v>1</v>
      </c>
      <c r="K11" s="571">
        <v>78</v>
      </c>
      <c r="L11" s="571">
        <v>1.0129870129870129</v>
      </c>
      <c r="M11" s="571">
        <v>78</v>
      </c>
      <c r="N11" s="571"/>
      <c r="O11" s="571"/>
      <c r="P11" s="585"/>
      <c r="Q11" s="572"/>
    </row>
    <row r="12" spans="1:17" ht="14.4" customHeight="1" x14ac:dyDescent="0.3">
      <c r="A12" s="567" t="s">
        <v>3937</v>
      </c>
      <c r="B12" s="568" t="s">
        <v>3813</v>
      </c>
      <c r="C12" s="568" t="s">
        <v>3828</v>
      </c>
      <c r="D12" s="568" t="s">
        <v>3859</v>
      </c>
      <c r="E12" s="568" t="s">
        <v>3860</v>
      </c>
      <c r="F12" s="571">
        <v>24</v>
      </c>
      <c r="G12" s="571">
        <v>5520</v>
      </c>
      <c r="H12" s="571">
        <v>1</v>
      </c>
      <c r="I12" s="571">
        <v>230</v>
      </c>
      <c r="J12" s="571">
        <v>23</v>
      </c>
      <c r="K12" s="571">
        <v>5313</v>
      </c>
      <c r="L12" s="571">
        <v>0.96250000000000002</v>
      </c>
      <c r="M12" s="571">
        <v>231</v>
      </c>
      <c r="N12" s="571">
        <v>29</v>
      </c>
      <c r="O12" s="571">
        <v>6728</v>
      </c>
      <c r="P12" s="585">
        <v>1.2188405797101449</v>
      </c>
      <c r="Q12" s="572">
        <v>232</v>
      </c>
    </row>
    <row r="13" spans="1:17" ht="14.4" customHeight="1" x14ac:dyDescent="0.3">
      <c r="A13" s="567" t="s">
        <v>3937</v>
      </c>
      <c r="B13" s="568" t="s">
        <v>3813</v>
      </c>
      <c r="C13" s="568" t="s">
        <v>3828</v>
      </c>
      <c r="D13" s="568" t="s">
        <v>3861</v>
      </c>
      <c r="E13" s="568" t="s">
        <v>3862</v>
      </c>
      <c r="F13" s="571">
        <v>2</v>
      </c>
      <c r="G13" s="571">
        <v>230</v>
      </c>
      <c r="H13" s="571">
        <v>1</v>
      </c>
      <c r="I13" s="571">
        <v>115</v>
      </c>
      <c r="J13" s="571">
        <v>13</v>
      </c>
      <c r="K13" s="571">
        <v>1508</v>
      </c>
      <c r="L13" s="571">
        <v>6.5565217391304351</v>
      </c>
      <c r="M13" s="571">
        <v>116</v>
      </c>
      <c r="N13" s="571">
        <v>17</v>
      </c>
      <c r="O13" s="571">
        <v>1972</v>
      </c>
      <c r="P13" s="585">
        <v>8.5739130434782602</v>
      </c>
      <c r="Q13" s="572">
        <v>116</v>
      </c>
    </row>
    <row r="14" spans="1:17" ht="14.4" customHeight="1" x14ac:dyDescent="0.3">
      <c r="A14" s="567" t="s">
        <v>3937</v>
      </c>
      <c r="B14" s="568" t="s">
        <v>3813</v>
      </c>
      <c r="C14" s="568" t="s">
        <v>3828</v>
      </c>
      <c r="D14" s="568" t="s">
        <v>3863</v>
      </c>
      <c r="E14" s="568" t="s">
        <v>3864</v>
      </c>
      <c r="F14" s="571">
        <v>4</v>
      </c>
      <c r="G14" s="571">
        <v>440</v>
      </c>
      <c r="H14" s="571">
        <v>1</v>
      </c>
      <c r="I14" s="571">
        <v>110</v>
      </c>
      <c r="J14" s="571">
        <v>5</v>
      </c>
      <c r="K14" s="571">
        <v>555</v>
      </c>
      <c r="L14" s="571">
        <v>1.2613636363636365</v>
      </c>
      <c r="M14" s="571">
        <v>111</v>
      </c>
      <c r="N14" s="571">
        <v>15</v>
      </c>
      <c r="O14" s="571">
        <v>1680</v>
      </c>
      <c r="P14" s="585">
        <v>3.8181818181818183</v>
      </c>
      <c r="Q14" s="572">
        <v>112</v>
      </c>
    </row>
    <row r="15" spans="1:17" ht="14.4" customHeight="1" x14ac:dyDescent="0.3">
      <c r="A15" s="567" t="s">
        <v>3937</v>
      </c>
      <c r="B15" s="568" t="s">
        <v>3813</v>
      </c>
      <c r="C15" s="568" t="s">
        <v>3828</v>
      </c>
      <c r="D15" s="568" t="s">
        <v>3867</v>
      </c>
      <c r="E15" s="568" t="s">
        <v>3868</v>
      </c>
      <c r="F15" s="571">
        <v>26</v>
      </c>
      <c r="G15" s="571">
        <v>7644</v>
      </c>
      <c r="H15" s="571">
        <v>1</v>
      </c>
      <c r="I15" s="571">
        <v>294</v>
      </c>
      <c r="J15" s="571">
        <v>23</v>
      </c>
      <c r="K15" s="571">
        <v>6785</v>
      </c>
      <c r="L15" s="571">
        <v>0.88762428048142339</v>
      </c>
      <c r="M15" s="571">
        <v>295</v>
      </c>
      <c r="N15" s="571">
        <v>8</v>
      </c>
      <c r="O15" s="571">
        <v>2368</v>
      </c>
      <c r="P15" s="585">
        <v>0.30978545264259549</v>
      </c>
      <c r="Q15" s="572">
        <v>296</v>
      </c>
    </row>
    <row r="16" spans="1:17" ht="14.4" customHeight="1" x14ac:dyDescent="0.3">
      <c r="A16" s="567" t="s">
        <v>3937</v>
      </c>
      <c r="B16" s="568" t="s">
        <v>3813</v>
      </c>
      <c r="C16" s="568" t="s">
        <v>3828</v>
      </c>
      <c r="D16" s="568" t="s">
        <v>3869</v>
      </c>
      <c r="E16" s="568" t="s">
        <v>3870</v>
      </c>
      <c r="F16" s="571"/>
      <c r="G16" s="571"/>
      <c r="H16" s="571"/>
      <c r="I16" s="571"/>
      <c r="J16" s="571"/>
      <c r="K16" s="571"/>
      <c r="L16" s="571"/>
      <c r="M16" s="571"/>
      <c r="N16" s="571">
        <v>2</v>
      </c>
      <c r="O16" s="571">
        <v>640</v>
      </c>
      <c r="P16" s="585"/>
      <c r="Q16" s="572">
        <v>320</v>
      </c>
    </row>
    <row r="17" spans="1:17" ht="14.4" customHeight="1" x14ac:dyDescent="0.3">
      <c r="A17" s="567" t="s">
        <v>3937</v>
      </c>
      <c r="B17" s="568" t="s">
        <v>3813</v>
      </c>
      <c r="C17" s="568" t="s">
        <v>3828</v>
      </c>
      <c r="D17" s="568" t="s">
        <v>3871</v>
      </c>
      <c r="E17" s="568" t="s">
        <v>3872</v>
      </c>
      <c r="F17" s="571">
        <v>2</v>
      </c>
      <c r="G17" s="571">
        <v>964</v>
      </c>
      <c r="H17" s="571">
        <v>1</v>
      </c>
      <c r="I17" s="571">
        <v>482</v>
      </c>
      <c r="J17" s="571">
        <v>3</v>
      </c>
      <c r="K17" s="571">
        <v>1449</v>
      </c>
      <c r="L17" s="571">
        <v>1.5031120331950207</v>
      </c>
      <c r="M17" s="571">
        <v>483</v>
      </c>
      <c r="N17" s="571">
        <v>2</v>
      </c>
      <c r="O17" s="571">
        <v>968</v>
      </c>
      <c r="P17" s="585">
        <v>1.004149377593361</v>
      </c>
      <c r="Q17" s="572">
        <v>484</v>
      </c>
    </row>
    <row r="18" spans="1:17" ht="14.4" customHeight="1" x14ac:dyDescent="0.3">
      <c r="A18" s="567" t="s">
        <v>3937</v>
      </c>
      <c r="B18" s="568" t="s">
        <v>3813</v>
      </c>
      <c r="C18" s="568" t="s">
        <v>3828</v>
      </c>
      <c r="D18" s="568" t="s">
        <v>3873</v>
      </c>
      <c r="E18" s="568" t="s">
        <v>3874</v>
      </c>
      <c r="F18" s="571">
        <v>21</v>
      </c>
      <c r="G18" s="571">
        <v>14175</v>
      </c>
      <c r="H18" s="571">
        <v>1</v>
      </c>
      <c r="I18" s="571">
        <v>675</v>
      </c>
      <c r="J18" s="571"/>
      <c r="K18" s="571"/>
      <c r="L18" s="571"/>
      <c r="M18" s="571"/>
      <c r="N18" s="571">
        <v>12</v>
      </c>
      <c r="O18" s="571">
        <v>8124</v>
      </c>
      <c r="P18" s="585">
        <v>0.57312169312169314</v>
      </c>
      <c r="Q18" s="572">
        <v>677</v>
      </c>
    </row>
    <row r="19" spans="1:17" ht="14.4" customHeight="1" x14ac:dyDescent="0.3">
      <c r="A19" s="567" t="s">
        <v>3937</v>
      </c>
      <c r="B19" s="568" t="s">
        <v>3813</v>
      </c>
      <c r="C19" s="568" t="s">
        <v>3828</v>
      </c>
      <c r="D19" s="568" t="s">
        <v>3944</v>
      </c>
      <c r="E19" s="568" t="s">
        <v>3945</v>
      </c>
      <c r="F19" s="571">
        <v>10</v>
      </c>
      <c r="G19" s="571">
        <v>7320</v>
      </c>
      <c r="H19" s="571">
        <v>1</v>
      </c>
      <c r="I19" s="571">
        <v>732</v>
      </c>
      <c r="J19" s="571">
        <v>32</v>
      </c>
      <c r="K19" s="571">
        <v>23456</v>
      </c>
      <c r="L19" s="571">
        <v>3.2043715846994534</v>
      </c>
      <c r="M19" s="571">
        <v>733</v>
      </c>
      <c r="N19" s="571">
        <v>3</v>
      </c>
      <c r="O19" s="571">
        <v>2202</v>
      </c>
      <c r="P19" s="585">
        <v>0.30081967213114752</v>
      </c>
      <c r="Q19" s="572">
        <v>734</v>
      </c>
    </row>
    <row r="20" spans="1:17" ht="14.4" customHeight="1" x14ac:dyDescent="0.3">
      <c r="A20" s="567" t="s">
        <v>3937</v>
      </c>
      <c r="B20" s="568" t="s">
        <v>3813</v>
      </c>
      <c r="C20" s="568" t="s">
        <v>3828</v>
      </c>
      <c r="D20" s="568" t="s">
        <v>3875</v>
      </c>
      <c r="E20" s="568" t="s">
        <v>3876</v>
      </c>
      <c r="F20" s="571">
        <v>41</v>
      </c>
      <c r="G20" s="571">
        <v>3280</v>
      </c>
      <c r="H20" s="571">
        <v>1</v>
      </c>
      <c r="I20" s="571">
        <v>80</v>
      </c>
      <c r="J20" s="571">
        <v>54</v>
      </c>
      <c r="K20" s="571">
        <v>4374</v>
      </c>
      <c r="L20" s="571">
        <v>1.3335365853658536</v>
      </c>
      <c r="M20" s="571">
        <v>81</v>
      </c>
      <c r="N20" s="571">
        <v>73</v>
      </c>
      <c r="O20" s="571">
        <v>5986</v>
      </c>
      <c r="P20" s="585">
        <v>1.825</v>
      </c>
      <c r="Q20" s="572">
        <v>82</v>
      </c>
    </row>
    <row r="21" spans="1:17" ht="14.4" customHeight="1" x14ac:dyDescent="0.3">
      <c r="A21" s="567" t="s">
        <v>3937</v>
      </c>
      <c r="B21" s="568" t="s">
        <v>3813</v>
      </c>
      <c r="C21" s="568" t="s">
        <v>3828</v>
      </c>
      <c r="D21" s="568" t="s">
        <v>3946</v>
      </c>
      <c r="E21" s="568" t="s">
        <v>3947</v>
      </c>
      <c r="F21" s="571">
        <v>15</v>
      </c>
      <c r="G21" s="571">
        <v>7830</v>
      </c>
      <c r="H21" s="571">
        <v>1</v>
      </c>
      <c r="I21" s="571">
        <v>522</v>
      </c>
      <c r="J21" s="571">
        <v>46</v>
      </c>
      <c r="K21" s="571">
        <v>24058</v>
      </c>
      <c r="L21" s="571">
        <v>3.0725415070242654</v>
      </c>
      <c r="M21" s="571">
        <v>523</v>
      </c>
      <c r="N21" s="571">
        <v>14</v>
      </c>
      <c r="O21" s="571">
        <v>7336</v>
      </c>
      <c r="P21" s="585">
        <v>0.93690932311621966</v>
      </c>
      <c r="Q21" s="572">
        <v>524</v>
      </c>
    </row>
    <row r="22" spans="1:17" ht="14.4" customHeight="1" x14ac:dyDescent="0.3">
      <c r="A22" s="567" t="s">
        <v>3937</v>
      </c>
      <c r="B22" s="568" t="s">
        <v>3813</v>
      </c>
      <c r="C22" s="568" t="s">
        <v>3828</v>
      </c>
      <c r="D22" s="568" t="s">
        <v>3879</v>
      </c>
      <c r="E22" s="568" t="s">
        <v>3880</v>
      </c>
      <c r="F22" s="571"/>
      <c r="G22" s="571"/>
      <c r="H22" s="571"/>
      <c r="I22" s="571"/>
      <c r="J22" s="571">
        <v>2</v>
      </c>
      <c r="K22" s="571">
        <v>666</v>
      </c>
      <c r="L22" s="571"/>
      <c r="M22" s="571">
        <v>333</v>
      </c>
      <c r="N22" s="571"/>
      <c r="O22" s="571"/>
      <c r="P22" s="585"/>
      <c r="Q22" s="572"/>
    </row>
    <row r="23" spans="1:17" ht="14.4" customHeight="1" x14ac:dyDescent="0.3">
      <c r="A23" s="567" t="s">
        <v>3937</v>
      </c>
      <c r="B23" s="568" t="s">
        <v>3813</v>
      </c>
      <c r="C23" s="568" t="s">
        <v>3828</v>
      </c>
      <c r="D23" s="568" t="s">
        <v>3948</v>
      </c>
      <c r="E23" s="568" t="s">
        <v>3949</v>
      </c>
      <c r="F23" s="571">
        <v>2</v>
      </c>
      <c r="G23" s="571">
        <v>1206</v>
      </c>
      <c r="H23" s="571">
        <v>1</v>
      </c>
      <c r="I23" s="571">
        <v>603</v>
      </c>
      <c r="J23" s="571"/>
      <c r="K23" s="571"/>
      <c r="L23" s="571"/>
      <c r="M23" s="571"/>
      <c r="N23" s="571"/>
      <c r="O23" s="571"/>
      <c r="P23" s="585"/>
      <c r="Q23" s="572"/>
    </row>
    <row r="24" spans="1:17" ht="14.4" customHeight="1" x14ac:dyDescent="0.3">
      <c r="A24" s="567" t="s">
        <v>3937</v>
      </c>
      <c r="B24" s="568" t="s">
        <v>3813</v>
      </c>
      <c r="C24" s="568" t="s">
        <v>3828</v>
      </c>
      <c r="D24" s="568" t="s">
        <v>3950</v>
      </c>
      <c r="E24" s="568" t="s">
        <v>3949</v>
      </c>
      <c r="F24" s="571">
        <v>2</v>
      </c>
      <c r="G24" s="571">
        <v>1034</v>
      </c>
      <c r="H24" s="571">
        <v>1</v>
      </c>
      <c r="I24" s="571">
        <v>517</v>
      </c>
      <c r="J24" s="571"/>
      <c r="K24" s="571"/>
      <c r="L24" s="571"/>
      <c r="M24" s="571"/>
      <c r="N24" s="571"/>
      <c r="O24" s="571"/>
      <c r="P24" s="585"/>
      <c r="Q24" s="572"/>
    </row>
    <row r="25" spans="1:17" ht="14.4" customHeight="1" x14ac:dyDescent="0.3">
      <c r="A25" s="567" t="s">
        <v>3937</v>
      </c>
      <c r="B25" s="568" t="s">
        <v>3813</v>
      </c>
      <c r="C25" s="568" t="s">
        <v>3828</v>
      </c>
      <c r="D25" s="568" t="s">
        <v>3891</v>
      </c>
      <c r="E25" s="568" t="s">
        <v>3892</v>
      </c>
      <c r="F25" s="571"/>
      <c r="G25" s="571"/>
      <c r="H25" s="571"/>
      <c r="I25" s="571"/>
      <c r="J25" s="571">
        <v>2</v>
      </c>
      <c r="K25" s="571">
        <v>344</v>
      </c>
      <c r="L25" s="571"/>
      <c r="M25" s="571">
        <v>172</v>
      </c>
      <c r="N25" s="571"/>
      <c r="O25" s="571"/>
      <c r="P25" s="585"/>
      <c r="Q25" s="572"/>
    </row>
    <row r="26" spans="1:17" ht="14.4" customHeight="1" x14ac:dyDescent="0.3">
      <c r="A26" s="567" t="s">
        <v>3937</v>
      </c>
      <c r="B26" s="568" t="s">
        <v>3813</v>
      </c>
      <c r="C26" s="568" t="s">
        <v>3828</v>
      </c>
      <c r="D26" s="568" t="s">
        <v>3893</v>
      </c>
      <c r="E26" s="568" t="s">
        <v>3868</v>
      </c>
      <c r="F26" s="571"/>
      <c r="G26" s="571"/>
      <c r="H26" s="571"/>
      <c r="I26" s="571"/>
      <c r="J26" s="571">
        <v>12</v>
      </c>
      <c r="K26" s="571">
        <v>4344</v>
      </c>
      <c r="L26" s="571"/>
      <c r="M26" s="571">
        <v>362</v>
      </c>
      <c r="N26" s="571">
        <v>5</v>
      </c>
      <c r="O26" s="571">
        <v>1825</v>
      </c>
      <c r="P26" s="585"/>
      <c r="Q26" s="572">
        <v>365</v>
      </c>
    </row>
    <row r="27" spans="1:17" ht="14.4" customHeight="1" x14ac:dyDescent="0.3">
      <c r="A27" s="567" t="s">
        <v>3937</v>
      </c>
      <c r="B27" s="568" t="s">
        <v>3813</v>
      </c>
      <c r="C27" s="568" t="s">
        <v>3828</v>
      </c>
      <c r="D27" s="568" t="s">
        <v>3895</v>
      </c>
      <c r="E27" s="568" t="s">
        <v>3872</v>
      </c>
      <c r="F27" s="571"/>
      <c r="G27" s="571"/>
      <c r="H27" s="571"/>
      <c r="I27" s="571"/>
      <c r="J27" s="571"/>
      <c r="K27" s="571"/>
      <c r="L27" s="571"/>
      <c r="M27" s="571"/>
      <c r="N27" s="571">
        <v>1</v>
      </c>
      <c r="O27" s="571">
        <v>553</v>
      </c>
      <c r="P27" s="585"/>
      <c r="Q27" s="572">
        <v>553</v>
      </c>
    </row>
    <row r="28" spans="1:17" ht="14.4" customHeight="1" x14ac:dyDescent="0.3">
      <c r="A28" s="567" t="s">
        <v>3937</v>
      </c>
      <c r="B28" s="568" t="s">
        <v>3813</v>
      </c>
      <c r="C28" s="568" t="s">
        <v>3828</v>
      </c>
      <c r="D28" s="568" t="s">
        <v>3951</v>
      </c>
      <c r="E28" s="568" t="s">
        <v>3874</v>
      </c>
      <c r="F28" s="571"/>
      <c r="G28" s="571"/>
      <c r="H28" s="571"/>
      <c r="I28" s="571"/>
      <c r="J28" s="571">
        <v>10</v>
      </c>
      <c r="K28" s="571">
        <v>7430</v>
      </c>
      <c r="L28" s="571"/>
      <c r="M28" s="571">
        <v>743</v>
      </c>
      <c r="N28" s="571">
        <v>24</v>
      </c>
      <c r="O28" s="571">
        <v>17904</v>
      </c>
      <c r="P28" s="585"/>
      <c r="Q28" s="572">
        <v>746</v>
      </c>
    </row>
    <row r="29" spans="1:17" ht="14.4" customHeight="1" x14ac:dyDescent="0.3">
      <c r="A29" s="567" t="s">
        <v>3937</v>
      </c>
      <c r="B29" s="568" t="s">
        <v>3813</v>
      </c>
      <c r="C29" s="568" t="s">
        <v>3828</v>
      </c>
      <c r="D29" s="568" t="s">
        <v>3952</v>
      </c>
      <c r="E29" s="568" t="s">
        <v>3945</v>
      </c>
      <c r="F29" s="571">
        <v>12</v>
      </c>
      <c r="G29" s="571">
        <v>9576</v>
      </c>
      <c r="H29" s="571">
        <v>1</v>
      </c>
      <c r="I29" s="571">
        <v>798</v>
      </c>
      <c r="J29" s="571">
        <v>2</v>
      </c>
      <c r="K29" s="571">
        <v>1600</v>
      </c>
      <c r="L29" s="571">
        <v>0.16708437761069339</v>
      </c>
      <c r="M29" s="571">
        <v>800</v>
      </c>
      <c r="N29" s="571">
        <v>28</v>
      </c>
      <c r="O29" s="571">
        <v>22484</v>
      </c>
      <c r="P29" s="585">
        <v>2.3479532163742691</v>
      </c>
      <c r="Q29" s="572">
        <v>803</v>
      </c>
    </row>
    <row r="30" spans="1:17" ht="14.4" customHeight="1" x14ac:dyDescent="0.3">
      <c r="A30" s="567" t="s">
        <v>3937</v>
      </c>
      <c r="B30" s="568" t="s">
        <v>3813</v>
      </c>
      <c r="C30" s="568" t="s">
        <v>3828</v>
      </c>
      <c r="D30" s="568" t="s">
        <v>3953</v>
      </c>
      <c r="E30" s="568" t="s">
        <v>3945</v>
      </c>
      <c r="F30" s="571">
        <v>6</v>
      </c>
      <c r="G30" s="571">
        <v>5544</v>
      </c>
      <c r="H30" s="571">
        <v>1</v>
      </c>
      <c r="I30" s="571">
        <v>924</v>
      </c>
      <c r="J30" s="571">
        <v>4</v>
      </c>
      <c r="K30" s="571">
        <v>3704</v>
      </c>
      <c r="L30" s="571">
        <v>0.6681096681096681</v>
      </c>
      <c r="M30" s="571">
        <v>926</v>
      </c>
      <c r="N30" s="571">
        <v>4</v>
      </c>
      <c r="O30" s="571">
        <v>3716</v>
      </c>
      <c r="P30" s="585">
        <v>0.67027417027417024</v>
      </c>
      <c r="Q30" s="572">
        <v>929</v>
      </c>
    </row>
    <row r="31" spans="1:17" ht="14.4" customHeight="1" x14ac:dyDescent="0.3">
      <c r="A31" s="567" t="s">
        <v>3937</v>
      </c>
      <c r="B31" s="568" t="s">
        <v>3813</v>
      </c>
      <c r="C31" s="568" t="s">
        <v>3828</v>
      </c>
      <c r="D31" s="568" t="s">
        <v>3954</v>
      </c>
      <c r="E31" s="568" t="s">
        <v>3945</v>
      </c>
      <c r="F31" s="571"/>
      <c r="G31" s="571"/>
      <c r="H31" s="571"/>
      <c r="I31" s="571"/>
      <c r="J31" s="571">
        <v>13</v>
      </c>
      <c r="K31" s="571">
        <v>13117</v>
      </c>
      <c r="L31" s="571"/>
      <c r="M31" s="571">
        <v>1009</v>
      </c>
      <c r="N31" s="571">
        <v>3</v>
      </c>
      <c r="O31" s="571">
        <v>3036</v>
      </c>
      <c r="P31" s="585"/>
      <c r="Q31" s="572">
        <v>1012</v>
      </c>
    </row>
    <row r="32" spans="1:17" ht="14.4" customHeight="1" x14ac:dyDescent="0.3">
      <c r="A32" s="567" t="s">
        <v>3937</v>
      </c>
      <c r="B32" s="568" t="s">
        <v>3813</v>
      </c>
      <c r="C32" s="568" t="s">
        <v>3828</v>
      </c>
      <c r="D32" s="568" t="s">
        <v>3896</v>
      </c>
      <c r="E32" s="568" t="s">
        <v>3880</v>
      </c>
      <c r="F32" s="571"/>
      <c r="G32" s="571"/>
      <c r="H32" s="571"/>
      <c r="I32" s="571"/>
      <c r="J32" s="571"/>
      <c r="K32" s="571"/>
      <c r="L32" s="571"/>
      <c r="M32" s="571"/>
      <c r="N32" s="571">
        <v>3</v>
      </c>
      <c r="O32" s="571">
        <v>1317</v>
      </c>
      <c r="P32" s="585"/>
      <c r="Q32" s="572">
        <v>439</v>
      </c>
    </row>
    <row r="33" spans="1:17" ht="14.4" customHeight="1" x14ac:dyDescent="0.3">
      <c r="A33" s="567" t="s">
        <v>3937</v>
      </c>
      <c r="B33" s="568" t="s">
        <v>3813</v>
      </c>
      <c r="C33" s="568" t="s">
        <v>3828</v>
      </c>
      <c r="D33" s="568" t="s">
        <v>3899</v>
      </c>
      <c r="E33" s="568" t="s">
        <v>3892</v>
      </c>
      <c r="F33" s="571">
        <v>2</v>
      </c>
      <c r="G33" s="571">
        <v>410</v>
      </c>
      <c r="H33" s="571">
        <v>1</v>
      </c>
      <c r="I33" s="571">
        <v>205</v>
      </c>
      <c r="J33" s="571">
        <v>2</v>
      </c>
      <c r="K33" s="571">
        <v>412</v>
      </c>
      <c r="L33" s="571">
        <v>1.0048780487804878</v>
      </c>
      <c r="M33" s="571">
        <v>206</v>
      </c>
      <c r="N33" s="571">
        <v>4</v>
      </c>
      <c r="O33" s="571">
        <v>828</v>
      </c>
      <c r="P33" s="585">
        <v>2.0195121951219512</v>
      </c>
      <c r="Q33" s="572">
        <v>207</v>
      </c>
    </row>
    <row r="34" spans="1:17" ht="14.4" customHeight="1" x14ac:dyDescent="0.3">
      <c r="A34" s="567" t="s">
        <v>3937</v>
      </c>
      <c r="B34" s="568" t="s">
        <v>3813</v>
      </c>
      <c r="C34" s="568" t="s">
        <v>3828</v>
      </c>
      <c r="D34" s="568" t="s">
        <v>3902</v>
      </c>
      <c r="E34" s="568" t="s">
        <v>3903</v>
      </c>
      <c r="F34" s="571"/>
      <c r="G34" s="571"/>
      <c r="H34" s="571"/>
      <c r="I34" s="571"/>
      <c r="J34" s="571">
        <v>1</v>
      </c>
      <c r="K34" s="571">
        <v>326</v>
      </c>
      <c r="L34" s="571"/>
      <c r="M34" s="571">
        <v>326</v>
      </c>
      <c r="N34" s="571">
        <v>3</v>
      </c>
      <c r="O34" s="571">
        <v>981</v>
      </c>
      <c r="P34" s="585"/>
      <c r="Q34" s="572">
        <v>327</v>
      </c>
    </row>
    <row r="35" spans="1:17" ht="14.4" customHeight="1" x14ac:dyDescent="0.3">
      <c r="A35" s="567" t="s">
        <v>3937</v>
      </c>
      <c r="B35" s="568" t="s">
        <v>3813</v>
      </c>
      <c r="C35" s="568" t="s">
        <v>3828</v>
      </c>
      <c r="D35" s="568" t="s">
        <v>3904</v>
      </c>
      <c r="E35" s="568" t="s">
        <v>3905</v>
      </c>
      <c r="F35" s="571">
        <v>1</v>
      </c>
      <c r="G35" s="571">
        <v>162</v>
      </c>
      <c r="H35" s="571">
        <v>1</v>
      </c>
      <c r="I35" s="571">
        <v>162</v>
      </c>
      <c r="J35" s="571"/>
      <c r="K35" s="571"/>
      <c r="L35" s="571"/>
      <c r="M35" s="571"/>
      <c r="N35" s="571"/>
      <c r="O35" s="571"/>
      <c r="P35" s="585"/>
      <c r="Q35" s="572"/>
    </row>
    <row r="36" spans="1:17" ht="14.4" customHeight="1" x14ac:dyDescent="0.3">
      <c r="A36" s="567" t="s">
        <v>3937</v>
      </c>
      <c r="B36" s="568" t="s">
        <v>3813</v>
      </c>
      <c r="C36" s="568" t="s">
        <v>3828</v>
      </c>
      <c r="D36" s="568" t="s">
        <v>3908</v>
      </c>
      <c r="E36" s="568" t="s">
        <v>3909</v>
      </c>
      <c r="F36" s="571">
        <v>1</v>
      </c>
      <c r="G36" s="571">
        <v>734</v>
      </c>
      <c r="H36" s="571">
        <v>1</v>
      </c>
      <c r="I36" s="571">
        <v>734</v>
      </c>
      <c r="J36" s="571"/>
      <c r="K36" s="571"/>
      <c r="L36" s="571"/>
      <c r="M36" s="571"/>
      <c r="N36" s="571"/>
      <c r="O36" s="571"/>
      <c r="P36" s="585"/>
      <c r="Q36" s="572"/>
    </row>
    <row r="37" spans="1:17" ht="14.4" customHeight="1" x14ac:dyDescent="0.3">
      <c r="A37" s="567" t="s">
        <v>3955</v>
      </c>
      <c r="B37" s="568" t="s">
        <v>3813</v>
      </c>
      <c r="C37" s="568" t="s">
        <v>3819</v>
      </c>
      <c r="D37" s="568" t="s">
        <v>3827</v>
      </c>
      <c r="E37" s="568" t="s">
        <v>3825</v>
      </c>
      <c r="F37" s="571"/>
      <c r="G37" s="571"/>
      <c r="H37" s="571"/>
      <c r="I37" s="571"/>
      <c r="J37" s="571">
        <v>1</v>
      </c>
      <c r="K37" s="571">
        <v>500</v>
      </c>
      <c r="L37" s="571"/>
      <c r="M37" s="571">
        <v>500</v>
      </c>
      <c r="N37" s="571"/>
      <c r="O37" s="571"/>
      <c r="P37" s="585"/>
      <c r="Q37" s="572"/>
    </row>
    <row r="38" spans="1:17" ht="14.4" customHeight="1" x14ac:dyDescent="0.3">
      <c r="A38" s="567" t="s">
        <v>3955</v>
      </c>
      <c r="B38" s="568" t="s">
        <v>3813</v>
      </c>
      <c r="C38" s="568" t="s">
        <v>3828</v>
      </c>
      <c r="D38" s="568" t="s">
        <v>3940</v>
      </c>
      <c r="E38" s="568" t="s">
        <v>3941</v>
      </c>
      <c r="F38" s="571">
        <v>1</v>
      </c>
      <c r="G38" s="571">
        <v>850</v>
      </c>
      <c r="H38" s="571">
        <v>1</v>
      </c>
      <c r="I38" s="571">
        <v>850</v>
      </c>
      <c r="J38" s="571"/>
      <c r="K38" s="571"/>
      <c r="L38" s="571"/>
      <c r="M38" s="571"/>
      <c r="N38" s="571">
        <v>5</v>
      </c>
      <c r="O38" s="571">
        <v>3515</v>
      </c>
      <c r="P38" s="585">
        <v>4.1352941176470592</v>
      </c>
      <c r="Q38" s="572">
        <v>703</v>
      </c>
    </row>
    <row r="39" spans="1:17" ht="14.4" customHeight="1" x14ac:dyDescent="0.3">
      <c r="A39" s="567" t="s">
        <v>3955</v>
      </c>
      <c r="B39" s="568" t="s">
        <v>3813</v>
      </c>
      <c r="C39" s="568" t="s">
        <v>3828</v>
      </c>
      <c r="D39" s="568" t="s">
        <v>3942</v>
      </c>
      <c r="E39" s="568" t="s">
        <v>3943</v>
      </c>
      <c r="F39" s="571">
        <v>2</v>
      </c>
      <c r="G39" s="571">
        <v>366</v>
      </c>
      <c r="H39" s="571">
        <v>1</v>
      </c>
      <c r="I39" s="571">
        <v>183</v>
      </c>
      <c r="J39" s="571"/>
      <c r="K39" s="571"/>
      <c r="L39" s="571"/>
      <c r="M39" s="571"/>
      <c r="N39" s="571"/>
      <c r="O39" s="571"/>
      <c r="P39" s="585"/>
      <c r="Q39" s="572"/>
    </row>
    <row r="40" spans="1:17" ht="14.4" customHeight="1" x14ac:dyDescent="0.3">
      <c r="A40" s="567" t="s">
        <v>3955</v>
      </c>
      <c r="B40" s="568" t="s">
        <v>3813</v>
      </c>
      <c r="C40" s="568" t="s">
        <v>3828</v>
      </c>
      <c r="D40" s="568" t="s">
        <v>3956</v>
      </c>
      <c r="E40" s="568" t="s">
        <v>3957</v>
      </c>
      <c r="F40" s="571"/>
      <c r="G40" s="571"/>
      <c r="H40" s="571"/>
      <c r="I40" s="571"/>
      <c r="J40" s="571">
        <v>1</v>
      </c>
      <c r="K40" s="571">
        <v>58</v>
      </c>
      <c r="L40" s="571"/>
      <c r="M40" s="571">
        <v>58</v>
      </c>
      <c r="N40" s="571"/>
      <c r="O40" s="571"/>
      <c r="P40" s="585"/>
      <c r="Q40" s="572"/>
    </row>
    <row r="41" spans="1:17" ht="14.4" customHeight="1" x14ac:dyDescent="0.3">
      <c r="A41" s="567" t="s">
        <v>3955</v>
      </c>
      <c r="B41" s="568" t="s">
        <v>3813</v>
      </c>
      <c r="C41" s="568" t="s">
        <v>3828</v>
      </c>
      <c r="D41" s="568" t="s">
        <v>3843</v>
      </c>
      <c r="E41" s="568" t="s">
        <v>3844</v>
      </c>
      <c r="F41" s="571">
        <v>2</v>
      </c>
      <c r="G41" s="571">
        <v>68</v>
      </c>
      <c r="H41" s="571">
        <v>1</v>
      </c>
      <c r="I41" s="571">
        <v>34</v>
      </c>
      <c r="J41" s="571">
        <v>4</v>
      </c>
      <c r="K41" s="571">
        <v>136</v>
      </c>
      <c r="L41" s="571">
        <v>2</v>
      </c>
      <c r="M41" s="571">
        <v>34</v>
      </c>
      <c r="N41" s="571"/>
      <c r="O41" s="571"/>
      <c r="P41" s="585"/>
      <c r="Q41" s="572"/>
    </row>
    <row r="42" spans="1:17" ht="14.4" customHeight="1" x14ac:dyDescent="0.3">
      <c r="A42" s="567" t="s">
        <v>3955</v>
      </c>
      <c r="B42" s="568" t="s">
        <v>3813</v>
      </c>
      <c r="C42" s="568" t="s">
        <v>3828</v>
      </c>
      <c r="D42" s="568" t="s">
        <v>3855</v>
      </c>
      <c r="E42" s="568" t="s">
        <v>3856</v>
      </c>
      <c r="F42" s="571">
        <v>1</v>
      </c>
      <c r="G42" s="571">
        <v>155</v>
      </c>
      <c r="H42" s="571">
        <v>1</v>
      </c>
      <c r="I42" s="571">
        <v>155</v>
      </c>
      <c r="J42" s="571">
        <v>3</v>
      </c>
      <c r="K42" s="571">
        <v>468</v>
      </c>
      <c r="L42" s="571">
        <v>3.0193548387096776</v>
      </c>
      <c r="M42" s="571">
        <v>156</v>
      </c>
      <c r="N42" s="571"/>
      <c r="O42" s="571"/>
      <c r="P42" s="585"/>
      <c r="Q42" s="572"/>
    </row>
    <row r="43" spans="1:17" ht="14.4" customHeight="1" x14ac:dyDescent="0.3">
      <c r="A43" s="567" t="s">
        <v>3955</v>
      </c>
      <c r="B43" s="568" t="s">
        <v>3813</v>
      </c>
      <c r="C43" s="568" t="s">
        <v>3828</v>
      </c>
      <c r="D43" s="568" t="s">
        <v>3857</v>
      </c>
      <c r="E43" s="568" t="s">
        <v>3858</v>
      </c>
      <c r="F43" s="571">
        <v>15</v>
      </c>
      <c r="G43" s="571">
        <v>1155</v>
      </c>
      <c r="H43" s="571">
        <v>1</v>
      </c>
      <c r="I43" s="571">
        <v>77</v>
      </c>
      <c r="J43" s="571">
        <v>4</v>
      </c>
      <c r="K43" s="571">
        <v>312</v>
      </c>
      <c r="L43" s="571">
        <v>0.27012987012987011</v>
      </c>
      <c r="M43" s="571">
        <v>78</v>
      </c>
      <c r="N43" s="571"/>
      <c r="O43" s="571"/>
      <c r="P43" s="585"/>
      <c r="Q43" s="572"/>
    </row>
    <row r="44" spans="1:17" ht="14.4" customHeight="1" x14ac:dyDescent="0.3">
      <c r="A44" s="567" t="s">
        <v>3955</v>
      </c>
      <c r="B44" s="568" t="s">
        <v>3813</v>
      </c>
      <c r="C44" s="568" t="s">
        <v>3828</v>
      </c>
      <c r="D44" s="568" t="s">
        <v>3859</v>
      </c>
      <c r="E44" s="568" t="s">
        <v>3860</v>
      </c>
      <c r="F44" s="571">
        <v>154</v>
      </c>
      <c r="G44" s="571">
        <v>35420</v>
      </c>
      <c r="H44" s="571">
        <v>1</v>
      </c>
      <c r="I44" s="571">
        <v>230</v>
      </c>
      <c r="J44" s="571">
        <v>105</v>
      </c>
      <c r="K44" s="571">
        <v>24255</v>
      </c>
      <c r="L44" s="571">
        <v>0.68478260869565222</v>
      </c>
      <c r="M44" s="571">
        <v>231</v>
      </c>
      <c r="N44" s="571">
        <v>138</v>
      </c>
      <c r="O44" s="571">
        <v>32016</v>
      </c>
      <c r="P44" s="585">
        <v>0.90389610389610386</v>
      </c>
      <c r="Q44" s="572">
        <v>232</v>
      </c>
    </row>
    <row r="45" spans="1:17" ht="14.4" customHeight="1" x14ac:dyDescent="0.3">
      <c r="A45" s="567" t="s">
        <v>3955</v>
      </c>
      <c r="B45" s="568" t="s">
        <v>3813</v>
      </c>
      <c r="C45" s="568" t="s">
        <v>3828</v>
      </c>
      <c r="D45" s="568" t="s">
        <v>3861</v>
      </c>
      <c r="E45" s="568" t="s">
        <v>3862</v>
      </c>
      <c r="F45" s="571">
        <v>44</v>
      </c>
      <c r="G45" s="571">
        <v>5060</v>
      </c>
      <c r="H45" s="571">
        <v>1</v>
      </c>
      <c r="I45" s="571">
        <v>115</v>
      </c>
      <c r="J45" s="571">
        <v>41</v>
      </c>
      <c r="K45" s="571">
        <v>4756</v>
      </c>
      <c r="L45" s="571">
        <v>0.9399209486166008</v>
      </c>
      <c r="M45" s="571">
        <v>116</v>
      </c>
      <c r="N45" s="571">
        <v>51</v>
      </c>
      <c r="O45" s="571">
        <v>5916</v>
      </c>
      <c r="P45" s="585">
        <v>1.1691699604743082</v>
      </c>
      <c r="Q45" s="572">
        <v>116</v>
      </c>
    </row>
    <row r="46" spans="1:17" ht="14.4" customHeight="1" x14ac:dyDescent="0.3">
      <c r="A46" s="567" t="s">
        <v>3955</v>
      </c>
      <c r="B46" s="568" t="s">
        <v>3813</v>
      </c>
      <c r="C46" s="568" t="s">
        <v>3828</v>
      </c>
      <c r="D46" s="568" t="s">
        <v>3863</v>
      </c>
      <c r="E46" s="568" t="s">
        <v>3864</v>
      </c>
      <c r="F46" s="571">
        <v>5</v>
      </c>
      <c r="G46" s="571">
        <v>550</v>
      </c>
      <c r="H46" s="571">
        <v>1</v>
      </c>
      <c r="I46" s="571">
        <v>110</v>
      </c>
      <c r="J46" s="571"/>
      <c r="K46" s="571"/>
      <c r="L46" s="571"/>
      <c r="M46" s="571"/>
      <c r="N46" s="571">
        <v>8</v>
      </c>
      <c r="O46" s="571">
        <v>896</v>
      </c>
      <c r="P46" s="585">
        <v>1.6290909090909091</v>
      </c>
      <c r="Q46" s="572">
        <v>112</v>
      </c>
    </row>
    <row r="47" spans="1:17" ht="14.4" customHeight="1" x14ac:dyDescent="0.3">
      <c r="A47" s="567" t="s">
        <v>3955</v>
      </c>
      <c r="B47" s="568" t="s">
        <v>3813</v>
      </c>
      <c r="C47" s="568" t="s">
        <v>3828</v>
      </c>
      <c r="D47" s="568" t="s">
        <v>3867</v>
      </c>
      <c r="E47" s="568" t="s">
        <v>3868</v>
      </c>
      <c r="F47" s="571">
        <v>67</v>
      </c>
      <c r="G47" s="571">
        <v>19698</v>
      </c>
      <c r="H47" s="571">
        <v>1</v>
      </c>
      <c r="I47" s="571">
        <v>294</v>
      </c>
      <c r="J47" s="571">
        <v>100</v>
      </c>
      <c r="K47" s="571">
        <v>29500</v>
      </c>
      <c r="L47" s="571">
        <v>1.4976139709615188</v>
      </c>
      <c r="M47" s="571">
        <v>295</v>
      </c>
      <c r="N47" s="571">
        <v>41</v>
      </c>
      <c r="O47" s="571">
        <v>12136</v>
      </c>
      <c r="P47" s="585">
        <v>0.61610315768098289</v>
      </c>
      <c r="Q47" s="572">
        <v>296</v>
      </c>
    </row>
    <row r="48" spans="1:17" ht="14.4" customHeight="1" x14ac:dyDescent="0.3">
      <c r="A48" s="567" t="s">
        <v>3955</v>
      </c>
      <c r="B48" s="568" t="s">
        <v>3813</v>
      </c>
      <c r="C48" s="568" t="s">
        <v>3828</v>
      </c>
      <c r="D48" s="568" t="s">
        <v>3869</v>
      </c>
      <c r="E48" s="568" t="s">
        <v>3870</v>
      </c>
      <c r="F48" s="571">
        <v>6</v>
      </c>
      <c r="G48" s="571">
        <v>1908</v>
      </c>
      <c r="H48" s="571">
        <v>1</v>
      </c>
      <c r="I48" s="571">
        <v>318</v>
      </c>
      <c r="J48" s="571">
        <v>7</v>
      </c>
      <c r="K48" s="571">
        <v>2233</v>
      </c>
      <c r="L48" s="571">
        <v>1.170335429769392</v>
      </c>
      <c r="M48" s="571">
        <v>319</v>
      </c>
      <c r="N48" s="571"/>
      <c r="O48" s="571"/>
      <c r="P48" s="585"/>
      <c r="Q48" s="572"/>
    </row>
    <row r="49" spans="1:17" ht="14.4" customHeight="1" x14ac:dyDescent="0.3">
      <c r="A49" s="567" t="s">
        <v>3955</v>
      </c>
      <c r="B49" s="568" t="s">
        <v>3813</v>
      </c>
      <c r="C49" s="568" t="s">
        <v>3828</v>
      </c>
      <c r="D49" s="568" t="s">
        <v>3871</v>
      </c>
      <c r="E49" s="568" t="s">
        <v>3872</v>
      </c>
      <c r="F49" s="571">
        <v>17</v>
      </c>
      <c r="G49" s="571">
        <v>8194</v>
      </c>
      <c r="H49" s="571">
        <v>1</v>
      </c>
      <c r="I49" s="571">
        <v>482</v>
      </c>
      <c r="J49" s="571">
        <v>8</v>
      </c>
      <c r="K49" s="571">
        <v>3864</v>
      </c>
      <c r="L49" s="571">
        <v>0.47156455943373199</v>
      </c>
      <c r="M49" s="571">
        <v>483</v>
      </c>
      <c r="N49" s="571">
        <v>13</v>
      </c>
      <c r="O49" s="571">
        <v>6292</v>
      </c>
      <c r="P49" s="585">
        <v>0.76787893580668787</v>
      </c>
      <c r="Q49" s="572">
        <v>484</v>
      </c>
    </row>
    <row r="50" spans="1:17" ht="14.4" customHeight="1" x14ac:dyDescent="0.3">
      <c r="A50" s="567" t="s">
        <v>3955</v>
      </c>
      <c r="B50" s="568" t="s">
        <v>3813</v>
      </c>
      <c r="C50" s="568" t="s">
        <v>3828</v>
      </c>
      <c r="D50" s="568" t="s">
        <v>3873</v>
      </c>
      <c r="E50" s="568" t="s">
        <v>3874</v>
      </c>
      <c r="F50" s="571"/>
      <c r="G50" s="571"/>
      <c r="H50" s="571"/>
      <c r="I50" s="571"/>
      <c r="J50" s="571">
        <v>6</v>
      </c>
      <c r="K50" s="571">
        <v>4056</v>
      </c>
      <c r="L50" s="571"/>
      <c r="M50" s="571">
        <v>676</v>
      </c>
      <c r="N50" s="571"/>
      <c r="O50" s="571"/>
      <c r="P50" s="585"/>
      <c r="Q50" s="572"/>
    </row>
    <row r="51" spans="1:17" ht="14.4" customHeight="1" x14ac:dyDescent="0.3">
      <c r="A51" s="567" t="s">
        <v>3955</v>
      </c>
      <c r="B51" s="568" t="s">
        <v>3813</v>
      </c>
      <c r="C51" s="568" t="s">
        <v>3828</v>
      </c>
      <c r="D51" s="568" t="s">
        <v>3944</v>
      </c>
      <c r="E51" s="568" t="s">
        <v>3945</v>
      </c>
      <c r="F51" s="571">
        <v>8</v>
      </c>
      <c r="G51" s="571">
        <v>5856</v>
      </c>
      <c r="H51" s="571">
        <v>1</v>
      </c>
      <c r="I51" s="571">
        <v>732</v>
      </c>
      <c r="J51" s="571">
        <v>14</v>
      </c>
      <c r="K51" s="571">
        <v>10262</v>
      </c>
      <c r="L51" s="571">
        <v>1.7523907103825136</v>
      </c>
      <c r="M51" s="571">
        <v>733</v>
      </c>
      <c r="N51" s="571">
        <v>12</v>
      </c>
      <c r="O51" s="571">
        <v>8808</v>
      </c>
      <c r="P51" s="585">
        <v>1.5040983606557377</v>
      </c>
      <c r="Q51" s="572">
        <v>734</v>
      </c>
    </row>
    <row r="52" spans="1:17" ht="14.4" customHeight="1" x14ac:dyDescent="0.3">
      <c r="A52" s="567" t="s">
        <v>3955</v>
      </c>
      <c r="B52" s="568" t="s">
        <v>3813</v>
      </c>
      <c r="C52" s="568" t="s">
        <v>3828</v>
      </c>
      <c r="D52" s="568" t="s">
        <v>3875</v>
      </c>
      <c r="E52" s="568" t="s">
        <v>3876</v>
      </c>
      <c r="F52" s="571">
        <v>30</v>
      </c>
      <c r="G52" s="571">
        <v>2400</v>
      </c>
      <c r="H52" s="571">
        <v>1</v>
      </c>
      <c r="I52" s="571">
        <v>80</v>
      </c>
      <c r="J52" s="571">
        <v>32</v>
      </c>
      <c r="K52" s="571">
        <v>2592</v>
      </c>
      <c r="L52" s="571">
        <v>1.08</v>
      </c>
      <c r="M52" s="571">
        <v>81</v>
      </c>
      <c r="N52" s="571">
        <v>14</v>
      </c>
      <c r="O52" s="571">
        <v>1148</v>
      </c>
      <c r="P52" s="585">
        <v>0.47833333333333333</v>
      </c>
      <c r="Q52" s="572">
        <v>82</v>
      </c>
    </row>
    <row r="53" spans="1:17" ht="14.4" customHeight="1" x14ac:dyDescent="0.3">
      <c r="A53" s="567" t="s">
        <v>3955</v>
      </c>
      <c r="B53" s="568" t="s">
        <v>3813</v>
      </c>
      <c r="C53" s="568" t="s">
        <v>3828</v>
      </c>
      <c r="D53" s="568" t="s">
        <v>3946</v>
      </c>
      <c r="E53" s="568" t="s">
        <v>3947</v>
      </c>
      <c r="F53" s="571">
        <v>20</v>
      </c>
      <c r="G53" s="571">
        <v>10440</v>
      </c>
      <c r="H53" s="571">
        <v>1</v>
      </c>
      <c r="I53" s="571">
        <v>522</v>
      </c>
      <c r="J53" s="571">
        <v>15</v>
      </c>
      <c r="K53" s="571">
        <v>7845</v>
      </c>
      <c r="L53" s="571">
        <v>0.75143678160919536</v>
      </c>
      <c r="M53" s="571">
        <v>523</v>
      </c>
      <c r="N53" s="571">
        <v>14</v>
      </c>
      <c r="O53" s="571">
        <v>7336</v>
      </c>
      <c r="P53" s="585">
        <v>0.70268199233716477</v>
      </c>
      <c r="Q53" s="572">
        <v>524</v>
      </c>
    </row>
    <row r="54" spans="1:17" ht="14.4" customHeight="1" x14ac:dyDescent="0.3">
      <c r="A54" s="567" t="s">
        <v>3955</v>
      </c>
      <c r="B54" s="568" t="s">
        <v>3813</v>
      </c>
      <c r="C54" s="568" t="s">
        <v>3828</v>
      </c>
      <c r="D54" s="568" t="s">
        <v>3879</v>
      </c>
      <c r="E54" s="568" t="s">
        <v>3880</v>
      </c>
      <c r="F54" s="571">
        <v>9</v>
      </c>
      <c r="G54" s="571">
        <v>2988</v>
      </c>
      <c r="H54" s="571">
        <v>1</v>
      </c>
      <c r="I54" s="571">
        <v>332</v>
      </c>
      <c r="J54" s="571">
        <v>6</v>
      </c>
      <c r="K54" s="571">
        <v>1998</v>
      </c>
      <c r="L54" s="571">
        <v>0.66867469879518071</v>
      </c>
      <c r="M54" s="571">
        <v>333</v>
      </c>
      <c r="N54" s="571">
        <v>7</v>
      </c>
      <c r="O54" s="571">
        <v>2345</v>
      </c>
      <c r="P54" s="585">
        <v>0.78480589022757696</v>
      </c>
      <c r="Q54" s="572">
        <v>335</v>
      </c>
    </row>
    <row r="55" spans="1:17" ht="14.4" customHeight="1" x14ac:dyDescent="0.3">
      <c r="A55" s="567" t="s">
        <v>3955</v>
      </c>
      <c r="B55" s="568" t="s">
        <v>3813</v>
      </c>
      <c r="C55" s="568" t="s">
        <v>3828</v>
      </c>
      <c r="D55" s="568" t="s">
        <v>3948</v>
      </c>
      <c r="E55" s="568" t="s">
        <v>3949</v>
      </c>
      <c r="F55" s="571">
        <v>2</v>
      </c>
      <c r="G55" s="571">
        <v>1206</v>
      </c>
      <c r="H55" s="571">
        <v>1</v>
      </c>
      <c r="I55" s="571">
        <v>603</v>
      </c>
      <c r="J55" s="571">
        <v>1</v>
      </c>
      <c r="K55" s="571">
        <v>604</v>
      </c>
      <c r="L55" s="571">
        <v>0.50082918739635163</v>
      </c>
      <c r="M55" s="571">
        <v>604</v>
      </c>
      <c r="N55" s="571">
        <v>2</v>
      </c>
      <c r="O55" s="571">
        <v>1212</v>
      </c>
      <c r="P55" s="585">
        <v>1.0049751243781095</v>
      </c>
      <c r="Q55" s="572">
        <v>606</v>
      </c>
    </row>
    <row r="56" spans="1:17" ht="14.4" customHeight="1" x14ac:dyDescent="0.3">
      <c r="A56" s="567" t="s">
        <v>3955</v>
      </c>
      <c r="B56" s="568" t="s">
        <v>3813</v>
      </c>
      <c r="C56" s="568" t="s">
        <v>3828</v>
      </c>
      <c r="D56" s="568" t="s">
        <v>3950</v>
      </c>
      <c r="E56" s="568" t="s">
        <v>3949</v>
      </c>
      <c r="F56" s="571">
        <v>1</v>
      </c>
      <c r="G56" s="571">
        <v>517</v>
      </c>
      <c r="H56" s="571">
        <v>1</v>
      </c>
      <c r="I56" s="571">
        <v>517</v>
      </c>
      <c r="J56" s="571">
        <v>1</v>
      </c>
      <c r="K56" s="571">
        <v>518</v>
      </c>
      <c r="L56" s="571">
        <v>1.0019342359767891</v>
      </c>
      <c r="M56" s="571">
        <v>518</v>
      </c>
      <c r="N56" s="571">
        <v>1</v>
      </c>
      <c r="O56" s="571">
        <v>520</v>
      </c>
      <c r="P56" s="585">
        <v>1.0058027079303675</v>
      </c>
      <c r="Q56" s="572">
        <v>520</v>
      </c>
    </row>
    <row r="57" spans="1:17" ht="14.4" customHeight="1" x14ac:dyDescent="0.3">
      <c r="A57" s="567" t="s">
        <v>3955</v>
      </c>
      <c r="B57" s="568" t="s">
        <v>3813</v>
      </c>
      <c r="C57" s="568" t="s">
        <v>3828</v>
      </c>
      <c r="D57" s="568" t="s">
        <v>3891</v>
      </c>
      <c r="E57" s="568" t="s">
        <v>3892</v>
      </c>
      <c r="F57" s="571">
        <v>3</v>
      </c>
      <c r="G57" s="571">
        <v>513</v>
      </c>
      <c r="H57" s="571">
        <v>1</v>
      </c>
      <c r="I57" s="571">
        <v>171</v>
      </c>
      <c r="J57" s="571">
        <v>3</v>
      </c>
      <c r="K57" s="571">
        <v>516</v>
      </c>
      <c r="L57" s="571">
        <v>1.0058479532163742</v>
      </c>
      <c r="M57" s="571">
        <v>172</v>
      </c>
      <c r="N57" s="571">
        <v>5</v>
      </c>
      <c r="O57" s="571">
        <v>860</v>
      </c>
      <c r="P57" s="585">
        <v>1.6764132553606237</v>
      </c>
      <c r="Q57" s="572">
        <v>172</v>
      </c>
    </row>
    <row r="58" spans="1:17" ht="14.4" customHeight="1" x14ac:dyDescent="0.3">
      <c r="A58" s="567" t="s">
        <v>3955</v>
      </c>
      <c r="B58" s="568" t="s">
        <v>3813</v>
      </c>
      <c r="C58" s="568" t="s">
        <v>3828</v>
      </c>
      <c r="D58" s="568" t="s">
        <v>3893</v>
      </c>
      <c r="E58" s="568" t="s">
        <v>3868</v>
      </c>
      <c r="F58" s="571">
        <v>16</v>
      </c>
      <c r="G58" s="571">
        <v>5760</v>
      </c>
      <c r="H58" s="571">
        <v>1</v>
      </c>
      <c r="I58" s="571">
        <v>360</v>
      </c>
      <c r="J58" s="571">
        <v>41</v>
      </c>
      <c r="K58" s="571">
        <v>14842</v>
      </c>
      <c r="L58" s="571">
        <v>2.5767361111111109</v>
      </c>
      <c r="M58" s="571">
        <v>362</v>
      </c>
      <c r="N58" s="571">
        <v>41</v>
      </c>
      <c r="O58" s="571">
        <v>14965</v>
      </c>
      <c r="P58" s="585">
        <v>2.5980902777777777</v>
      </c>
      <c r="Q58" s="572">
        <v>365</v>
      </c>
    </row>
    <row r="59" spans="1:17" ht="14.4" customHeight="1" x14ac:dyDescent="0.3">
      <c r="A59" s="567" t="s">
        <v>3955</v>
      </c>
      <c r="B59" s="568" t="s">
        <v>3813</v>
      </c>
      <c r="C59" s="568" t="s">
        <v>3828</v>
      </c>
      <c r="D59" s="568" t="s">
        <v>3894</v>
      </c>
      <c r="E59" s="568" t="s">
        <v>3870</v>
      </c>
      <c r="F59" s="571"/>
      <c r="G59" s="571"/>
      <c r="H59" s="571"/>
      <c r="I59" s="571"/>
      <c r="J59" s="571">
        <v>3</v>
      </c>
      <c r="K59" s="571">
        <v>1158</v>
      </c>
      <c r="L59" s="571"/>
      <c r="M59" s="571">
        <v>386</v>
      </c>
      <c r="N59" s="571"/>
      <c r="O59" s="571"/>
      <c r="P59" s="585"/>
      <c r="Q59" s="572"/>
    </row>
    <row r="60" spans="1:17" ht="14.4" customHeight="1" x14ac:dyDescent="0.3">
      <c r="A60" s="567" t="s">
        <v>3955</v>
      </c>
      <c r="B60" s="568" t="s">
        <v>3813</v>
      </c>
      <c r="C60" s="568" t="s">
        <v>3828</v>
      </c>
      <c r="D60" s="568" t="s">
        <v>3895</v>
      </c>
      <c r="E60" s="568" t="s">
        <v>3872</v>
      </c>
      <c r="F60" s="571">
        <v>5</v>
      </c>
      <c r="G60" s="571">
        <v>2740</v>
      </c>
      <c r="H60" s="571">
        <v>1</v>
      </c>
      <c r="I60" s="571">
        <v>548</v>
      </c>
      <c r="J60" s="571">
        <v>18</v>
      </c>
      <c r="K60" s="571">
        <v>9900</v>
      </c>
      <c r="L60" s="571">
        <v>3.613138686131387</v>
      </c>
      <c r="M60" s="571">
        <v>550</v>
      </c>
      <c r="N60" s="571">
        <v>9</v>
      </c>
      <c r="O60" s="571">
        <v>4977</v>
      </c>
      <c r="P60" s="585">
        <v>1.8164233576642337</v>
      </c>
      <c r="Q60" s="572">
        <v>553</v>
      </c>
    </row>
    <row r="61" spans="1:17" ht="14.4" customHeight="1" x14ac:dyDescent="0.3">
      <c r="A61" s="567" t="s">
        <v>3955</v>
      </c>
      <c r="B61" s="568" t="s">
        <v>3813</v>
      </c>
      <c r="C61" s="568" t="s">
        <v>3828</v>
      </c>
      <c r="D61" s="568" t="s">
        <v>3951</v>
      </c>
      <c r="E61" s="568" t="s">
        <v>3874</v>
      </c>
      <c r="F61" s="571">
        <v>3</v>
      </c>
      <c r="G61" s="571">
        <v>2223</v>
      </c>
      <c r="H61" s="571">
        <v>1</v>
      </c>
      <c r="I61" s="571">
        <v>741</v>
      </c>
      <c r="J61" s="571"/>
      <c r="K61" s="571"/>
      <c r="L61" s="571"/>
      <c r="M61" s="571"/>
      <c r="N61" s="571"/>
      <c r="O61" s="571"/>
      <c r="P61" s="585"/>
      <c r="Q61" s="572"/>
    </row>
    <row r="62" spans="1:17" ht="14.4" customHeight="1" x14ac:dyDescent="0.3">
      <c r="A62" s="567" t="s">
        <v>3955</v>
      </c>
      <c r="B62" s="568" t="s">
        <v>3813</v>
      </c>
      <c r="C62" s="568" t="s">
        <v>3828</v>
      </c>
      <c r="D62" s="568" t="s">
        <v>3952</v>
      </c>
      <c r="E62" s="568" t="s">
        <v>3945</v>
      </c>
      <c r="F62" s="571"/>
      <c r="G62" s="571"/>
      <c r="H62" s="571"/>
      <c r="I62" s="571"/>
      <c r="J62" s="571">
        <v>3</v>
      </c>
      <c r="K62" s="571">
        <v>2400</v>
      </c>
      <c r="L62" s="571"/>
      <c r="M62" s="571">
        <v>800</v>
      </c>
      <c r="N62" s="571">
        <v>3</v>
      </c>
      <c r="O62" s="571">
        <v>2409</v>
      </c>
      <c r="P62" s="585"/>
      <c r="Q62" s="572">
        <v>803</v>
      </c>
    </row>
    <row r="63" spans="1:17" ht="14.4" customHeight="1" x14ac:dyDescent="0.3">
      <c r="A63" s="567" t="s">
        <v>3955</v>
      </c>
      <c r="B63" s="568" t="s">
        <v>3813</v>
      </c>
      <c r="C63" s="568" t="s">
        <v>3828</v>
      </c>
      <c r="D63" s="568" t="s">
        <v>3896</v>
      </c>
      <c r="E63" s="568" t="s">
        <v>3880</v>
      </c>
      <c r="F63" s="571"/>
      <c r="G63" s="571"/>
      <c r="H63" s="571"/>
      <c r="I63" s="571"/>
      <c r="J63" s="571">
        <v>2</v>
      </c>
      <c r="K63" s="571">
        <v>870</v>
      </c>
      <c r="L63" s="571"/>
      <c r="M63" s="571">
        <v>435</v>
      </c>
      <c r="N63" s="571">
        <v>4</v>
      </c>
      <c r="O63" s="571">
        <v>1756</v>
      </c>
      <c r="P63" s="585"/>
      <c r="Q63" s="572">
        <v>439</v>
      </c>
    </row>
    <row r="64" spans="1:17" ht="14.4" customHeight="1" x14ac:dyDescent="0.3">
      <c r="A64" s="567" t="s">
        <v>3955</v>
      </c>
      <c r="B64" s="568" t="s">
        <v>3813</v>
      </c>
      <c r="C64" s="568" t="s">
        <v>3828</v>
      </c>
      <c r="D64" s="568" t="s">
        <v>3958</v>
      </c>
      <c r="E64" s="568" t="s">
        <v>3884</v>
      </c>
      <c r="F64" s="571">
        <v>4</v>
      </c>
      <c r="G64" s="571">
        <v>2336</v>
      </c>
      <c r="H64" s="571">
        <v>1</v>
      </c>
      <c r="I64" s="571">
        <v>584</v>
      </c>
      <c r="J64" s="571"/>
      <c r="K64" s="571"/>
      <c r="L64" s="571"/>
      <c r="M64" s="571"/>
      <c r="N64" s="571"/>
      <c r="O64" s="571"/>
      <c r="P64" s="585"/>
      <c r="Q64" s="572"/>
    </row>
    <row r="65" spans="1:17" ht="14.4" customHeight="1" x14ac:dyDescent="0.3">
      <c r="A65" s="567" t="s">
        <v>3955</v>
      </c>
      <c r="B65" s="568" t="s">
        <v>3813</v>
      </c>
      <c r="C65" s="568" t="s">
        <v>3828</v>
      </c>
      <c r="D65" s="568" t="s">
        <v>3959</v>
      </c>
      <c r="E65" s="568" t="s">
        <v>3886</v>
      </c>
      <c r="F65" s="571">
        <v>1</v>
      </c>
      <c r="G65" s="571">
        <v>698</v>
      </c>
      <c r="H65" s="571">
        <v>1</v>
      </c>
      <c r="I65" s="571">
        <v>698</v>
      </c>
      <c r="J65" s="571"/>
      <c r="K65" s="571"/>
      <c r="L65" s="571"/>
      <c r="M65" s="571"/>
      <c r="N65" s="571"/>
      <c r="O65" s="571"/>
      <c r="P65" s="585"/>
      <c r="Q65" s="572"/>
    </row>
    <row r="66" spans="1:17" ht="14.4" customHeight="1" x14ac:dyDescent="0.3">
      <c r="A66" s="567" t="s">
        <v>3955</v>
      </c>
      <c r="B66" s="568" t="s">
        <v>3813</v>
      </c>
      <c r="C66" s="568" t="s">
        <v>3828</v>
      </c>
      <c r="D66" s="568" t="s">
        <v>3899</v>
      </c>
      <c r="E66" s="568" t="s">
        <v>3892</v>
      </c>
      <c r="F66" s="571">
        <v>1</v>
      </c>
      <c r="G66" s="571">
        <v>205</v>
      </c>
      <c r="H66" s="571">
        <v>1</v>
      </c>
      <c r="I66" s="571">
        <v>205</v>
      </c>
      <c r="J66" s="571">
        <v>3</v>
      </c>
      <c r="K66" s="571">
        <v>618</v>
      </c>
      <c r="L66" s="571">
        <v>3.0146341463414634</v>
      </c>
      <c r="M66" s="571">
        <v>206</v>
      </c>
      <c r="N66" s="571">
        <v>3</v>
      </c>
      <c r="O66" s="571">
        <v>621</v>
      </c>
      <c r="P66" s="585">
        <v>3.0292682926829269</v>
      </c>
      <c r="Q66" s="572">
        <v>207</v>
      </c>
    </row>
    <row r="67" spans="1:17" ht="14.4" customHeight="1" x14ac:dyDescent="0.3">
      <c r="A67" s="567" t="s">
        <v>3955</v>
      </c>
      <c r="B67" s="568" t="s">
        <v>3813</v>
      </c>
      <c r="C67" s="568" t="s">
        <v>3828</v>
      </c>
      <c r="D67" s="568" t="s">
        <v>3902</v>
      </c>
      <c r="E67" s="568" t="s">
        <v>3903</v>
      </c>
      <c r="F67" s="571">
        <v>9</v>
      </c>
      <c r="G67" s="571">
        <v>2916</v>
      </c>
      <c r="H67" s="571">
        <v>1</v>
      </c>
      <c r="I67" s="571">
        <v>324</v>
      </c>
      <c r="J67" s="571">
        <v>10</v>
      </c>
      <c r="K67" s="571">
        <v>3260</v>
      </c>
      <c r="L67" s="571">
        <v>1.1179698216735254</v>
      </c>
      <c r="M67" s="571">
        <v>326</v>
      </c>
      <c r="N67" s="571">
        <v>12</v>
      </c>
      <c r="O67" s="571">
        <v>3924</v>
      </c>
      <c r="P67" s="585">
        <v>1.345679012345679</v>
      </c>
      <c r="Q67" s="572">
        <v>327</v>
      </c>
    </row>
    <row r="68" spans="1:17" ht="14.4" customHeight="1" x14ac:dyDescent="0.3">
      <c r="A68" s="567" t="s">
        <v>3955</v>
      </c>
      <c r="B68" s="568" t="s">
        <v>3813</v>
      </c>
      <c r="C68" s="568" t="s">
        <v>3828</v>
      </c>
      <c r="D68" s="568" t="s">
        <v>3908</v>
      </c>
      <c r="E68" s="568" t="s">
        <v>3909</v>
      </c>
      <c r="F68" s="571"/>
      <c r="G68" s="571"/>
      <c r="H68" s="571"/>
      <c r="I68" s="571"/>
      <c r="J68" s="571">
        <v>1</v>
      </c>
      <c r="K68" s="571">
        <v>738</v>
      </c>
      <c r="L68" s="571"/>
      <c r="M68" s="571">
        <v>738</v>
      </c>
      <c r="N68" s="571"/>
      <c r="O68" s="571"/>
      <c r="P68" s="585"/>
      <c r="Q68" s="572"/>
    </row>
    <row r="69" spans="1:17" ht="14.4" customHeight="1" x14ac:dyDescent="0.3">
      <c r="A69" s="567" t="s">
        <v>3960</v>
      </c>
      <c r="B69" s="568" t="s">
        <v>3813</v>
      </c>
      <c r="C69" s="568" t="s">
        <v>3828</v>
      </c>
      <c r="D69" s="568" t="s">
        <v>3940</v>
      </c>
      <c r="E69" s="568" t="s">
        <v>3941</v>
      </c>
      <c r="F69" s="571"/>
      <c r="G69" s="571"/>
      <c r="H69" s="571"/>
      <c r="I69" s="571"/>
      <c r="J69" s="571">
        <v>1</v>
      </c>
      <c r="K69" s="571">
        <v>852</v>
      </c>
      <c r="L69" s="571"/>
      <c r="M69" s="571">
        <v>852</v>
      </c>
      <c r="N69" s="571"/>
      <c r="O69" s="571"/>
      <c r="P69" s="585"/>
      <c r="Q69" s="572"/>
    </row>
    <row r="70" spans="1:17" ht="14.4" customHeight="1" x14ac:dyDescent="0.3">
      <c r="A70" s="567" t="s">
        <v>3960</v>
      </c>
      <c r="B70" s="568" t="s">
        <v>3813</v>
      </c>
      <c r="C70" s="568" t="s">
        <v>3828</v>
      </c>
      <c r="D70" s="568" t="s">
        <v>3855</v>
      </c>
      <c r="E70" s="568" t="s">
        <v>3856</v>
      </c>
      <c r="F70" s="571"/>
      <c r="G70" s="571"/>
      <c r="H70" s="571"/>
      <c r="I70" s="571"/>
      <c r="J70" s="571">
        <v>1</v>
      </c>
      <c r="K70" s="571">
        <v>156</v>
      </c>
      <c r="L70" s="571"/>
      <c r="M70" s="571">
        <v>156</v>
      </c>
      <c r="N70" s="571"/>
      <c r="O70" s="571"/>
      <c r="P70" s="585"/>
      <c r="Q70" s="572"/>
    </row>
    <row r="71" spans="1:17" ht="14.4" customHeight="1" x14ac:dyDescent="0.3">
      <c r="A71" s="567" t="s">
        <v>3960</v>
      </c>
      <c r="B71" s="568" t="s">
        <v>3813</v>
      </c>
      <c r="C71" s="568" t="s">
        <v>3828</v>
      </c>
      <c r="D71" s="568" t="s">
        <v>3857</v>
      </c>
      <c r="E71" s="568" t="s">
        <v>3858</v>
      </c>
      <c r="F71" s="571">
        <v>2</v>
      </c>
      <c r="G71" s="571">
        <v>154</v>
      </c>
      <c r="H71" s="571">
        <v>1</v>
      </c>
      <c r="I71" s="571">
        <v>77</v>
      </c>
      <c r="J71" s="571"/>
      <c r="K71" s="571"/>
      <c r="L71" s="571"/>
      <c r="M71" s="571"/>
      <c r="N71" s="571"/>
      <c r="O71" s="571"/>
      <c r="P71" s="585"/>
      <c r="Q71" s="572"/>
    </row>
    <row r="72" spans="1:17" ht="14.4" customHeight="1" x14ac:dyDescent="0.3">
      <c r="A72" s="567" t="s">
        <v>3960</v>
      </c>
      <c r="B72" s="568" t="s">
        <v>3813</v>
      </c>
      <c r="C72" s="568" t="s">
        <v>3828</v>
      </c>
      <c r="D72" s="568" t="s">
        <v>3859</v>
      </c>
      <c r="E72" s="568" t="s">
        <v>3860</v>
      </c>
      <c r="F72" s="571">
        <v>60</v>
      </c>
      <c r="G72" s="571">
        <v>13800</v>
      </c>
      <c r="H72" s="571">
        <v>1</v>
      </c>
      <c r="I72" s="571">
        <v>230</v>
      </c>
      <c r="J72" s="571">
        <v>15</v>
      </c>
      <c r="K72" s="571">
        <v>3465</v>
      </c>
      <c r="L72" s="571">
        <v>0.25108695652173912</v>
      </c>
      <c r="M72" s="571">
        <v>231</v>
      </c>
      <c r="N72" s="571">
        <v>31</v>
      </c>
      <c r="O72" s="571">
        <v>7192</v>
      </c>
      <c r="P72" s="585">
        <v>0.52115942028985507</v>
      </c>
      <c r="Q72" s="572">
        <v>232</v>
      </c>
    </row>
    <row r="73" spans="1:17" ht="14.4" customHeight="1" x14ac:dyDescent="0.3">
      <c r="A73" s="567" t="s">
        <v>3960</v>
      </c>
      <c r="B73" s="568" t="s">
        <v>3813</v>
      </c>
      <c r="C73" s="568" t="s">
        <v>3828</v>
      </c>
      <c r="D73" s="568" t="s">
        <v>3861</v>
      </c>
      <c r="E73" s="568" t="s">
        <v>3862</v>
      </c>
      <c r="F73" s="571">
        <v>25</v>
      </c>
      <c r="G73" s="571">
        <v>2875</v>
      </c>
      <c r="H73" s="571">
        <v>1</v>
      </c>
      <c r="I73" s="571">
        <v>115</v>
      </c>
      <c r="J73" s="571">
        <v>8</v>
      </c>
      <c r="K73" s="571">
        <v>928</v>
      </c>
      <c r="L73" s="571">
        <v>0.32278260869565217</v>
      </c>
      <c r="M73" s="571">
        <v>116</v>
      </c>
      <c r="N73" s="571">
        <v>9</v>
      </c>
      <c r="O73" s="571">
        <v>1044</v>
      </c>
      <c r="P73" s="585">
        <v>0.3631304347826087</v>
      </c>
      <c r="Q73" s="572">
        <v>116</v>
      </c>
    </row>
    <row r="74" spans="1:17" ht="14.4" customHeight="1" x14ac:dyDescent="0.3">
      <c r="A74" s="567" t="s">
        <v>3960</v>
      </c>
      <c r="B74" s="568" t="s">
        <v>3813</v>
      </c>
      <c r="C74" s="568" t="s">
        <v>3828</v>
      </c>
      <c r="D74" s="568" t="s">
        <v>3863</v>
      </c>
      <c r="E74" s="568" t="s">
        <v>3864</v>
      </c>
      <c r="F74" s="571">
        <v>6</v>
      </c>
      <c r="G74" s="571">
        <v>660</v>
      </c>
      <c r="H74" s="571">
        <v>1</v>
      </c>
      <c r="I74" s="571">
        <v>110</v>
      </c>
      <c r="J74" s="571"/>
      <c r="K74" s="571"/>
      <c r="L74" s="571"/>
      <c r="M74" s="571"/>
      <c r="N74" s="571"/>
      <c r="O74" s="571"/>
      <c r="P74" s="585"/>
      <c r="Q74" s="572"/>
    </row>
    <row r="75" spans="1:17" ht="14.4" customHeight="1" x14ac:dyDescent="0.3">
      <c r="A75" s="567" t="s">
        <v>3960</v>
      </c>
      <c r="B75" s="568" t="s">
        <v>3813</v>
      </c>
      <c r="C75" s="568" t="s">
        <v>3828</v>
      </c>
      <c r="D75" s="568" t="s">
        <v>3867</v>
      </c>
      <c r="E75" s="568" t="s">
        <v>3868</v>
      </c>
      <c r="F75" s="571">
        <v>1</v>
      </c>
      <c r="G75" s="571">
        <v>294</v>
      </c>
      <c r="H75" s="571">
        <v>1</v>
      </c>
      <c r="I75" s="571">
        <v>294</v>
      </c>
      <c r="J75" s="571">
        <v>3</v>
      </c>
      <c r="K75" s="571">
        <v>885</v>
      </c>
      <c r="L75" s="571">
        <v>3.010204081632653</v>
      </c>
      <c r="M75" s="571">
        <v>295</v>
      </c>
      <c r="N75" s="571">
        <v>1</v>
      </c>
      <c r="O75" s="571">
        <v>296</v>
      </c>
      <c r="P75" s="585">
        <v>1.0068027210884354</v>
      </c>
      <c r="Q75" s="572">
        <v>296</v>
      </c>
    </row>
    <row r="76" spans="1:17" ht="14.4" customHeight="1" x14ac:dyDescent="0.3">
      <c r="A76" s="567" t="s">
        <v>3960</v>
      </c>
      <c r="B76" s="568" t="s">
        <v>3813</v>
      </c>
      <c r="C76" s="568" t="s">
        <v>3828</v>
      </c>
      <c r="D76" s="568" t="s">
        <v>3869</v>
      </c>
      <c r="E76" s="568" t="s">
        <v>3870</v>
      </c>
      <c r="F76" s="571"/>
      <c r="G76" s="571"/>
      <c r="H76" s="571"/>
      <c r="I76" s="571"/>
      <c r="J76" s="571">
        <v>4</v>
      </c>
      <c r="K76" s="571">
        <v>1276</v>
      </c>
      <c r="L76" s="571"/>
      <c r="M76" s="571">
        <v>319</v>
      </c>
      <c r="N76" s="571"/>
      <c r="O76" s="571"/>
      <c r="P76" s="585"/>
      <c r="Q76" s="572"/>
    </row>
    <row r="77" spans="1:17" ht="14.4" customHeight="1" x14ac:dyDescent="0.3">
      <c r="A77" s="567" t="s">
        <v>3960</v>
      </c>
      <c r="B77" s="568" t="s">
        <v>3813</v>
      </c>
      <c r="C77" s="568" t="s">
        <v>3828</v>
      </c>
      <c r="D77" s="568" t="s">
        <v>3871</v>
      </c>
      <c r="E77" s="568" t="s">
        <v>3872</v>
      </c>
      <c r="F77" s="571">
        <v>8</v>
      </c>
      <c r="G77" s="571">
        <v>3856</v>
      </c>
      <c r="H77" s="571">
        <v>1</v>
      </c>
      <c r="I77" s="571">
        <v>482</v>
      </c>
      <c r="J77" s="571">
        <v>4</v>
      </c>
      <c r="K77" s="571">
        <v>1932</v>
      </c>
      <c r="L77" s="571">
        <v>0.50103734439834025</v>
      </c>
      <c r="M77" s="571">
        <v>483</v>
      </c>
      <c r="N77" s="571">
        <v>4</v>
      </c>
      <c r="O77" s="571">
        <v>1936</v>
      </c>
      <c r="P77" s="585">
        <v>0.50207468879668049</v>
      </c>
      <c r="Q77" s="572">
        <v>484</v>
      </c>
    </row>
    <row r="78" spans="1:17" ht="14.4" customHeight="1" x14ac:dyDescent="0.3">
      <c r="A78" s="567" t="s">
        <v>3960</v>
      </c>
      <c r="B78" s="568" t="s">
        <v>3813</v>
      </c>
      <c r="C78" s="568" t="s">
        <v>3828</v>
      </c>
      <c r="D78" s="568" t="s">
        <v>3873</v>
      </c>
      <c r="E78" s="568" t="s">
        <v>3874</v>
      </c>
      <c r="F78" s="571"/>
      <c r="G78" s="571"/>
      <c r="H78" s="571"/>
      <c r="I78" s="571"/>
      <c r="J78" s="571"/>
      <c r="K78" s="571"/>
      <c r="L78" s="571"/>
      <c r="M78" s="571"/>
      <c r="N78" s="571">
        <v>1</v>
      </c>
      <c r="O78" s="571">
        <v>677</v>
      </c>
      <c r="P78" s="585"/>
      <c r="Q78" s="572">
        <v>677</v>
      </c>
    </row>
    <row r="79" spans="1:17" ht="14.4" customHeight="1" x14ac:dyDescent="0.3">
      <c r="A79" s="567" t="s">
        <v>3960</v>
      </c>
      <c r="B79" s="568" t="s">
        <v>3813</v>
      </c>
      <c r="C79" s="568" t="s">
        <v>3828</v>
      </c>
      <c r="D79" s="568" t="s">
        <v>3944</v>
      </c>
      <c r="E79" s="568" t="s">
        <v>3945</v>
      </c>
      <c r="F79" s="571">
        <v>11</v>
      </c>
      <c r="G79" s="571">
        <v>8052</v>
      </c>
      <c r="H79" s="571">
        <v>1</v>
      </c>
      <c r="I79" s="571">
        <v>732</v>
      </c>
      <c r="J79" s="571">
        <v>2</v>
      </c>
      <c r="K79" s="571">
        <v>1466</v>
      </c>
      <c r="L79" s="571">
        <v>0.18206656731246895</v>
      </c>
      <c r="M79" s="571">
        <v>733</v>
      </c>
      <c r="N79" s="571">
        <v>1</v>
      </c>
      <c r="O79" s="571">
        <v>734</v>
      </c>
      <c r="P79" s="585">
        <v>9.115747640337804E-2</v>
      </c>
      <c r="Q79" s="572">
        <v>734</v>
      </c>
    </row>
    <row r="80" spans="1:17" ht="14.4" customHeight="1" x14ac:dyDescent="0.3">
      <c r="A80" s="567" t="s">
        <v>3960</v>
      </c>
      <c r="B80" s="568" t="s">
        <v>3813</v>
      </c>
      <c r="C80" s="568" t="s">
        <v>3828</v>
      </c>
      <c r="D80" s="568" t="s">
        <v>3961</v>
      </c>
      <c r="E80" s="568" t="s">
        <v>3945</v>
      </c>
      <c r="F80" s="571"/>
      <c r="G80" s="571"/>
      <c r="H80" s="571"/>
      <c r="I80" s="571"/>
      <c r="J80" s="571">
        <v>7</v>
      </c>
      <c r="K80" s="571">
        <v>6013</v>
      </c>
      <c r="L80" s="571"/>
      <c r="M80" s="571">
        <v>859</v>
      </c>
      <c r="N80" s="571"/>
      <c r="O80" s="571"/>
      <c r="P80" s="585"/>
      <c r="Q80" s="572"/>
    </row>
    <row r="81" spans="1:17" ht="14.4" customHeight="1" x14ac:dyDescent="0.3">
      <c r="A81" s="567" t="s">
        <v>3960</v>
      </c>
      <c r="B81" s="568" t="s">
        <v>3813</v>
      </c>
      <c r="C81" s="568" t="s">
        <v>3828</v>
      </c>
      <c r="D81" s="568" t="s">
        <v>3875</v>
      </c>
      <c r="E81" s="568" t="s">
        <v>3876</v>
      </c>
      <c r="F81" s="571">
        <v>17</v>
      </c>
      <c r="G81" s="571">
        <v>1360</v>
      </c>
      <c r="H81" s="571">
        <v>1</v>
      </c>
      <c r="I81" s="571">
        <v>80</v>
      </c>
      <c r="J81" s="571">
        <v>10</v>
      </c>
      <c r="K81" s="571">
        <v>810</v>
      </c>
      <c r="L81" s="571">
        <v>0.59558823529411764</v>
      </c>
      <c r="M81" s="571">
        <v>81</v>
      </c>
      <c r="N81" s="571">
        <v>1</v>
      </c>
      <c r="O81" s="571">
        <v>82</v>
      </c>
      <c r="P81" s="585">
        <v>6.0294117647058824E-2</v>
      </c>
      <c r="Q81" s="572">
        <v>82</v>
      </c>
    </row>
    <row r="82" spans="1:17" ht="14.4" customHeight="1" x14ac:dyDescent="0.3">
      <c r="A82" s="567" t="s">
        <v>3960</v>
      </c>
      <c r="B82" s="568" t="s">
        <v>3813</v>
      </c>
      <c r="C82" s="568" t="s">
        <v>3828</v>
      </c>
      <c r="D82" s="568" t="s">
        <v>3946</v>
      </c>
      <c r="E82" s="568" t="s">
        <v>3947</v>
      </c>
      <c r="F82" s="571">
        <v>1</v>
      </c>
      <c r="G82" s="571">
        <v>522</v>
      </c>
      <c r="H82" s="571">
        <v>1</v>
      </c>
      <c r="I82" s="571">
        <v>522</v>
      </c>
      <c r="J82" s="571">
        <v>7</v>
      </c>
      <c r="K82" s="571">
        <v>3661</v>
      </c>
      <c r="L82" s="571">
        <v>7.0134099616858236</v>
      </c>
      <c r="M82" s="571">
        <v>523</v>
      </c>
      <c r="N82" s="571"/>
      <c r="O82" s="571"/>
      <c r="P82" s="585"/>
      <c r="Q82" s="572"/>
    </row>
    <row r="83" spans="1:17" ht="14.4" customHeight="1" x14ac:dyDescent="0.3">
      <c r="A83" s="567" t="s">
        <v>3960</v>
      </c>
      <c r="B83" s="568" t="s">
        <v>3813</v>
      </c>
      <c r="C83" s="568" t="s">
        <v>3828</v>
      </c>
      <c r="D83" s="568" t="s">
        <v>3879</v>
      </c>
      <c r="E83" s="568" t="s">
        <v>3880</v>
      </c>
      <c r="F83" s="571">
        <v>3</v>
      </c>
      <c r="G83" s="571">
        <v>996</v>
      </c>
      <c r="H83" s="571">
        <v>1</v>
      </c>
      <c r="I83" s="571">
        <v>332</v>
      </c>
      <c r="J83" s="571"/>
      <c r="K83" s="571"/>
      <c r="L83" s="571"/>
      <c r="M83" s="571"/>
      <c r="N83" s="571"/>
      <c r="O83" s="571"/>
      <c r="P83" s="585"/>
      <c r="Q83" s="572"/>
    </row>
    <row r="84" spans="1:17" ht="14.4" customHeight="1" x14ac:dyDescent="0.3">
      <c r="A84" s="567" t="s">
        <v>3960</v>
      </c>
      <c r="B84" s="568" t="s">
        <v>3813</v>
      </c>
      <c r="C84" s="568" t="s">
        <v>3828</v>
      </c>
      <c r="D84" s="568" t="s">
        <v>3948</v>
      </c>
      <c r="E84" s="568" t="s">
        <v>3949</v>
      </c>
      <c r="F84" s="571">
        <v>1</v>
      </c>
      <c r="G84" s="571">
        <v>603</v>
      </c>
      <c r="H84" s="571">
        <v>1</v>
      </c>
      <c r="I84" s="571">
        <v>603</v>
      </c>
      <c r="J84" s="571"/>
      <c r="K84" s="571"/>
      <c r="L84" s="571"/>
      <c r="M84" s="571"/>
      <c r="N84" s="571">
        <v>1</v>
      </c>
      <c r="O84" s="571">
        <v>606</v>
      </c>
      <c r="P84" s="585">
        <v>1.0049751243781095</v>
      </c>
      <c r="Q84" s="572">
        <v>606</v>
      </c>
    </row>
    <row r="85" spans="1:17" ht="14.4" customHeight="1" x14ac:dyDescent="0.3">
      <c r="A85" s="567" t="s">
        <v>3960</v>
      </c>
      <c r="B85" s="568" t="s">
        <v>3813</v>
      </c>
      <c r="C85" s="568" t="s">
        <v>3828</v>
      </c>
      <c r="D85" s="568" t="s">
        <v>3891</v>
      </c>
      <c r="E85" s="568" t="s">
        <v>3892</v>
      </c>
      <c r="F85" s="571">
        <v>3</v>
      </c>
      <c r="G85" s="571">
        <v>513</v>
      </c>
      <c r="H85" s="571">
        <v>1</v>
      </c>
      <c r="I85" s="571">
        <v>171</v>
      </c>
      <c r="J85" s="571">
        <v>3</v>
      </c>
      <c r="K85" s="571">
        <v>516</v>
      </c>
      <c r="L85" s="571">
        <v>1.0058479532163742</v>
      </c>
      <c r="M85" s="571">
        <v>172</v>
      </c>
      <c r="N85" s="571">
        <v>1</v>
      </c>
      <c r="O85" s="571">
        <v>172</v>
      </c>
      <c r="P85" s="585">
        <v>0.33528265107212474</v>
      </c>
      <c r="Q85" s="572">
        <v>172</v>
      </c>
    </row>
    <row r="86" spans="1:17" ht="14.4" customHeight="1" x14ac:dyDescent="0.3">
      <c r="A86" s="567" t="s">
        <v>3960</v>
      </c>
      <c r="B86" s="568" t="s">
        <v>3813</v>
      </c>
      <c r="C86" s="568" t="s">
        <v>3828</v>
      </c>
      <c r="D86" s="568" t="s">
        <v>3893</v>
      </c>
      <c r="E86" s="568" t="s">
        <v>3868</v>
      </c>
      <c r="F86" s="571"/>
      <c r="G86" s="571"/>
      <c r="H86" s="571"/>
      <c r="I86" s="571"/>
      <c r="J86" s="571">
        <v>1</v>
      </c>
      <c r="K86" s="571">
        <v>362</v>
      </c>
      <c r="L86" s="571"/>
      <c r="M86" s="571">
        <v>362</v>
      </c>
      <c r="N86" s="571">
        <v>2</v>
      </c>
      <c r="O86" s="571">
        <v>730</v>
      </c>
      <c r="P86" s="585"/>
      <c r="Q86" s="572">
        <v>365</v>
      </c>
    </row>
    <row r="87" spans="1:17" ht="14.4" customHeight="1" x14ac:dyDescent="0.3">
      <c r="A87" s="567" t="s">
        <v>3960</v>
      </c>
      <c r="B87" s="568" t="s">
        <v>3813</v>
      </c>
      <c r="C87" s="568" t="s">
        <v>3828</v>
      </c>
      <c r="D87" s="568" t="s">
        <v>3895</v>
      </c>
      <c r="E87" s="568" t="s">
        <v>3872</v>
      </c>
      <c r="F87" s="571">
        <v>3</v>
      </c>
      <c r="G87" s="571">
        <v>1644</v>
      </c>
      <c r="H87" s="571">
        <v>1</v>
      </c>
      <c r="I87" s="571">
        <v>548</v>
      </c>
      <c r="J87" s="571"/>
      <c r="K87" s="571"/>
      <c r="L87" s="571"/>
      <c r="M87" s="571"/>
      <c r="N87" s="571"/>
      <c r="O87" s="571"/>
      <c r="P87" s="585"/>
      <c r="Q87" s="572"/>
    </row>
    <row r="88" spans="1:17" ht="14.4" customHeight="1" x14ac:dyDescent="0.3">
      <c r="A88" s="567" t="s">
        <v>3960</v>
      </c>
      <c r="B88" s="568" t="s">
        <v>3813</v>
      </c>
      <c r="C88" s="568" t="s">
        <v>3828</v>
      </c>
      <c r="D88" s="568" t="s">
        <v>3951</v>
      </c>
      <c r="E88" s="568" t="s">
        <v>3874</v>
      </c>
      <c r="F88" s="571"/>
      <c r="G88" s="571"/>
      <c r="H88" s="571"/>
      <c r="I88" s="571"/>
      <c r="J88" s="571"/>
      <c r="K88" s="571"/>
      <c r="L88" s="571"/>
      <c r="M88" s="571"/>
      <c r="N88" s="571">
        <v>1</v>
      </c>
      <c r="O88" s="571">
        <v>746</v>
      </c>
      <c r="P88" s="585"/>
      <c r="Q88" s="572">
        <v>746</v>
      </c>
    </row>
    <row r="89" spans="1:17" ht="14.4" customHeight="1" x14ac:dyDescent="0.3">
      <c r="A89" s="567" t="s">
        <v>3960</v>
      </c>
      <c r="B89" s="568" t="s">
        <v>3813</v>
      </c>
      <c r="C89" s="568" t="s">
        <v>3828</v>
      </c>
      <c r="D89" s="568" t="s">
        <v>3952</v>
      </c>
      <c r="E89" s="568" t="s">
        <v>3945</v>
      </c>
      <c r="F89" s="571">
        <v>3</v>
      </c>
      <c r="G89" s="571">
        <v>2394</v>
      </c>
      <c r="H89" s="571">
        <v>1</v>
      </c>
      <c r="I89" s="571">
        <v>798</v>
      </c>
      <c r="J89" s="571"/>
      <c r="K89" s="571"/>
      <c r="L89" s="571"/>
      <c r="M89" s="571"/>
      <c r="N89" s="571"/>
      <c r="O89" s="571"/>
      <c r="P89" s="585"/>
      <c r="Q89" s="572"/>
    </row>
    <row r="90" spans="1:17" ht="14.4" customHeight="1" x14ac:dyDescent="0.3">
      <c r="A90" s="567" t="s">
        <v>3960</v>
      </c>
      <c r="B90" s="568" t="s">
        <v>3813</v>
      </c>
      <c r="C90" s="568" t="s">
        <v>3828</v>
      </c>
      <c r="D90" s="568" t="s">
        <v>3900</v>
      </c>
      <c r="E90" s="568" t="s">
        <v>3901</v>
      </c>
      <c r="F90" s="571"/>
      <c r="G90" s="571"/>
      <c r="H90" s="571"/>
      <c r="I90" s="571"/>
      <c r="J90" s="571">
        <v>1</v>
      </c>
      <c r="K90" s="571">
        <v>642</v>
      </c>
      <c r="L90" s="571"/>
      <c r="M90" s="571">
        <v>642</v>
      </c>
      <c r="N90" s="571"/>
      <c r="O90" s="571"/>
      <c r="P90" s="585"/>
      <c r="Q90" s="572"/>
    </row>
    <row r="91" spans="1:17" ht="14.4" customHeight="1" x14ac:dyDescent="0.3">
      <c r="A91" s="567" t="s">
        <v>3960</v>
      </c>
      <c r="B91" s="568" t="s">
        <v>3813</v>
      </c>
      <c r="C91" s="568" t="s">
        <v>3828</v>
      </c>
      <c r="D91" s="568" t="s">
        <v>3902</v>
      </c>
      <c r="E91" s="568" t="s">
        <v>3903</v>
      </c>
      <c r="F91" s="571">
        <v>10</v>
      </c>
      <c r="G91" s="571">
        <v>3240</v>
      </c>
      <c r="H91" s="571">
        <v>1</v>
      </c>
      <c r="I91" s="571">
        <v>324</v>
      </c>
      <c r="J91" s="571">
        <v>10</v>
      </c>
      <c r="K91" s="571">
        <v>3260</v>
      </c>
      <c r="L91" s="571">
        <v>1.0061728395061729</v>
      </c>
      <c r="M91" s="571">
        <v>326</v>
      </c>
      <c r="N91" s="571">
        <v>6</v>
      </c>
      <c r="O91" s="571">
        <v>1962</v>
      </c>
      <c r="P91" s="585">
        <v>0.60555555555555551</v>
      </c>
      <c r="Q91" s="572">
        <v>327</v>
      </c>
    </row>
    <row r="92" spans="1:17" ht="14.4" customHeight="1" x14ac:dyDescent="0.3">
      <c r="A92" s="567" t="s">
        <v>3960</v>
      </c>
      <c r="B92" s="568" t="s">
        <v>3813</v>
      </c>
      <c r="C92" s="568" t="s">
        <v>3828</v>
      </c>
      <c r="D92" s="568" t="s">
        <v>3908</v>
      </c>
      <c r="E92" s="568" t="s">
        <v>3909</v>
      </c>
      <c r="F92" s="571">
        <v>3</v>
      </c>
      <c r="G92" s="571">
        <v>2202</v>
      </c>
      <c r="H92" s="571">
        <v>1</v>
      </c>
      <c r="I92" s="571">
        <v>734</v>
      </c>
      <c r="J92" s="571"/>
      <c r="K92" s="571"/>
      <c r="L92" s="571"/>
      <c r="M92" s="571"/>
      <c r="N92" s="571"/>
      <c r="O92" s="571"/>
      <c r="P92" s="585"/>
      <c r="Q92" s="572"/>
    </row>
    <row r="93" spans="1:17" ht="14.4" customHeight="1" x14ac:dyDescent="0.3">
      <c r="A93" s="567" t="s">
        <v>3962</v>
      </c>
      <c r="B93" s="568" t="s">
        <v>3813</v>
      </c>
      <c r="C93" s="568" t="s">
        <v>3819</v>
      </c>
      <c r="D93" s="568" t="s">
        <v>3963</v>
      </c>
      <c r="E93" s="568" t="s">
        <v>3964</v>
      </c>
      <c r="F93" s="571">
        <v>94</v>
      </c>
      <c r="G93" s="571">
        <v>217140</v>
      </c>
      <c r="H93" s="571">
        <v>1</v>
      </c>
      <c r="I93" s="571">
        <v>2310</v>
      </c>
      <c r="J93" s="571">
        <v>77</v>
      </c>
      <c r="K93" s="571">
        <v>177870</v>
      </c>
      <c r="L93" s="571">
        <v>0.81914893617021278</v>
      </c>
      <c r="M93" s="571">
        <v>2310</v>
      </c>
      <c r="N93" s="571">
        <v>84</v>
      </c>
      <c r="O93" s="571">
        <v>192634.75</v>
      </c>
      <c r="P93" s="585">
        <v>0.88714539007092197</v>
      </c>
      <c r="Q93" s="572">
        <v>2293.2708333333335</v>
      </c>
    </row>
    <row r="94" spans="1:17" ht="14.4" customHeight="1" x14ac:dyDescent="0.3">
      <c r="A94" s="567" t="s">
        <v>3962</v>
      </c>
      <c r="B94" s="568" t="s">
        <v>3813</v>
      </c>
      <c r="C94" s="568" t="s">
        <v>3819</v>
      </c>
      <c r="D94" s="568" t="s">
        <v>3965</v>
      </c>
      <c r="E94" s="568" t="s">
        <v>3966</v>
      </c>
      <c r="F94" s="571">
        <v>35</v>
      </c>
      <c r="G94" s="571">
        <v>80850</v>
      </c>
      <c r="H94" s="571">
        <v>1</v>
      </c>
      <c r="I94" s="571">
        <v>2310</v>
      </c>
      <c r="J94" s="571">
        <v>16</v>
      </c>
      <c r="K94" s="571">
        <v>36960</v>
      </c>
      <c r="L94" s="571">
        <v>0.45714285714285713</v>
      </c>
      <c r="M94" s="571">
        <v>2310</v>
      </c>
      <c r="N94" s="571">
        <v>27</v>
      </c>
      <c r="O94" s="571">
        <v>62370</v>
      </c>
      <c r="P94" s="585">
        <v>0.77142857142857146</v>
      </c>
      <c r="Q94" s="572">
        <v>2310</v>
      </c>
    </row>
    <row r="95" spans="1:17" ht="14.4" customHeight="1" x14ac:dyDescent="0.3">
      <c r="A95" s="567" t="s">
        <v>3962</v>
      </c>
      <c r="B95" s="568" t="s">
        <v>3813</v>
      </c>
      <c r="C95" s="568" t="s">
        <v>3819</v>
      </c>
      <c r="D95" s="568" t="s">
        <v>3938</v>
      </c>
      <c r="E95" s="568" t="s">
        <v>3939</v>
      </c>
      <c r="F95" s="571"/>
      <c r="G95" s="571"/>
      <c r="H95" s="571"/>
      <c r="I95" s="571"/>
      <c r="J95" s="571"/>
      <c r="K95" s="571"/>
      <c r="L95" s="571"/>
      <c r="M95" s="571"/>
      <c r="N95" s="571">
        <v>182</v>
      </c>
      <c r="O95" s="571">
        <v>164664.5</v>
      </c>
      <c r="P95" s="585"/>
      <c r="Q95" s="572">
        <v>904.75</v>
      </c>
    </row>
    <row r="96" spans="1:17" ht="14.4" customHeight="1" x14ac:dyDescent="0.3">
      <c r="A96" s="567" t="s">
        <v>3962</v>
      </c>
      <c r="B96" s="568" t="s">
        <v>3813</v>
      </c>
      <c r="C96" s="568" t="s">
        <v>3819</v>
      </c>
      <c r="D96" s="568" t="s">
        <v>3822</v>
      </c>
      <c r="E96" s="568" t="s">
        <v>3823</v>
      </c>
      <c r="F96" s="571">
        <v>1</v>
      </c>
      <c r="G96" s="571">
        <v>234.13</v>
      </c>
      <c r="H96" s="571">
        <v>1</v>
      </c>
      <c r="I96" s="571">
        <v>234.13</v>
      </c>
      <c r="J96" s="571"/>
      <c r="K96" s="571"/>
      <c r="L96" s="571"/>
      <c r="M96" s="571"/>
      <c r="N96" s="571">
        <v>7</v>
      </c>
      <c r="O96" s="571">
        <v>1698.4799999999998</v>
      </c>
      <c r="P96" s="585">
        <v>7.2544312988510651</v>
      </c>
      <c r="Q96" s="572">
        <v>242.63999999999996</v>
      </c>
    </row>
    <row r="97" spans="1:17" ht="14.4" customHeight="1" x14ac:dyDescent="0.3">
      <c r="A97" s="567" t="s">
        <v>3962</v>
      </c>
      <c r="B97" s="568" t="s">
        <v>3813</v>
      </c>
      <c r="C97" s="568" t="s">
        <v>3819</v>
      </c>
      <c r="D97" s="568" t="s">
        <v>3967</v>
      </c>
      <c r="E97" s="568" t="s">
        <v>3968</v>
      </c>
      <c r="F97" s="571"/>
      <c r="G97" s="571"/>
      <c r="H97" s="571"/>
      <c r="I97" s="571"/>
      <c r="J97" s="571"/>
      <c r="K97" s="571"/>
      <c r="L97" s="571"/>
      <c r="M97" s="571"/>
      <c r="N97" s="571">
        <v>1</v>
      </c>
      <c r="O97" s="571">
        <v>242.64</v>
      </c>
      <c r="P97" s="585"/>
      <c r="Q97" s="572">
        <v>242.64</v>
      </c>
    </row>
    <row r="98" spans="1:17" ht="14.4" customHeight="1" x14ac:dyDescent="0.3">
      <c r="A98" s="567" t="s">
        <v>3962</v>
      </c>
      <c r="B98" s="568" t="s">
        <v>3813</v>
      </c>
      <c r="C98" s="568" t="s">
        <v>3819</v>
      </c>
      <c r="D98" s="568" t="s">
        <v>3826</v>
      </c>
      <c r="E98" s="568" t="s">
        <v>3825</v>
      </c>
      <c r="F98" s="571"/>
      <c r="G98" s="571"/>
      <c r="H98" s="571"/>
      <c r="I98" s="571"/>
      <c r="J98" s="571"/>
      <c r="K98" s="571"/>
      <c r="L98" s="571"/>
      <c r="M98" s="571"/>
      <c r="N98" s="571">
        <v>2</v>
      </c>
      <c r="O98" s="571">
        <v>898</v>
      </c>
      <c r="P98" s="585"/>
      <c r="Q98" s="572">
        <v>449</v>
      </c>
    </row>
    <row r="99" spans="1:17" ht="14.4" customHeight="1" x14ac:dyDescent="0.3">
      <c r="A99" s="567" t="s">
        <v>3962</v>
      </c>
      <c r="B99" s="568" t="s">
        <v>3813</v>
      </c>
      <c r="C99" s="568" t="s">
        <v>3819</v>
      </c>
      <c r="D99" s="568" t="s">
        <v>3969</v>
      </c>
      <c r="E99" s="568" t="s">
        <v>3970</v>
      </c>
      <c r="F99" s="571">
        <v>1</v>
      </c>
      <c r="G99" s="571">
        <v>5755</v>
      </c>
      <c r="H99" s="571">
        <v>1</v>
      </c>
      <c r="I99" s="571">
        <v>5755</v>
      </c>
      <c r="J99" s="571"/>
      <c r="K99" s="571"/>
      <c r="L99" s="571"/>
      <c r="M99" s="571"/>
      <c r="N99" s="571"/>
      <c r="O99" s="571"/>
      <c r="P99" s="585"/>
      <c r="Q99" s="572"/>
    </row>
    <row r="100" spans="1:17" ht="14.4" customHeight="1" x14ac:dyDescent="0.3">
      <c r="A100" s="567" t="s">
        <v>3962</v>
      </c>
      <c r="B100" s="568" t="s">
        <v>3813</v>
      </c>
      <c r="C100" s="568" t="s">
        <v>3828</v>
      </c>
      <c r="D100" s="568" t="s">
        <v>3940</v>
      </c>
      <c r="E100" s="568" t="s">
        <v>3941</v>
      </c>
      <c r="F100" s="571">
        <v>26</v>
      </c>
      <c r="G100" s="571">
        <v>22100</v>
      </c>
      <c r="H100" s="571">
        <v>1</v>
      </c>
      <c r="I100" s="571">
        <v>850</v>
      </c>
      <c r="J100" s="571">
        <v>15</v>
      </c>
      <c r="K100" s="571">
        <v>12780</v>
      </c>
      <c r="L100" s="571">
        <v>0.57828054298642539</v>
      </c>
      <c r="M100" s="571">
        <v>852</v>
      </c>
      <c r="N100" s="571">
        <v>47</v>
      </c>
      <c r="O100" s="571">
        <v>33041</v>
      </c>
      <c r="P100" s="585">
        <v>1.4950678733031675</v>
      </c>
      <c r="Q100" s="572">
        <v>703</v>
      </c>
    </row>
    <row r="101" spans="1:17" ht="14.4" customHeight="1" x14ac:dyDescent="0.3">
      <c r="A101" s="567" t="s">
        <v>3962</v>
      </c>
      <c r="B101" s="568" t="s">
        <v>3813</v>
      </c>
      <c r="C101" s="568" t="s">
        <v>3828</v>
      </c>
      <c r="D101" s="568" t="s">
        <v>3942</v>
      </c>
      <c r="E101" s="568" t="s">
        <v>3943</v>
      </c>
      <c r="F101" s="571">
        <v>52</v>
      </c>
      <c r="G101" s="571">
        <v>9516</v>
      </c>
      <c r="H101" s="571">
        <v>1</v>
      </c>
      <c r="I101" s="571">
        <v>183</v>
      </c>
      <c r="J101" s="571">
        <v>24</v>
      </c>
      <c r="K101" s="571">
        <v>4440</v>
      </c>
      <c r="L101" s="571">
        <v>0.46658259773013872</v>
      </c>
      <c r="M101" s="571">
        <v>185</v>
      </c>
      <c r="N101" s="571">
        <v>18</v>
      </c>
      <c r="O101" s="571">
        <v>3330</v>
      </c>
      <c r="P101" s="585">
        <v>0.34993694829760402</v>
      </c>
      <c r="Q101" s="572">
        <v>185</v>
      </c>
    </row>
    <row r="102" spans="1:17" ht="14.4" customHeight="1" x14ac:dyDescent="0.3">
      <c r="A102" s="567" t="s">
        <v>3962</v>
      </c>
      <c r="B102" s="568" t="s">
        <v>3813</v>
      </c>
      <c r="C102" s="568" t="s">
        <v>3828</v>
      </c>
      <c r="D102" s="568" t="s">
        <v>3971</v>
      </c>
      <c r="E102" s="568" t="s">
        <v>3972</v>
      </c>
      <c r="F102" s="571"/>
      <c r="G102" s="571"/>
      <c r="H102" s="571"/>
      <c r="I102" s="571"/>
      <c r="J102" s="571"/>
      <c r="K102" s="571"/>
      <c r="L102" s="571"/>
      <c r="M102" s="571"/>
      <c r="N102" s="571">
        <v>2</v>
      </c>
      <c r="O102" s="571">
        <v>2268</v>
      </c>
      <c r="P102" s="585"/>
      <c r="Q102" s="572">
        <v>1134</v>
      </c>
    </row>
    <row r="103" spans="1:17" ht="14.4" customHeight="1" x14ac:dyDescent="0.3">
      <c r="A103" s="567" t="s">
        <v>3962</v>
      </c>
      <c r="B103" s="568" t="s">
        <v>3813</v>
      </c>
      <c r="C103" s="568" t="s">
        <v>3828</v>
      </c>
      <c r="D103" s="568" t="s">
        <v>3956</v>
      </c>
      <c r="E103" s="568" t="s">
        <v>3957</v>
      </c>
      <c r="F103" s="571">
        <v>14</v>
      </c>
      <c r="G103" s="571">
        <v>812</v>
      </c>
      <c r="H103" s="571">
        <v>1</v>
      </c>
      <c r="I103" s="571">
        <v>58</v>
      </c>
      <c r="J103" s="571">
        <v>13</v>
      </c>
      <c r="K103" s="571">
        <v>754</v>
      </c>
      <c r="L103" s="571">
        <v>0.9285714285714286</v>
      </c>
      <c r="M103" s="571">
        <v>58</v>
      </c>
      <c r="N103" s="571">
        <v>14</v>
      </c>
      <c r="O103" s="571">
        <v>784</v>
      </c>
      <c r="P103" s="585">
        <v>0.96551724137931039</v>
      </c>
      <c r="Q103" s="572">
        <v>56</v>
      </c>
    </row>
    <row r="104" spans="1:17" ht="14.4" customHeight="1" x14ac:dyDescent="0.3">
      <c r="A104" s="567" t="s">
        <v>3962</v>
      </c>
      <c r="B104" s="568" t="s">
        <v>3813</v>
      </c>
      <c r="C104" s="568" t="s">
        <v>3828</v>
      </c>
      <c r="D104" s="568" t="s">
        <v>3843</v>
      </c>
      <c r="E104" s="568" t="s">
        <v>3844</v>
      </c>
      <c r="F104" s="571">
        <v>9</v>
      </c>
      <c r="G104" s="571">
        <v>306</v>
      </c>
      <c r="H104" s="571">
        <v>1</v>
      </c>
      <c r="I104" s="571">
        <v>34</v>
      </c>
      <c r="J104" s="571">
        <v>13</v>
      </c>
      <c r="K104" s="571">
        <v>442</v>
      </c>
      <c r="L104" s="571">
        <v>1.4444444444444444</v>
      </c>
      <c r="M104" s="571">
        <v>34</v>
      </c>
      <c r="N104" s="571">
        <v>7</v>
      </c>
      <c r="O104" s="571">
        <v>238</v>
      </c>
      <c r="P104" s="585">
        <v>0.77777777777777779</v>
      </c>
      <c r="Q104" s="572">
        <v>34</v>
      </c>
    </row>
    <row r="105" spans="1:17" ht="14.4" customHeight="1" x14ac:dyDescent="0.3">
      <c r="A105" s="567" t="s">
        <v>3962</v>
      </c>
      <c r="B105" s="568" t="s">
        <v>3813</v>
      </c>
      <c r="C105" s="568" t="s">
        <v>3828</v>
      </c>
      <c r="D105" s="568" t="s">
        <v>3849</v>
      </c>
      <c r="E105" s="568" t="s">
        <v>3850</v>
      </c>
      <c r="F105" s="571">
        <v>104</v>
      </c>
      <c r="G105" s="571">
        <v>65520</v>
      </c>
      <c r="H105" s="571">
        <v>1</v>
      </c>
      <c r="I105" s="571">
        <v>630</v>
      </c>
      <c r="J105" s="571">
        <v>70</v>
      </c>
      <c r="K105" s="571">
        <v>44240</v>
      </c>
      <c r="L105" s="571">
        <v>0.67521367521367526</v>
      </c>
      <c r="M105" s="571">
        <v>632</v>
      </c>
      <c r="N105" s="571">
        <v>51</v>
      </c>
      <c r="O105" s="571">
        <v>32385</v>
      </c>
      <c r="P105" s="585">
        <v>0.4942765567765568</v>
      </c>
      <c r="Q105" s="572">
        <v>635</v>
      </c>
    </row>
    <row r="106" spans="1:17" ht="14.4" customHeight="1" x14ac:dyDescent="0.3">
      <c r="A106" s="567" t="s">
        <v>3962</v>
      </c>
      <c r="B106" s="568" t="s">
        <v>3813</v>
      </c>
      <c r="C106" s="568" t="s">
        <v>3828</v>
      </c>
      <c r="D106" s="568" t="s">
        <v>3973</v>
      </c>
      <c r="E106" s="568" t="s">
        <v>3974</v>
      </c>
      <c r="F106" s="571">
        <v>42</v>
      </c>
      <c r="G106" s="571">
        <v>4200</v>
      </c>
      <c r="H106" s="571">
        <v>1</v>
      </c>
      <c r="I106" s="571">
        <v>100</v>
      </c>
      <c r="J106" s="571">
        <v>37</v>
      </c>
      <c r="K106" s="571">
        <v>3700</v>
      </c>
      <c r="L106" s="571">
        <v>0.88095238095238093</v>
      </c>
      <c r="M106" s="571">
        <v>100</v>
      </c>
      <c r="N106" s="571">
        <v>28</v>
      </c>
      <c r="O106" s="571">
        <v>2800</v>
      </c>
      <c r="P106" s="585">
        <v>0.66666666666666663</v>
      </c>
      <c r="Q106" s="572">
        <v>100</v>
      </c>
    </row>
    <row r="107" spans="1:17" ht="14.4" customHeight="1" x14ac:dyDescent="0.3">
      <c r="A107" s="567" t="s">
        <v>3962</v>
      </c>
      <c r="B107" s="568" t="s">
        <v>3813</v>
      </c>
      <c r="C107" s="568" t="s">
        <v>3828</v>
      </c>
      <c r="D107" s="568" t="s">
        <v>3855</v>
      </c>
      <c r="E107" s="568" t="s">
        <v>3856</v>
      </c>
      <c r="F107" s="571">
        <v>6</v>
      </c>
      <c r="G107" s="571">
        <v>930</v>
      </c>
      <c r="H107" s="571">
        <v>1</v>
      </c>
      <c r="I107" s="571">
        <v>155</v>
      </c>
      <c r="J107" s="571">
        <v>85</v>
      </c>
      <c r="K107" s="571">
        <v>13260</v>
      </c>
      <c r="L107" s="571">
        <v>14.258064516129032</v>
      </c>
      <c r="M107" s="571">
        <v>156</v>
      </c>
      <c r="N107" s="571"/>
      <c r="O107" s="571"/>
      <c r="P107" s="585"/>
      <c r="Q107" s="572"/>
    </row>
    <row r="108" spans="1:17" ht="14.4" customHeight="1" x14ac:dyDescent="0.3">
      <c r="A108" s="567" t="s">
        <v>3962</v>
      </c>
      <c r="B108" s="568" t="s">
        <v>3813</v>
      </c>
      <c r="C108" s="568" t="s">
        <v>3828</v>
      </c>
      <c r="D108" s="568" t="s">
        <v>3857</v>
      </c>
      <c r="E108" s="568" t="s">
        <v>3858</v>
      </c>
      <c r="F108" s="571">
        <v>46</v>
      </c>
      <c r="G108" s="571">
        <v>3542</v>
      </c>
      <c r="H108" s="571">
        <v>1</v>
      </c>
      <c r="I108" s="571">
        <v>77</v>
      </c>
      <c r="J108" s="571">
        <v>62</v>
      </c>
      <c r="K108" s="571">
        <v>4836</v>
      </c>
      <c r="L108" s="571">
        <v>1.3653303218520609</v>
      </c>
      <c r="M108" s="571">
        <v>78</v>
      </c>
      <c r="N108" s="571"/>
      <c r="O108" s="571"/>
      <c r="P108" s="585"/>
      <c r="Q108" s="572"/>
    </row>
    <row r="109" spans="1:17" ht="14.4" customHeight="1" x14ac:dyDescent="0.3">
      <c r="A109" s="567" t="s">
        <v>3962</v>
      </c>
      <c r="B109" s="568" t="s">
        <v>3813</v>
      </c>
      <c r="C109" s="568" t="s">
        <v>3828</v>
      </c>
      <c r="D109" s="568" t="s">
        <v>3859</v>
      </c>
      <c r="E109" s="568" t="s">
        <v>3860</v>
      </c>
      <c r="F109" s="571">
        <v>2236</v>
      </c>
      <c r="G109" s="571">
        <v>514280</v>
      </c>
      <c r="H109" s="571">
        <v>1</v>
      </c>
      <c r="I109" s="571">
        <v>230</v>
      </c>
      <c r="J109" s="571">
        <v>1290</v>
      </c>
      <c r="K109" s="571">
        <v>297990</v>
      </c>
      <c r="L109" s="571">
        <v>0.5794314381270903</v>
      </c>
      <c r="M109" s="571">
        <v>231</v>
      </c>
      <c r="N109" s="571">
        <v>1767</v>
      </c>
      <c r="O109" s="571">
        <v>409944</v>
      </c>
      <c r="P109" s="585">
        <v>0.79712219024655828</v>
      </c>
      <c r="Q109" s="572">
        <v>232</v>
      </c>
    </row>
    <row r="110" spans="1:17" ht="14.4" customHeight="1" x14ac:dyDescent="0.3">
      <c r="A110" s="567" t="s">
        <v>3962</v>
      </c>
      <c r="B110" s="568" t="s">
        <v>3813</v>
      </c>
      <c r="C110" s="568" t="s">
        <v>3828</v>
      </c>
      <c r="D110" s="568" t="s">
        <v>3861</v>
      </c>
      <c r="E110" s="568" t="s">
        <v>3862</v>
      </c>
      <c r="F110" s="571">
        <v>2763</v>
      </c>
      <c r="G110" s="571">
        <v>317745</v>
      </c>
      <c r="H110" s="571">
        <v>1</v>
      </c>
      <c r="I110" s="571">
        <v>115</v>
      </c>
      <c r="J110" s="571">
        <v>2903</v>
      </c>
      <c r="K110" s="571">
        <v>336748</v>
      </c>
      <c r="L110" s="571">
        <v>1.0598058191316937</v>
      </c>
      <c r="M110" s="571">
        <v>116</v>
      </c>
      <c r="N110" s="571">
        <v>3633</v>
      </c>
      <c r="O110" s="571">
        <v>421428</v>
      </c>
      <c r="P110" s="585">
        <v>1.3263088325544068</v>
      </c>
      <c r="Q110" s="572">
        <v>116</v>
      </c>
    </row>
    <row r="111" spans="1:17" ht="14.4" customHeight="1" x14ac:dyDescent="0.3">
      <c r="A111" s="567" t="s">
        <v>3962</v>
      </c>
      <c r="B111" s="568" t="s">
        <v>3813</v>
      </c>
      <c r="C111" s="568" t="s">
        <v>3828</v>
      </c>
      <c r="D111" s="568" t="s">
        <v>3863</v>
      </c>
      <c r="E111" s="568" t="s">
        <v>3864</v>
      </c>
      <c r="F111" s="571">
        <v>8</v>
      </c>
      <c r="G111" s="571">
        <v>880</v>
      </c>
      <c r="H111" s="571">
        <v>1</v>
      </c>
      <c r="I111" s="571">
        <v>110</v>
      </c>
      <c r="J111" s="571"/>
      <c r="K111" s="571"/>
      <c r="L111" s="571"/>
      <c r="M111" s="571"/>
      <c r="N111" s="571">
        <v>12</v>
      </c>
      <c r="O111" s="571">
        <v>1344</v>
      </c>
      <c r="P111" s="585">
        <v>1.5272727272727273</v>
      </c>
      <c r="Q111" s="572">
        <v>112</v>
      </c>
    </row>
    <row r="112" spans="1:17" ht="14.4" customHeight="1" x14ac:dyDescent="0.3">
      <c r="A112" s="567" t="s">
        <v>3962</v>
      </c>
      <c r="B112" s="568" t="s">
        <v>3813</v>
      </c>
      <c r="C112" s="568" t="s">
        <v>3828</v>
      </c>
      <c r="D112" s="568" t="s">
        <v>3867</v>
      </c>
      <c r="E112" s="568" t="s">
        <v>3868</v>
      </c>
      <c r="F112" s="571">
        <v>100</v>
      </c>
      <c r="G112" s="571">
        <v>29400</v>
      </c>
      <c r="H112" s="571">
        <v>1</v>
      </c>
      <c r="I112" s="571">
        <v>294</v>
      </c>
      <c r="J112" s="571">
        <v>93</v>
      </c>
      <c r="K112" s="571">
        <v>27435</v>
      </c>
      <c r="L112" s="571">
        <v>0.93316326530612248</v>
      </c>
      <c r="M112" s="571">
        <v>295</v>
      </c>
      <c r="N112" s="571">
        <v>41</v>
      </c>
      <c r="O112" s="571">
        <v>12136</v>
      </c>
      <c r="P112" s="585">
        <v>0.41278911564625853</v>
      </c>
      <c r="Q112" s="572">
        <v>296</v>
      </c>
    </row>
    <row r="113" spans="1:17" ht="14.4" customHeight="1" x14ac:dyDescent="0.3">
      <c r="A113" s="567" t="s">
        <v>3962</v>
      </c>
      <c r="B113" s="568" t="s">
        <v>3813</v>
      </c>
      <c r="C113" s="568" t="s">
        <v>3828</v>
      </c>
      <c r="D113" s="568" t="s">
        <v>3869</v>
      </c>
      <c r="E113" s="568" t="s">
        <v>3870</v>
      </c>
      <c r="F113" s="571">
        <v>1</v>
      </c>
      <c r="G113" s="571">
        <v>318</v>
      </c>
      <c r="H113" s="571">
        <v>1</v>
      </c>
      <c r="I113" s="571">
        <v>318</v>
      </c>
      <c r="J113" s="571">
        <v>3</v>
      </c>
      <c r="K113" s="571">
        <v>957</v>
      </c>
      <c r="L113" s="571">
        <v>3.0094339622641511</v>
      </c>
      <c r="M113" s="571">
        <v>319</v>
      </c>
      <c r="N113" s="571"/>
      <c r="O113" s="571"/>
      <c r="P113" s="585"/>
      <c r="Q113" s="572"/>
    </row>
    <row r="114" spans="1:17" ht="14.4" customHeight="1" x14ac:dyDescent="0.3">
      <c r="A114" s="567" t="s">
        <v>3962</v>
      </c>
      <c r="B114" s="568" t="s">
        <v>3813</v>
      </c>
      <c r="C114" s="568" t="s">
        <v>3828</v>
      </c>
      <c r="D114" s="568" t="s">
        <v>3871</v>
      </c>
      <c r="E114" s="568" t="s">
        <v>3872</v>
      </c>
      <c r="F114" s="571">
        <v>67</v>
      </c>
      <c r="G114" s="571">
        <v>32294</v>
      </c>
      <c r="H114" s="571">
        <v>1</v>
      </c>
      <c r="I114" s="571">
        <v>482</v>
      </c>
      <c r="J114" s="571">
        <v>65</v>
      </c>
      <c r="K114" s="571">
        <v>31395</v>
      </c>
      <c r="L114" s="571">
        <v>0.9721620115191677</v>
      </c>
      <c r="M114" s="571">
        <v>483</v>
      </c>
      <c r="N114" s="571">
        <v>40</v>
      </c>
      <c r="O114" s="571">
        <v>19360</v>
      </c>
      <c r="P114" s="585">
        <v>0.59949216572737973</v>
      </c>
      <c r="Q114" s="572">
        <v>484</v>
      </c>
    </row>
    <row r="115" spans="1:17" ht="14.4" customHeight="1" x14ac:dyDescent="0.3">
      <c r="A115" s="567" t="s">
        <v>3962</v>
      </c>
      <c r="B115" s="568" t="s">
        <v>3813</v>
      </c>
      <c r="C115" s="568" t="s">
        <v>3828</v>
      </c>
      <c r="D115" s="568" t="s">
        <v>3873</v>
      </c>
      <c r="E115" s="568" t="s">
        <v>3874</v>
      </c>
      <c r="F115" s="571">
        <v>97</v>
      </c>
      <c r="G115" s="571">
        <v>65475</v>
      </c>
      <c r="H115" s="571">
        <v>1</v>
      </c>
      <c r="I115" s="571">
        <v>675</v>
      </c>
      <c r="J115" s="571">
        <v>126</v>
      </c>
      <c r="K115" s="571">
        <v>85176</v>
      </c>
      <c r="L115" s="571">
        <v>1.3008934707903781</v>
      </c>
      <c r="M115" s="571">
        <v>676</v>
      </c>
      <c r="N115" s="571">
        <v>90</v>
      </c>
      <c r="O115" s="571">
        <v>60930</v>
      </c>
      <c r="P115" s="585">
        <v>0.93058419243986257</v>
      </c>
      <c r="Q115" s="572">
        <v>677</v>
      </c>
    </row>
    <row r="116" spans="1:17" ht="14.4" customHeight="1" x14ac:dyDescent="0.3">
      <c r="A116" s="567" t="s">
        <v>3962</v>
      </c>
      <c r="B116" s="568" t="s">
        <v>3813</v>
      </c>
      <c r="C116" s="568" t="s">
        <v>3828</v>
      </c>
      <c r="D116" s="568" t="s">
        <v>3944</v>
      </c>
      <c r="E116" s="568" t="s">
        <v>3945</v>
      </c>
      <c r="F116" s="571">
        <v>837</v>
      </c>
      <c r="G116" s="571">
        <v>612684</v>
      </c>
      <c r="H116" s="571">
        <v>1</v>
      </c>
      <c r="I116" s="571">
        <v>732</v>
      </c>
      <c r="J116" s="571">
        <v>452</v>
      </c>
      <c r="K116" s="571">
        <v>331316</v>
      </c>
      <c r="L116" s="571">
        <v>0.5407616324238923</v>
      </c>
      <c r="M116" s="571">
        <v>733</v>
      </c>
      <c r="N116" s="571">
        <v>367</v>
      </c>
      <c r="O116" s="571">
        <v>269378</v>
      </c>
      <c r="P116" s="585">
        <v>0.43966873624902886</v>
      </c>
      <c r="Q116" s="572">
        <v>734</v>
      </c>
    </row>
    <row r="117" spans="1:17" ht="14.4" customHeight="1" x14ac:dyDescent="0.3">
      <c r="A117" s="567" t="s">
        <v>3962</v>
      </c>
      <c r="B117" s="568" t="s">
        <v>3813</v>
      </c>
      <c r="C117" s="568" t="s">
        <v>3828</v>
      </c>
      <c r="D117" s="568" t="s">
        <v>3961</v>
      </c>
      <c r="E117" s="568" t="s">
        <v>3945</v>
      </c>
      <c r="F117" s="571">
        <v>46</v>
      </c>
      <c r="G117" s="571">
        <v>39468</v>
      </c>
      <c r="H117" s="571">
        <v>1</v>
      </c>
      <c r="I117" s="571">
        <v>858</v>
      </c>
      <c r="J117" s="571">
        <v>58</v>
      </c>
      <c r="K117" s="571">
        <v>49822</v>
      </c>
      <c r="L117" s="571">
        <v>1.2623391101651971</v>
      </c>
      <c r="M117" s="571">
        <v>859</v>
      </c>
      <c r="N117" s="571">
        <v>7</v>
      </c>
      <c r="O117" s="571">
        <v>6020</v>
      </c>
      <c r="P117" s="585">
        <v>0.15252863078950035</v>
      </c>
      <c r="Q117" s="572">
        <v>860</v>
      </c>
    </row>
    <row r="118" spans="1:17" ht="14.4" customHeight="1" x14ac:dyDescent="0.3">
      <c r="A118" s="567" t="s">
        <v>3962</v>
      </c>
      <c r="B118" s="568" t="s">
        <v>3813</v>
      </c>
      <c r="C118" s="568" t="s">
        <v>3828</v>
      </c>
      <c r="D118" s="568" t="s">
        <v>3975</v>
      </c>
      <c r="E118" s="568" t="s">
        <v>3945</v>
      </c>
      <c r="F118" s="571">
        <v>10</v>
      </c>
      <c r="G118" s="571">
        <v>9410</v>
      </c>
      <c r="H118" s="571">
        <v>1</v>
      </c>
      <c r="I118" s="571">
        <v>941</v>
      </c>
      <c r="J118" s="571"/>
      <c r="K118" s="571"/>
      <c r="L118" s="571"/>
      <c r="M118" s="571"/>
      <c r="N118" s="571">
        <v>3</v>
      </c>
      <c r="O118" s="571">
        <v>2829</v>
      </c>
      <c r="P118" s="585">
        <v>0.3006376195536663</v>
      </c>
      <c r="Q118" s="572">
        <v>943</v>
      </c>
    </row>
    <row r="119" spans="1:17" ht="14.4" customHeight="1" x14ac:dyDescent="0.3">
      <c r="A119" s="567" t="s">
        <v>3962</v>
      </c>
      <c r="B119" s="568" t="s">
        <v>3813</v>
      </c>
      <c r="C119" s="568" t="s">
        <v>3828</v>
      </c>
      <c r="D119" s="568" t="s">
        <v>3875</v>
      </c>
      <c r="E119" s="568" t="s">
        <v>3876</v>
      </c>
      <c r="F119" s="571">
        <v>7982</v>
      </c>
      <c r="G119" s="571">
        <v>638560</v>
      </c>
      <c r="H119" s="571">
        <v>1</v>
      </c>
      <c r="I119" s="571">
        <v>80</v>
      </c>
      <c r="J119" s="571">
        <v>6139</v>
      </c>
      <c r="K119" s="571">
        <v>497259</v>
      </c>
      <c r="L119" s="571">
        <v>0.77871930593836136</v>
      </c>
      <c r="M119" s="571">
        <v>81</v>
      </c>
      <c r="N119" s="571">
        <v>6930</v>
      </c>
      <c r="O119" s="571">
        <v>568260</v>
      </c>
      <c r="P119" s="585">
        <v>0.88990854422450516</v>
      </c>
      <c r="Q119" s="572">
        <v>82</v>
      </c>
    </row>
    <row r="120" spans="1:17" ht="14.4" customHeight="1" x14ac:dyDescent="0.3">
      <c r="A120" s="567" t="s">
        <v>3962</v>
      </c>
      <c r="B120" s="568" t="s">
        <v>3813</v>
      </c>
      <c r="C120" s="568" t="s">
        <v>3828</v>
      </c>
      <c r="D120" s="568" t="s">
        <v>3946</v>
      </c>
      <c r="E120" s="568" t="s">
        <v>3947</v>
      </c>
      <c r="F120" s="571">
        <v>265</v>
      </c>
      <c r="G120" s="571">
        <v>138330</v>
      </c>
      <c r="H120" s="571">
        <v>1</v>
      </c>
      <c r="I120" s="571">
        <v>522</v>
      </c>
      <c r="J120" s="571">
        <v>165</v>
      </c>
      <c r="K120" s="571">
        <v>86295</v>
      </c>
      <c r="L120" s="571">
        <v>0.62383430926046413</v>
      </c>
      <c r="M120" s="571">
        <v>523</v>
      </c>
      <c r="N120" s="571">
        <v>131</v>
      </c>
      <c r="O120" s="571">
        <v>68644</v>
      </c>
      <c r="P120" s="585">
        <v>0.49623364418419719</v>
      </c>
      <c r="Q120" s="572">
        <v>524</v>
      </c>
    </row>
    <row r="121" spans="1:17" ht="14.4" customHeight="1" x14ac:dyDescent="0.3">
      <c r="A121" s="567" t="s">
        <v>3962</v>
      </c>
      <c r="B121" s="568" t="s">
        <v>3813</v>
      </c>
      <c r="C121" s="568" t="s">
        <v>3828</v>
      </c>
      <c r="D121" s="568" t="s">
        <v>3879</v>
      </c>
      <c r="E121" s="568" t="s">
        <v>3880</v>
      </c>
      <c r="F121" s="571">
        <v>13</v>
      </c>
      <c r="G121" s="571">
        <v>4316</v>
      </c>
      <c r="H121" s="571">
        <v>1</v>
      </c>
      <c r="I121" s="571">
        <v>332</v>
      </c>
      <c r="J121" s="571">
        <v>4</v>
      </c>
      <c r="K121" s="571">
        <v>1332</v>
      </c>
      <c r="L121" s="571">
        <v>0.30861909175162189</v>
      </c>
      <c r="M121" s="571">
        <v>333</v>
      </c>
      <c r="N121" s="571">
        <v>6</v>
      </c>
      <c r="O121" s="571">
        <v>2010</v>
      </c>
      <c r="P121" s="585">
        <v>0.46570898980537534</v>
      </c>
      <c r="Q121" s="572">
        <v>335</v>
      </c>
    </row>
    <row r="122" spans="1:17" ht="14.4" customHeight="1" x14ac:dyDescent="0.3">
      <c r="A122" s="567" t="s">
        <v>3962</v>
      </c>
      <c r="B122" s="568" t="s">
        <v>3813</v>
      </c>
      <c r="C122" s="568" t="s">
        <v>3828</v>
      </c>
      <c r="D122" s="568" t="s">
        <v>3881</v>
      </c>
      <c r="E122" s="568" t="s">
        <v>3882</v>
      </c>
      <c r="F122" s="571">
        <v>1</v>
      </c>
      <c r="G122" s="571">
        <v>360</v>
      </c>
      <c r="H122" s="571">
        <v>1</v>
      </c>
      <c r="I122" s="571">
        <v>360</v>
      </c>
      <c r="J122" s="571">
        <v>2</v>
      </c>
      <c r="K122" s="571">
        <v>722</v>
      </c>
      <c r="L122" s="571">
        <v>2.0055555555555555</v>
      </c>
      <c r="M122" s="571">
        <v>361</v>
      </c>
      <c r="N122" s="571"/>
      <c r="O122" s="571"/>
      <c r="P122" s="585"/>
      <c r="Q122" s="572"/>
    </row>
    <row r="123" spans="1:17" ht="14.4" customHeight="1" x14ac:dyDescent="0.3">
      <c r="A123" s="567" t="s">
        <v>3962</v>
      </c>
      <c r="B123" s="568" t="s">
        <v>3813</v>
      </c>
      <c r="C123" s="568" t="s">
        <v>3828</v>
      </c>
      <c r="D123" s="568" t="s">
        <v>3883</v>
      </c>
      <c r="E123" s="568" t="s">
        <v>3884</v>
      </c>
      <c r="F123" s="571">
        <v>38</v>
      </c>
      <c r="G123" s="571">
        <v>19684</v>
      </c>
      <c r="H123" s="571">
        <v>1</v>
      </c>
      <c r="I123" s="571">
        <v>518</v>
      </c>
      <c r="J123" s="571"/>
      <c r="K123" s="571"/>
      <c r="L123" s="571"/>
      <c r="M123" s="571"/>
      <c r="N123" s="571">
        <v>4</v>
      </c>
      <c r="O123" s="571">
        <v>2080</v>
      </c>
      <c r="P123" s="585">
        <v>0.10566957935378989</v>
      </c>
      <c r="Q123" s="572">
        <v>520</v>
      </c>
    </row>
    <row r="124" spans="1:17" ht="14.4" customHeight="1" x14ac:dyDescent="0.3">
      <c r="A124" s="567" t="s">
        <v>3962</v>
      </c>
      <c r="B124" s="568" t="s">
        <v>3813</v>
      </c>
      <c r="C124" s="568" t="s">
        <v>3828</v>
      </c>
      <c r="D124" s="568" t="s">
        <v>3885</v>
      </c>
      <c r="E124" s="568" t="s">
        <v>3886</v>
      </c>
      <c r="F124" s="571">
        <v>13</v>
      </c>
      <c r="G124" s="571">
        <v>7774</v>
      </c>
      <c r="H124" s="571">
        <v>1</v>
      </c>
      <c r="I124" s="571">
        <v>598</v>
      </c>
      <c r="J124" s="571">
        <v>5</v>
      </c>
      <c r="K124" s="571">
        <v>2995</v>
      </c>
      <c r="L124" s="571">
        <v>0.3852585541548752</v>
      </c>
      <c r="M124" s="571">
        <v>599</v>
      </c>
      <c r="N124" s="571"/>
      <c r="O124" s="571"/>
      <c r="P124" s="585"/>
      <c r="Q124" s="572"/>
    </row>
    <row r="125" spans="1:17" ht="14.4" customHeight="1" x14ac:dyDescent="0.3">
      <c r="A125" s="567" t="s">
        <v>3962</v>
      </c>
      <c r="B125" s="568" t="s">
        <v>3813</v>
      </c>
      <c r="C125" s="568" t="s">
        <v>3828</v>
      </c>
      <c r="D125" s="568" t="s">
        <v>3887</v>
      </c>
      <c r="E125" s="568" t="s">
        <v>3888</v>
      </c>
      <c r="F125" s="571">
        <v>3</v>
      </c>
      <c r="G125" s="571">
        <v>2241</v>
      </c>
      <c r="H125" s="571">
        <v>1</v>
      </c>
      <c r="I125" s="571">
        <v>747</v>
      </c>
      <c r="J125" s="571">
        <v>4</v>
      </c>
      <c r="K125" s="571">
        <v>2992</v>
      </c>
      <c r="L125" s="571">
        <v>1.3351182507809014</v>
      </c>
      <c r="M125" s="571">
        <v>748</v>
      </c>
      <c r="N125" s="571"/>
      <c r="O125" s="571"/>
      <c r="P125" s="585"/>
      <c r="Q125" s="572"/>
    </row>
    <row r="126" spans="1:17" ht="14.4" customHeight="1" x14ac:dyDescent="0.3">
      <c r="A126" s="567" t="s">
        <v>3962</v>
      </c>
      <c r="B126" s="568" t="s">
        <v>3813</v>
      </c>
      <c r="C126" s="568" t="s">
        <v>3828</v>
      </c>
      <c r="D126" s="568" t="s">
        <v>3948</v>
      </c>
      <c r="E126" s="568" t="s">
        <v>3949</v>
      </c>
      <c r="F126" s="571">
        <v>2</v>
      </c>
      <c r="G126" s="571">
        <v>1206</v>
      </c>
      <c r="H126" s="571">
        <v>1</v>
      </c>
      <c r="I126" s="571">
        <v>603</v>
      </c>
      <c r="J126" s="571">
        <v>1</v>
      </c>
      <c r="K126" s="571">
        <v>604</v>
      </c>
      <c r="L126" s="571">
        <v>0.50082918739635163</v>
      </c>
      <c r="M126" s="571">
        <v>604</v>
      </c>
      <c r="N126" s="571">
        <v>1</v>
      </c>
      <c r="O126" s="571">
        <v>606</v>
      </c>
      <c r="P126" s="585">
        <v>0.50248756218905477</v>
      </c>
      <c r="Q126" s="572">
        <v>606</v>
      </c>
    </row>
    <row r="127" spans="1:17" ht="14.4" customHeight="1" x14ac:dyDescent="0.3">
      <c r="A127" s="567" t="s">
        <v>3962</v>
      </c>
      <c r="B127" s="568" t="s">
        <v>3813</v>
      </c>
      <c r="C127" s="568" t="s">
        <v>3828</v>
      </c>
      <c r="D127" s="568" t="s">
        <v>3950</v>
      </c>
      <c r="E127" s="568" t="s">
        <v>3949</v>
      </c>
      <c r="F127" s="571">
        <v>1</v>
      </c>
      <c r="G127" s="571">
        <v>517</v>
      </c>
      <c r="H127" s="571">
        <v>1</v>
      </c>
      <c r="I127" s="571">
        <v>517</v>
      </c>
      <c r="J127" s="571"/>
      <c r="K127" s="571"/>
      <c r="L127" s="571"/>
      <c r="M127" s="571"/>
      <c r="N127" s="571">
        <v>1</v>
      </c>
      <c r="O127" s="571">
        <v>520</v>
      </c>
      <c r="P127" s="585">
        <v>1.0058027079303675</v>
      </c>
      <c r="Q127" s="572">
        <v>520</v>
      </c>
    </row>
    <row r="128" spans="1:17" ht="14.4" customHeight="1" x14ac:dyDescent="0.3">
      <c r="A128" s="567" t="s">
        <v>3962</v>
      </c>
      <c r="B128" s="568" t="s">
        <v>3813</v>
      </c>
      <c r="C128" s="568" t="s">
        <v>3828</v>
      </c>
      <c r="D128" s="568" t="s">
        <v>3891</v>
      </c>
      <c r="E128" s="568" t="s">
        <v>3892</v>
      </c>
      <c r="F128" s="571">
        <v>224</v>
      </c>
      <c r="G128" s="571">
        <v>38304</v>
      </c>
      <c r="H128" s="571">
        <v>1</v>
      </c>
      <c r="I128" s="571">
        <v>171</v>
      </c>
      <c r="J128" s="571">
        <v>142</v>
      </c>
      <c r="K128" s="571">
        <v>24424</v>
      </c>
      <c r="L128" s="571">
        <v>0.63763575605680867</v>
      </c>
      <c r="M128" s="571">
        <v>172</v>
      </c>
      <c r="N128" s="571">
        <v>104</v>
      </c>
      <c r="O128" s="571">
        <v>17888</v>
      </c>
      <c r="P128" s="585">
        <v>0.46700083542188803</v>
      </c>
      <c r="Q128" s="572">
        <v>172</v>
      </c>
    </row>
    <row r="129" spans="1:17" ht="14.4" customHeight="1" x14ac:dyDescent="0.3">
      <c r="A129" s="567" t="s">
        <v>3962</v>
      </c>
      <c r="B129" s="568" t="s">
        <v>3813</v>
      </c>
      <c r="C129" s="568" t="s">
        <v>3828</v>
      </c>
      <c r="D129" s="568" t="s">
        <v>3976</v>
      </c>
      <c r="E129" s="568" t="s">
        <v>3977</v>
      </c>
      <c r="F129" s="571">
        <v>1</v>
      </c>
      <c r="G129" s="571">
        <v>522</v>
      </c>
      <c r="H129" s="571">
        <v>1</v>
      </c>
      <c r="I129" s="571">
        <v>522</v>
      </c>
      <c r="J129" s="571">
        <v>1</v>
      </c>
      <c r="K129" s="571">
        <v>523</v>
      </c>
      <c r="L129" s="571">
        <v>1.0019157088122606</v>
      </c>
      <c r="M129" s="571">
        <v>523</v>
      </c>
      <c r="N129" s="571"/>
      <c r="O129" s="571"/>
      <c r="P129" s="585"/>
      <c r="Q129" s="572"/>
    </row>
    <row r="130" spans="1:17" ht="14.4" customHeight="1" x14ac:dyDescent="0.3">
      <c r="A130" s="567" t="s">
        <v>3962</v>
      </c>
      <c r="B130" s="568" t="s">
        <v>3813</v>
      </c>
      <c r="C130" s="568" t="s">
        <v>3828</v>
      </c>
      <c r="D130" s="568" t="s">
        <v>3978</v>
      </c>
      <c r="E130" s="568" t="s">
        <v>3979</v>
      </c>
      <c r="F130" s="571">
        <v>6</v>
      </c>
      <c r="G130" s="571">
        <v>2022</v>
      </c>
      <c r="H130" s="571">
        <v>1</v>
      </c>
      <c r="I130" s="571">
        <v>337</v>
      </c>
      <c r="J130" s="571">
        <v>2</v>
      </c>
      <c r="K130" s="571">
        <v>676</v>
      </c>
      <c r="L130" s="571">
        <v>0.33432245301681501</v>
      </c>
      <c r="M130" s="571">
        <v>338</v>
      </c>
      <c r="N130" s="571">
        <v>6</v>
      </c>
      <c r="O130" s="571">
        <v>2040</v>
      </c>
      <c r="P130" s="585">
        <v>1.0089020771513353</v>
      </c>
      <c r="Q130" s="572">
        <v>340</v>
      </c>
    </row>
    <row r="131" spans="1:17" ht="14.4" customHeight="1" x14ac:dyDescent="0.3">
      <c r="A131" s="567" t="s">
        <v>3962</v>
      </c>
      <c r="B131" s="568" t="s">
        <v>3813</v>
      </c>
      <c r="C131" s="568" t="s">
        <v>3828</v>
      </c>
      <c r="D131" s="568" t="s">
        <v>3893</v>
      </c>
      <c r="E131" s="568" t="s">
        <v>3868</v>
      </c>
      <c r="F131" s="571">
        <v>25</v>
      </c>
      <c r="G131" s="571">
        <v>9000</v>
      </c>
      <c r="H131" s="571">
        <v>1</v>
      </c>
      <c r="I131" s="571">
        <v>360</v>
      </c>
      <c r="J131" s="571">
        <v>38</v>
      </c>
      <c r="K131" s="571">
        <v>13756</v>
      </c>
      <c r="L131" s="571">
        <v>1.5284444444444445</v>
      </c>
      <c r="M131" s="571">
        <v>362</v>
      </c>
      <c r="N131" s="571">
        <v>26</v>
      </c>
      <c r="O131" s="571">
        <v>9490</v>
      </c>
      <c r="P131" s="585">
        <v>1.0544444444444445</v>
      </c>
      <c r="Q131" s="572">
        <v>365</v>
      </c>
    </row>
    <row r="132" spans="1:17" ht="14.4" customHeight="1" x14ac:dyDescent="0.3">
      <c r="A132" s="567" t="s">
        <v>3962</v>
      </c>
      <c r="B132" s="568" t="s">
        <v>3813</v>
      </c>
      <c r="C132" s="568" t="s">
        <v>3828</v>
      </c>
      <c r="D132" s="568" t="s">
        <v>3894</v>
      </c>
      <c r="E132" s="568" t="s">
        <v>3870</v>
      </c>
      <c r="F132" s="571"/>
      <c r="G132" s="571"/>
      <c r="H132" s="571"/>
      <c r="I132" s="571"/>
      <c r="J132" s="571"/>
      <c r="K132" s="571"/>
      <c r="L132" s="571"/>
      <c r="M132" s="571"/>
      <c r="N132" s="571">
        <v>3</v>
      </c>
      <c r="O132" s="571">
        <v>1167</v>
      </c>
      <c r="P132" s="585"/>
      <c r="Q132" s="572">
        <v>389</v>
      </c>
    </row>
    <row r="133" spans="1:17" ht="14.4" customHeight="1" x14ac:dyDescent="0.3">
      <c r="A133" s="567" t="s">
        <v>3962</v>
      </c>
      <c r="B133" s="568" t="s">
        <v>3813</v>
      </c>
      <c r="C133" s="568" t="s">
        <v>3828</v>
      </c>
      <c r="D133" s="568" t="s">
        <v>3895</v>
      </c>
      <c r="E133" s="568" t="s">
        <v>3872</v>
      </c>
      <c r="F133" s="571">
        <v>27</v>
      </c>
      <c r="G133" s="571">
        <v>14796</v>
      </c>
      <c r="H133" s="571">
        <v>1</v>
      </c>
      <c r="I133" s="571">
        <v>548</v>
      </c>
      <c r="J133" s="571">
        <v>75</v>
      </c>
      <c r="K133" s="571">
        <v>41250</v>
      </c>
      <c r="L133" s="571">
        <v>2.7879156528791564</v>
      </c>
      <c r="M133" s="571">
        <v>550</v>
      </c>
      <c r="N133" s="571">
        <v>49</v>
      </c>
      <c r="O133" s="571">
        <v>27097</v>
      </c>
      <c r="P133" s="585">
        <v>1.8313733441470668</v>
      </c>
      <c r="Q133" s="572">
        <v>553</v>
      </c>
    </row>
    <row r="134" spans="1:17" ht="14.4" customHeight="1" x14ac:dyDescent="0.3">
      <c r="A134" s="567" t="s">
        <v>3962</v>
      </c>
      <c r="B134" s="568" t="s">
        <v>3813</v>
      </c>
      <c r="C134" s="568" t="s">
        <v>3828</v>
      </c>
      <c r="D134" s="568" t="s">
        <v>3951</v>
      </c>
      <c r="E134" s="568" t="s">
        <v>3874</v>
      </c>
      <c r="F134" s="571">
        <v>162</v>
      </c>
      <c r="G134" s="571">
        <v>120042</v>
      </c>
      <c r="H134" s="571">
        <v>1</v>
      </c>
      <c r="I134" s="571">
        <v>741</v>
      </c>
      <c r="J134" s="571">
        <v>133</v>
      </c>
      <c r="K134" s="571">
        <v>98819</v>
      </c>
      <c r="L134" s="571">
        <v>0.82320354542576768</v>
      </c>
      <c r="M134" s="571">
        <v>743</v>
      </c>
      <c r="N134" s="571">
        <v>288</v>
      </c>
      <c r="O134" s="571">
        <v>214848</v>
      </c>
      <c r="P134" s="585">
        <v>1.7897735792472635</v>
      </c>
      <c r="Q134" s="572">
        <v>746</v>
      </c>
    </row>
    <row r="135" spans="1:17" ht="14.4" customHeight="1" x14ac:dyDescent="0.3">
      <c r="A135" s="567" t="s">
        <v>3962</v>
      </c>
      <c r="B135" s="568" t="s">
        <v>3813</v>
      </c>
      <c r="C135" s="568" t="s">
        <v>3828</v>
      </c>
      <c r="D135" s="568" t="s">
        <v>3952</v>
      </c>
      <c r="E135" s="568" t="s">
        <v>3945</v>
      </c>
      <c r="F135" s="571">
        <v>2718</v>
      </c>
      <c r="G135" s="571">
        <v>2168964</v>
      </c>
      <c r="H135" s="571">
        <v>1</v>
      </c>
      <c r="I135" s="571">
        <v>798</v>
      </c>
      <c r="J135" s="571">
        <v>2662</v>
      </c>
      <c r="K135" s="571">
        <v>2129600</v>
      </c>
      <c r="L135" s="571">
        <v>0.98185124326637052</v>
      </c>
      <c r="M135" s="571">
        <v>800</v>
      </c>
      <c r="N135" s="571">
        <v>3743</v>
      </c>
      <c r="O135" s="571">
        <v>3005629</v>
      </c>
      <c r="P135" s="585">
        <v>1.3857440695189041</v>
      </c>
      <c r="Q135" s="572">
        <v>803</v>
      </c>
    </row>
    <row r="136" spans="1:17" ht="14.4" customHeight="1" x14ac:dyDescent="0.3">
      <c r="A136" s="567" t="s">
        <v>3962</v>
      </c>
      <c r="B136" s="568" t="s">
        <v>3813</v>
      </c>
      <c r="C136" s="568" t="s">
        <v>3828</v>
      </c>
      <c r="D136" s="568" t="s">
        <v>3953</v>
      </c>
      <c r="E136" s="568" t="s">
        <v>3945</v>
      </c>
      <c r="F136" s="571">
        <v>3747</v>
      </c>
      <c r="G136" s="571">
        <v>3462228</v>
      </c>
      <c r="H136" s="571">
        <v>1</v>
      </c>
      <c r="I136" s="571">
        <v>924</v>
      </c>
      <c r="J136" s="571">
        <v>2646</v>
      </c>
      <c r="K136" s="571">
        <v>2450196</v>
      </c>
      <c r="L136" s="571">
        <v>0.70769342746924813</v>
      </c>
      <c r="M136" s="571">
        <v>926</v>
      </c>
      <c r="N136" s="571">
        <v>2399</v>
      </c>
      <c r="O136" s="571">
        <v>2228671</v>
      </c>
      <c r="P136" s="585">
        <v>0.64371006184456947</v>
      </c>
      <c r="Q136" s="572">
        <v>929</v>
      </c>
    </row>
    <row r="137" spans="1:17" ht="14.4" customHeight="1" x14ac:dyDescent="0.3">
      <c r="A137" s="567" t="s">
        <v>3962</v>
      </c>
      <c r="B137" s="568" t="s">
        <v>3813</v>
      </c>
      <c r="C137" s="568" t="s">
        <v>3828</v>
      </c>
      <c r="D137" s="568" t="s">
        <v>3954</v>
      </c>
      <c r="E137" s="568" t="s">
        <v>3945</v>
      </c>
      <c r="F137" s="571">
        <v>402</v>
      </c>
      <c r="G137" s="571">
        <v>404814</v>
      </c>
      <c r="H137" s="571">
        <v>1</v>
      </c>
      <c r="I137" s="571">
        <v>1007</v>
      </c>
      <c r="J137" s="571">
        <v>129</v>
      </c>
      <c r="K137" s="571">
        <v>130161</v>
      </c>
      <c r="L137" s="571">
        <v>0.32153285212467947</v>
      </c>
      <c r="M137" s="571">
        <v>1009</v>
      </c>
      <c r="N137" s="571">
        <v>143</v>
      </c>
      <c r="O137" s="571">
        <v>144716</v>
      </c>
      <c r="P137" s="585">
        <v>0.35748763629716362</v>
      </c>
      <c r="Q137" s="572">
        <v>1012</v>
      </c>
    </row>
    <row r="138" spans="1:17" ht="14.4" customHeight="1" x14ac:dyDescent="0.3">
      <c r="A138" s="567" t="s">
        <v>3962</v>
      </c>
      <c r="B138" s="568" t="s">
        <v>3813</v>
      </c>
      <c r="C138" s="568" t="s">
        <v>3828</v>
      </c>
      <c r="D138" s="568" t="s">
        <v>3896</v>
      </c>
      <c r="E138" s="568" t="s">
        <v>3880</v>
      </c>
      <c r="F138" s="571">
        <v>4</v>
      </c>
      <c r="G138" s="571">
        <v>1728</v>
      </c>
      <c r="H138" s="571">
        <v>1</v>
      </c>
      <c r="I138" s="571">
        <v>432</v>
      </c>
      <c r="J138" s="571">
        <v>4</v>
      </c>
      <c r="K138" s="571">
        <v>1740</v>
      </c>
      <c r="L138" s="571">
        <v>1.0069444444444444</v>
      </c>
      <c r="M138" s="571">
        <v>435</v>
      </c>
      <c r="N138" s="571">
        <v>14</v>
      </c>
      <c r="O138" s="571">
        <v>6146</v>
      </c>
      <c r="P138" s="585">
        <v>3.5567129629629628</v>
      </c>
      <c r="Q138" s="572">
        <v>439</v>
      </c>
    </row>
    <row r="139" spans="1:17" ht="14.4" customHeight="1" x14ac:dyDescent="0.3">
      <c r="A139" s="567" t="s">
        <v>3962</v>
      </c>
      <c r="B139" s="568" t="s">
        <v>3813</v>
      </c>
      <c r="C139" s="568" t="s">
        <v>3828</v>
      </c>
      <c r="D139" s="568" t="s">
        <v>3897</v>
      </c>
      <c r="E139" s="568" t="s">
        <v>3882</v>
      </c>
      <c r="F139" s="571"/>
      <c r="G139" s="571"/>
      <c r="H139" s="571"/>
      <c r="I139" s="571"/>
      <c r="J139" s="571"/>
      <c r="K139" s="571"/>
      <c r="L139" s="571"/>
      <c r="M139" s="571"/>
      <c r="N139" s="571">
        <v>7</v>
      </c>
      <c r="O139" s="571">
        <v>3017</v>
      </c>
      <c r="P139" s="585"/>
      <c r="Q139" s="572">
        <v>431</v>
      </c>
    </row>
    <row r="140" spans="1:17" ht="14.4" customHeight="1" x14ac:dyDescent="0.3">
      <c r="A140" s="567" t="s">
        <v>3962</v>
      </c>
      <c r="B140" s="568" t="s">
        <v>3813</v>
      </c>
      <c r="C140" s="568" t="s">
        <v>3828</v>
      </c>
      <c r="D140" s="568" t="s">
        <v>3958</v>
      </c>
      <c r="E140" s="568" t="s">
        <v>3884</v>
      </c>
      <c r="F140" s="571">
        <v>79</v>
      </c>
      <c r="G140" s="571">
        <v>46136</v>
      </c>
      <c r="H140" s="571">
        <v>1</v>
      </c>
      <c r="I140" s="571">
        <v>584</v>
      </c>
      <c r="J140" s="571">
        <v>21</v>
      </c>
      <c r="K140" s="571">
        <v>12306</v>
      </c>
      <c r="L140" s="571">
        <v>0.26673313681290101</v>
      </c>
      <c r="M140" s="571">
        <v>586</v>
      </c>
      <c r="N140" s="571">
        <v>32</v>
      </c>
      <c r="O140" s="571">
        <v>18848</v>
      </c>
      <c r="P140" s="585">
        <v>0.4085312987688573</v>
      </c>
      <c r="Q140" s="572">
        <v>589</v>
      </c>
    </row>
    <row r="141" spans="1:17" ht="14.4" customHeight="1" x14ac:dyDescent="0.3">
      <c r="A141" s="567" t="s">
        <v>3962</v>
      </c>
      <c r="B141" s="568" t="s">
        <v>3813</v>
      </c>
      <c r="C141" s="568" t="s">
        <v>3828</v>
      </c>
      <c r="D141" s="568" t="s">
        <v>3980</v>
      </c>
      <c r="E141" s="568" t="s">
        <v>3884</v>
      </c>
      <c r="F141" s="571">
        <v>69</v>
      </c>
      <c r="G141" s="571">
        <v>54924</v>
      </c>
      <c r="H141" s="571">
        <v>1</v>
      </c>
      <c r="I141" s="571">
        <v>796</v>
      </c>
      <c r="J141" s="571">
        <v>46</v>
      </c>
      <c r="K141" s="571">
        <v>36708</v>
      </c>
      <c r="L141" s="571">
        <v>0.66834170854271358</v>
      </c>
      <c r="M141" s="571">
        <v>798</v>
      </c>
      <c r="N141" s="571">
        <v>173</v>
      </c>
      <c r="O141" s="571">
        <v>138573</v>
      </c>
      <c r="P141" s="585">
        <v>2.5229954118418179</v>
      </c>
      <c r="Q141" s="572">
        <v>801</v>
      </c>
    </row>
    <row r="142" spans="1:17" ht="14.4" customHeight="1" x14ac:dyDescent="0.3">
      <c r="A142" s="567" t="s">
        <v>3962</v>
      </c>
      <c r="B142" s="568" t="s">
        <v>3813</v>
      </c>
      <c r="C142" s="568" t="s">
        <v>3828</v>
      </c>
      <c r="D142" s="568" t="s">
        <v>3981</v>
      </c>
      <c r="E142" s="568" t="s">
        <v>3884</v>
      </c>
      <c r="F142" s="571">
        <v>1</v>
      </c>
      <c r="G142" s="571">
        <v>846</v>
      </c>
      <c r="H142" s="571">
        <v>1</v>
      </c>
      <c r="I142" s="571">
        <v>846</v>
      </c>
      <c r="J142" s="571"/>
      <c r="K142" s="571"/>
      <c r="L142" s="571"/>
      <c r="M142" s="571"/>
      <c r="N142" s="571">
        <v>26</v>
      </c>
      <c r="O142" s="571">
        <v>22126</v>
      </c>
      <c r="P142" s="585">
        <v>26.153664302600472</v>
      </c>
      <c r="Q142" s="572">
        <v>851</v>
      </c>
    </row>
    <row r="143" spans="1:17" ht="14.4" customHeight="1" x14ac:dyDescent="0.3">
      <c r="A143" s="567" t="s">
        <v>3962</v>
      </c>
      <c r="B143" s="568" t="s">
        <v>3813</v>
      </c>
      <c r="C143" s="568" t="s">
        <v>3828</v>
      </c>
      <c r="D143" s="568" t="s">
        <v>3959</v>
      </c>
      <c r="E143" s="568" t="s">
        <v>3886</v>
      </c>
      <c r="F143" s="571">
        <v>158</v>
      </c>
      <c r="G143" s="571">
        <v>110284</v>
      </c>
      <c r="H143" s="571">
        <v>1</v>
      </c>
      <c r="I143" s="571">
        <v>698</v>
      </c>
      <c r="J143" s="571">
        <v>99</v>
      </c>
      <c r="K143" s="571">
        <v>69399</v>
      </c>
      <c r="L143" s="571">
        <v>0.62927532552319465</v>
      </c>
      <c r="M143" s="571">
        <v>701</v>
      </c>
      <c r="N143" s="571">
        <v>121</v>
      </c>
      <c r="O143" s="571">
        <v>85305</v>
      </c>
      <c r="P143" s="585">
        <v>0.77350295600449748</v>
      </c>
      <c r="Q143" s="572">
        <v>705</v>
      </c>
    </row>
    <row r="144" spans="1:17" ht="14.4" customHeight="1" x14ac:dyDescent="0.3">
      <c r="A144" s="567" t="s">
        <v>3962</v>
      </c>
      <c r="B144" s="568" t="s">
        <v>3813</v>
      </c>
      <c r="C144" s="568" t="s">
        <v>3828</v>
      </c>
      <c r="D144" s="568" t="s">
        <v>3898</v>
      </c>
      <c r="E144" s="568" t="s">
        <v>3888</v>
      </c>
      <c r="F144" s="571">
        <v>140</v>
      </c>
      <c r="G144" s="571">
        <v>113820</v>
      </c>
      <c r="H144" s="571">
        <v>1</v>
      </c>
      <c r="I144" s="571">
        <v>813</v>
      </c>
      <c r="J144" s="571">
        <v>81</v>
      </c>
      <c r="K144" s="571">
        <v>66015</v>
      </c>
      <c r="L144" s="571">
        <v>0.57999472851871381</v>
      </c>
      <c r="M144" s="571">
        <v>815</v>
      </c>
      <c r="N144" s="571">
        <v>94</v>
      </c>
      <c r="O144" s="571">
        <v>76892</v>
      </c>
      <c r="P144" s="585">
        <v>0.67555789843612724</v>
      </c>
      <c r="Q144" s="572">
        <v>818</v>
      </c>
    </row>
    <row r="145" spans="1:17" ht="14.4" customHeight="1" x14ac:dyDescent="0.3">
      <c r="A145" s="567" t="s">
        <v>3962</v>
      </c>
      <c r="B145" s="568" t="s">
        <v>3813</v>
      </c>
      <c r="C145" s="568" t="s">
        <v>3828</v>
      </c>
      <c r="D145" s="568" t="s">
        <v>3899</v>
      </c>
      <c r="E145" s="568" t="s">
        <v>3892</v>
      </c>
      <c r="F145" s="571">
        <v>1003</v>
      </c>
      <c r="G145" s="571">
        <v>205615</v>
      </c>
      <c r="H145" s="571">
        <v>1</v>
      </c>
      <c r="I145" s="571">
        <v>205</v>
      </c>
      <c r="J145" s="571">
        <v>945</v>
      </c>
      <c r="K145" s="571">
        <v>194670</v>
      </c>
      <c r="L145" s="571">
        <v>0.94676944775429805</v>
      </c>
      <c r="M145" s="571">
        <v>206</v>
      </c>
      <c r="N145" s="571">
        <v>1177</v>
      </c>
      <c r="O145" s="571">
        <v>243639</v>
      </c>
      <c r="P145" s="585">
        <v>1.1849281424020621</v>
      </c>
      <c r="Q145" s="572">
        <v>207</v>
      </c>
    </row>
    <row r="146" spans="1:17" ht="14.4" customHeight="1" x14ac:dyDescent="0.3">
      <c r="A146" s="567" t="s">
        <v>3962</v>
      </c>
      <c r="B146" s="568" t="s">
        <v>3813</v>
      </c>
      <c r="C146" s="568" t="s">
        <v>3828</v>
      </c>
      <c r="D146" s="568" t="s">
        <v>3900</v>
      </c>
      <c r="E146" s="568" t="s">
        <v>3901</v>
      </c>
      <c r="F146" s="571"/>
      <c r="G146" s="571"/>
      <c r="H146" s="571"/>
      <c r="I146" s="571"/>
      <c r="J146" s="571">
        <v>3</v>
      </c>
      <c r="K146" s="571">
        <v>1926</v>
      </c>
      <c r="L146" s="571"/>
      <c r="M146" s="571">
        <v>642</v>
      </c>
      <c r="N146" s="571"/>
      <c r="O146" s="571"/>
      <c r="P146" s="585"/>
      <c r="Q146" s="572"/>
    </row>
    <row r="147" spans="1:17" ht="14.4" customHeight="1" x14ac:dyDescent="0.3">
      <c r="A147" s="567" t="s">
        <v>3962</v>
      </c>
      <c r="B147" s="568" t="s">
        <v>3813</v>
      </c>
      <c r="C147" s="568" t="s">
        <v>3828</v>
      </c>
      <c r="D147" s="568" t="s">
        <v>3902</v>
      </c>
      <c r="E147" s="568" t="s">
        <v>3903</v>
      </c>
      <c r="F147" s="571">
        <v>17</v>
      </c>
      <c r="G147" s="571">
        <v>5508</v>
      </c>
      <c r="H147" s="571">
        <v>1</v>
      </c>
      <c r="I147" s="571">
        <v>324</v>
      </c>
      <c r="J147" s="571">
        <v>20</v>
      </c>
      <c r="K147" s="571">
        <v>6520</v>
      </c>
      <c r="L147" s="571">
        <v>1.1837327523602033</v>
      </c>
      <c r="M147" s="571">
        <v>326</v>
      </c>
      <c r="N147" s="571">
        <v>27</v>
      </c>
      <c r="O147" s="571">
        <v>8829</v>
      </c>
      <c r="P147" s="585">
        <v>1.6029411764705883</v>
      </c>
      <c r="Q147" s="572">
        <v>327</v>
      </c>
    </row>
    <row r="148" spans="1:17" ht="14.4" customHeight="1" x14ac:dyDescent="0.3">
      <c r="A148" s="567" t="s">
        <v>3962</v>
      </c>
      <c r="B148" s="568" t="s">
        <v>3813</v>
      </c>
      <c r="C148" s="568" t="s">
        <v>3828</v>
      </c>
      <c r="D148" s="568" t="s">
        <v>3906</v>
      </c>
      <c r="E148" s="568" t="s">
        <v>3907</v>
      </c>
      <c r="F148" s="571"/>
      <c r="G148" s="571"/>
      <c r="H148" s="571"/>
      <c r="I148" s="571"/>
      <c r="J148" s="571"/>
      <c r="K148" s="571"/>
      <c r="L148" s="571"/>
      <c r="M148" s="571"/>
      <c r="N148" s="571">
        <v>1</v>
      </c>
      <c r="O148" s="571">
        <v>1043</v>
      </c>
      <c r="P148" s="585"/>
      <c r="Q148" s="572">
        <v>1043</v>
      </c>
    </row>
    <row r="149" spans="1:17" ht="14.4" customHeight="1" x14ac:dyDescent="0.3">
      <c r="A149" s="567" t="s">
        <v>3982</v>
      </c>
      <c r="B149" s="568" t="s">
        <v>3813</v>
      </c>
      <c r="C149" s="568" t="s">
        <v>3819</v>
      </c>
      <c r="D149" s="568" t="s">
        <v>3963</v>
      </c>
      <c r="E149" s="568" t="s">
        <v>3964</v>
      </c>
      <c r="F149" s="571">
        <v>7</v>
      </c>
      <c r="G149" s="571">
        <v>16170</v>
      </c>
      <c r="H149" s="571">
        <v>1</v>
      </c>
      <c r="I149" s="571">
        <v>2310</v>
      </c>
      <c r="J149" s="571">
        <v>6</v>
      </c>
      <c r="K149" s="571">
        <v>13860</v>
      </c>
      <c r="L149" s="571">
        <v>0.8571428571428571</v>
      </c>
      <c r="M149" s="571">
        <v>2310</v>
      </c>
      <c r="N149" s="571">
        <v>4</v>
      </c>
      <c r="O149" s="571">
        <v>9240</v>
      </c>
      <c r="P149" s="585">
        <v>0.5714285714285714</v>
      </c>
      <c r="Q149" s="572">
        <v>2310</v>
      </c>
    </row>
    <row r="150" spans="1:17" ht="14.4" customHeight="1" x14ac:dyDescent="0.3">
      <c r="A150" s="567" t="s">
        <v>3982</v>
      </c>
      <c r="B150" s="568" t="s">
        <v>3813</v>
      </c>
      <c r="C150" s="568" t="s">
        <v>3819</v>
      </c>
      <c r="D150" s="568" t="s">
        <v>3938</v>
      </c>
      <c r="E150" s="568" t="s">
        <v>3939</v>
      </c>
      <c r="F150" s="571"/>
      <c r="G150" s="571"/>
      <c r="H150" s="571"/>
      <c r="I150" s="571"/>
      <c r="J150" s="571"/>
      <c r="K150" s="571"/>
      <c r="L150" s="571"/>
      <c r="M150" s="571"/>
      <c r="N150" s="571">
        <v>62</v>
      </c>
      <c r="O150" s="571">
        <v>56094.5</v>
      </c>
      <c r="P150" s="585"/>
      <c r="Q150" s="572">
        <v>904.75</v>
      </c>
    </row>
    <row r="151" spans="1:17" ht="14.4" customHeight="1" x14ac:dyDescent="0.3">
      <c r="A151" s="567" t="s">
        <v>3982</v>
      </c>
      <c r="B151" s="568" t="s">
        <v>3813</v>
      </c>
      <c r="C151" s="568" t="s">
        <v>3819</v>
      </c>
      <c r="D151" s="568" t="s">
        <v>3820</v>
      </c>
      <c r="E151" s="568" t="s">
        <v>3821</v>
      </c>
      <c r="F151" s="571"/>
      <c r="G151" s="571"/>
      <c r="H151" s="571"/>
      <c r="I151" s="571"/>
      <c r="J151" s="571"/>
      <c r="K151" s="571"/>
      <c r="L151" s="571"/>
      <c r="M151" s="571"/>
      <c r="N151" s="571">
        <v>1</v>
      </c>
      <c r="O151" s="571">
        <v>242.64</v>
      </c>
      <c r="P151" s="585"/>
      <c r="Q151" s="572">
        <v>242.64</v>
      </c>
    </row>
    <row r="152" spans="1:17" ht="14.4" customHeight="1" x14ac:dyDescent="0.3">
      <c r="A152" s="567" t="s">
        <v>3982</v>
      </c>
      <c r="B152" s="568" t="s">
        <v>3813</v>
      </c>
      <c r="C152" s="568" t="s">
        <v>3819</v>
      </c>
      <c r="D152" s="568" t="s">
        <v>3822</v>
      </c>
      <c r="E152" s="568" t="s">
        <v>3823</v>
      </c>
      <c r="F152" s="571">
        <v>20</v>
      </c>
      <c r="G152" s="571">
        <v>4682.6000000000004</v>
      </c>
      <c r="H152" s="571">
        <v>1</v>
      </c>
      <c r="I152" s="571">
        <v>234.13000000000002</v>
      </c>
      <c r="J152" s="571">
        <v>38</v>
      </c>
      <c r="K152" s="571">
        <v>9220.3199999999979</v>
      </c>
      <c r="L152" s="571">
        <v>1.96905992397386</v>
      </c>
      <c r="M152" s="571">
        <v>242.63999999999996</v>
      </c>
      <c r="N152" s="571">
        <v>46</v>
      </c>
      <c r="O152" s="571">
        <v>11161.439999999999</v>
      </c>
      <c r="P152" s="585">
        <v>2.3835988553367784</v>
      </c>
      <c r="Q152" s="572">
        <v>242.63999999999996</v>
      </c>
    </row>
    <row r="153" spans="1:17" ht="14.4" customHeight="1" x14ac:dyDescent="0.3">
      <c r="A153" s="567" t="s">
        <v>3982</v>
      </c>
      <c r="B153" s="568" t="s">
        <v>3813</v>
      </c>
      <c r="C153" s="568" t="s">
        <v>3819</v>
      </c>
      <c r="D153" s="568" t="s">
        <v>3827</v>
      </c>
      <c r="E153" s="568" t="s">
        <v>3825</v>
      </c>
      <c r="F153" s="571"/>
      <c r="G153" s="571"/>
      <c r="H153" s="571"/>
      <c r="I153" s="571"/>
      <c r="J153" s="571"/>
      <c r="K153" s="571"/>
      <c r="L153" s="571"/>
      <c r="M153" s="571"/>
      <c r="N153" s="571">
        <v>2</v>
      </c>
      <c r="O153" s="571">
        <v>1000</v>
      </c>
      <c r="P153" s="585"/>
      <c r="Q153" s="572">
        <v>500</v>
      </c>
    </row>
    <row r="154" spans="1:17" ht="14.4" customHeight="1" x14ac:dyDescent="0.3">
      <c r="A154" s="567" t="s">
        <v>3982</v>
      </c>
      <c r="B154" s="568" t="s">
        <v>3813</v>
      </c>
      <c r="C154" s="568" t="s">
        <v>3828</v>
      </c>
      <c r="D154" s="568" t="s">
        <v>3940</v>
      </c>
      <c r="E154" s="568" t="s">
        <v>3941</v>
      </c>
      <c r="F154" s="571">
        <v>2</v>
      </c>
      <c r="G154" s="571">
        <v>1700</v>
      </c>
      <c r="H154" s="571">
        <v>1</v>
      </c>
      <c r="I154" s="571">
        <v>850</v>
      </c>
      <c r="J154" s="571">
        <v>4</v>
      </c>
      <c r="K154" s="571">
        <v>3408</v>
      </c>
      <c r="L154" s="571">
        <v>2.0047058823529413</v>
      </c>
      <c r="M154" s="571">
        <v>852</v>
      </c>
      <c r="N154" s="571">
        <v>8</v>
      </c>
      <c r="O154" s="571">
        <v>5624</v>
      </c>
      <c r="P154" s="585">
        <v>3.3082352941176469</v>
      </c>
      <c r="Q154" s="572">
        <v>703</v>
      </c>
    </row>
    <row r="155" spans="1:17" ht="14.4" customHeight="1" x14ac:dyDescent="0.3">
      <c r="A155" s="567" t="s">
        <v>3982</v>
      </c>
      <c r="B155" s="568" t="s">
        <v>3813</v>
      </c>
      <c r="C155" s="568" t="s">
        <v>3828</v>
      </c>
      <c r="D155" s="568" t="s">
        <v>3942</v>
      </c>
      <c r="E155" s="568" t="s">
        <v>3943</v>
      </c>
      <c r="F155" s="571">
        <v>32</v>
      </c>
      <c r="G155" s="571">
        <v>5856</v>
      </c>
      <c r="H155" s="571">
        <v>1</v>
      </c>
      <c r="I155" s="571">
        <v>183</v>
      </c>
      <c r="J155" s="571">
        <v>20</v>
      </c>
      <c r="K155" s="571">
        <v>3700</v>
      </c>
      <c r="L155" s="571">
        <v>0.63183060109289613</v>
      </c>
      <c r="M155" s="571">
        <v>185</v>
      </c>
      <c r="N155" s="571">
        <v>20</v>
      </c>
      <c r="O155" s="571">
        <v>3700</v>
      </c>
      <c r="P155" s="585">
        <v>0.63183060109289613</v>
      </c>
      <c r="Q155" s="572">
        <v>185</v>
      </c>
    </row>
    <row r="156" spans="1:17" ht="14.4" customHeight="1" x14ac:dyDescent="0.3">
      <c r="A156" s="567" t="s">
        <v>3982</v>
      </c>
      <c r="B156" s="568" t="s">
        <v>3813</v>
      </c>
      <c r="C156" s="568" t="s">
        <v>3828</v>
      </c>
      <c r="D156" s="568" t="s">
        <v>3971</v>
      </c>
      <c r="E156" s="568" t="s">
        <v>3972</v>
      </c>
      <c r="F156" s="571">
        <v>1</v>
      </c>
      <c r="G156" s="571">
        <v>1091</v>
      </c>
      <c r="H156" s="571">
        <v>1</v>
      </c>
      <c r="I156" s="571">
        <v>1091</v>
      </c>
      <c r="J156" s="571">
        <v>3</v>
      </c>
      <c r="K156" s="571">
        <v>3279</v>
      </c>
      <c r="L156" s="571">
        <v>3.0054995417048578</v>
      </c>
      <c r="M156" s="571">
        <v>1093</v>
      </c>
      <c r="N156" s="571">
        <v>5</v>
      </c>
      <c r="O156" s="571">
        <v>5670</v>
      </c>
      <c r="P156" s="585">
        <v>5.1970669110907428</v>
      </c>
      <c r="Q156" s="572">
        <v>1134</v>
      </c>
    </row>
    <row r="157" spans="1:17" ht="14.4" customHeight="1" x14ac:dyDescent="0.3">
      <c r="A157" s="567" t="s">
        <v>3982</v>
      </c>
      <c r="B157" s="568" t="s">
        <v>3813</v>
      </c>
      <c r="C157" s="568" t="s">
        <v>3828</v>
      </c>
      <c r="D157" s="568" t="s">
        <v>3956</v>
      </c>
      <c r="E157" s="568" t="s">
        <v>3957</v>
      </c>
      <c r="F157" s="571"/>
      <c r="G157" s="571"/>
      <c r="H157" s="571"/>
      <c r="I157" s="571"/>
      <c r="J157" s="571">
        <v>3</v>
      </c>
      <c r="K157" s="571">
        <v>174</v>
      </c>
      <c r="L157" s="571"/>
      <c r="M157" s="571">
        <v>58</v>
      </c>
      <c r="N157" s="571">
        <v>1</v>
      </c>
      <c r="O157" s="571">
        <v>56</v>
      </c>
      <c r="P157" s="585"/>
      <c r="Q157" s="572">
        <v>56</v>
      </c>
    </row>
    <row r="158" spans="1:17" ht="14.4" customHeight="1" x14ac:dyDescent="0.3">
      <c r="A158" s="567" t="s">
        <v>3982</v>
      </c>
      <c r="B158" s="568" t="s">
        <v>3813</v>
      </c>
      <c r="C158" s="568" t="s">
        <v>3828</v>
      </c>
      <c r="D158" s="568" t="s">
        <v>3843</v>
      </c>
      <c r="E158" s="568" t="s">
        <v>3844</v>
      </c>
      <c r="F158" s="571">
        <v>2</v>
      </c>
      <c r="G158" s="571">
        <v>68</v>
      </c>
      <c r="H158" s="571">
        <v>1</v>
      </c>
      <c r="I158" s="571">
        <v>34</v>
      </c>
      <c r="J158" s="571">
        <v>4</v>
      </c>
      <c r="K158" s="571">
        <v>136</v>
      </c>
      <c r="L158" s="571">
        <v>2</v>
      </c>
      <c r="M158" s="571">
        <v>34</v>
      </c>
      <c r="N158" s="571">
        <v>1</v>
      </c>
      <c r="O158" s="571">
        <v>34</v>
      </c>
      <c r="P158" s="585">
        <v>0.5</v>
      </c>
      <c r="Q158" s="572">
        <v>34</v>
      </c>
    </row>
    <row r="159" spans="1:17" ht="14.4" customHeight="1" x14ac:dyDescent="0.3">
      <c r="A159" s="567" t="s">
        <v>3982</v>
      </c>
      <c r="B159" s="568" t="s">
        <v>3813</v>
      </c>
      <c r="C159" s="568" t="s">
        <v>3828</v>
      </c>
      <c r="D159" s="568" t="s">
        <v>3849</v>
      </c>
      <c r="E159" s="568" t="s">
        <v>3850</v>
      </c>
      <c r="F159" s="571">
        <v>4</v>
      </c>
      <c r="G159" s="571">
        <v>2520</v>
      </c>
      <c r="H159" s="571">
        <v>1</v>
      </c>
      <c r="I159" s="571">
        <v>630</v>
      </c>
      <c r="J159" s="571">
        <v>2</v>
      </c>
      <c r="K159" s="571">
        <v>1264</v>
      </c>
      <c r="L159" s="571">
        <v>0.50158730158730158</v>
      </c>
      <c r="M159" s="571">
        <v>632</v>
      </c>
      <c r="N159" s="571"/>
      <c r="O159" s="571"/>
      <c r="P159" s="585"/>
      <c r="Q159" s="572"/>
    </row>
    <row r="160" spans="1:17" ht="14.4" customHeight="1" x14ac:dyDescent="0.3">
      <c r="A160" s="567" t="s">
        <v>3982</v>
      </c>
      <c r="B160" s="568" t="s">
        <v>3813</v>
      </c>
      <c r="C160" s="568" t="s">
        <v>3828</v>
      </c>
      <c r="D160" s="568" t="s">
        <v>3853</v>
      </c>
      <c r="E160" s="568" t="s">
        <v>3854</v>
      </c>
      <c r="F160" s="571"/>
      <c r="G160" s="571"/>
      <c r="H160" s="571"/>
      <c r="I160" s="571"/>
      <c r="J160" s="571"/>
      <c r="K160" s="571"/>
      <c r="L160" s="571"/>
      <c r="M160" s="571"/>
      <c r="N160" s="571">
        <v>1</v>
      </c>
      <c r="O160" s="571">
        <v>121</v>
      </c>
      <c r="P160" s="585"/>
      <c r="Q160" s="572">
        <v>121</v>
      </c>
    </row>
    <row r="161" spans="1:17" ht="14.4" customHeight="1" x14ac:dyDescent="0.3">
      <c r="A161" s="567" t="s">
        <v>3982</v>
      </c>
      <c r="B161" s="568" t="s">
        <v>3813</v>
      </c>
      <c r="C161" s="568" t="s">
        <v>3828</v>
      </c>
      <c r="D161" s="568" t="s">
        <v>3973</v>
      </c>
      <c r="E161" s="568" t="s">
        <v>3974</v>
      </c>
      <c r="F161" s="571">
        <v>7</v>
      </c>
      <c r="G161" s="571">
        <v>700</v>
      </c>
      <c r="H161" s="571">
        <v>1</v>
      </c>
      <c r="I161" s="571">
        <v>100</v>
      </c>
      <c r="J161" s="571">
        <v>9</v>
      </c>
      <c r="K161" s="571">
        <v>900</v>
      </c>
      <c r="L161" s="571">
        <v>1.2857142857142858</v>
      </c>
      <c r="M161" s="571">
        <v>100</v>
      </c>
      <c r="N161" s="571">
        <v>12</v>
      </c>
      <c r="O161" s="571">
        <v>1200</v>
      </c>
      <c r="P161" s="585">
        <v>1.7142857142857142</v>
      </c>
      <c r="Q161" s="572">
        <v>100</v>
      </c>
    </row>
    <row r="162" spans="1:17" ht="14.4" customHeight="1" x14ac:dyDescent="0.3">
      <c r="A162" s="567" t="s">
        <v>3982</v>
      </c>
      <c r="B162" s="568" t="s">
        <v>3813</v>
      </c>
      <c r="C162" s="568" t="s">
        <v>3828</v>
      </c>
      <c r="D162" s="568" t="s">
        <v>3855</v>
      </c>
      <c r="E162" s="568" t="s">
        <v>3856</v>
      </c>
      <c r="F162" s="571">
        <v>2</v>
      </c>
      <c r="G162" s="571">
        <v>310</v>
      </c>
      <c r="H162" s="571">
        <v>1</v>
      </c>
      <c r="I162" s="571">
        <v>155</v>
      </c>
      <c r="J162" s="571">
        <v>13</v>
      </c>
      <c r="K162" s="571">
        <v>2028</v>
      </c>
      <c r="L162" s="571">
        <v>6.5419354838709678</v>
      </c>
      <c r="M162" s="571">
        <v>156</v>
      </c>
      <c r="N162" s="571"/>
      <c r="O162" s="571"/>
      <c r="P162" s="585"/>
      <c r="Q162" s="572"/>
    </row>
    <row r="163" spans="1:17" ht="14.4" customHeight="1" x14ac:dyDescent="0.3">
      <c r="A163" s="567" t="s">
        <v>3982</v>
      </c>
      <c r="B163" s="568" t="s">
        <v>3813</v>
      </c>
      <c r="C163" s="568" t="s">
        <v>3828</v>
      </c>
      <c r="D163" s="568" t="s">
        <v>3857</v>
      </c>
      <c r="E163" s="568" t="s">
        <v>3858</v>
      </c>
      <c r="F163" s="571">
        <v>48</v>
      </c>
      <c r="G163" s="571">
        <v>3696</v>
      </c>
      <c r="H163" s="571">
        <v>1</v>
      </c>
      <c r="I163" s="571">
        <v>77</v>
      </c>
      <c r="J163" s="571">
        <v>10</v>
      </c>
      <c r="K163" s="571">
        <v>780</v>
      </c>
      <c r="L163" s="571">
        <v>0.21103896103896103</v>
      </c>
      <c r="M163" s="571">
        <v>78</v>
      </c>
      <c r="N163" s="571"/>
      <c r="O163" s="571"/>
      <c r="P163" s="585"/>
      <c r="Q163" s="572"/>
    </row>
    <row r="164" spans="1:17" ht="14.4" customHeight="1" x14ac:dyDescent="0.3">
      <c r="A164" s="567" t="s">
        <v>3982</v>
      </c>
      <c r="B164" s="568" t="s">
        <v>3813</v>
      </c>
      <c r="C164" s="568" t="s">
        <v>3828</v>
      </c>
      <c r="D164" s="568" t="s">
        <v>3859</v>
      </c>
      <c r="E164" s="568" t="s">
        <v>3860</v>
      </c>
      <c r="F164" s="571">
        <v>796</v>
      </c>
      <c r="G164" s="571">
        <v>183080</v>
      </c>
      <c r="H164" s="571">
        <v>1</v>
      </c>
      <c r="I164" s="571">
        <v>230</v>
      </c>
      <c r="J164" s="571">
        <v>522</v>
      </c>
      <c r="K164" s="571">
        <v>120582</v>
      </c>
      <c r="L164" s="571">
        <v>0.65863010705702429</v>
      </c>
      <c r="M164" s="571">
        <v>231</v>
      </c>
      <c r="N164" s="571">
        <v>598</v>
      </c>
      <c r="O164" s="571">
        <v>138736</v>
      </c>
      <c r="P164" s="585">
        <v>0.75778894472361813</v>
      </c>
      <c r="Q164" s="572">
        <v>232</v>
      </c>
    </row>
    <row r="165" spans="1:17" ht="14.4" customHeight="1" x14ac:dyDescent="0.3">
      <c r="A165" s="567" t="s">
        <v>3982</v>
      </c>
      <c r="B165" s="568" t="s">
        <v>3813</v>
      </c>
      <c r="C165" s="568" t="s">
        <v>3828</v>
      </c>
      <c r="D165" s="568" t="s">
        <v>3861</v>
      </c>
      <c r="E165" s="568" t="s">
        <v>3862</v>
      </c>
      <c r="F165" s="571">
        <v>851</v>
      </c>
      <c r="G165" s="571">
        <v>97865</v>
      </c>
      <c r="H165" s="571">
        <v>1</v>
      </c>
      <c r="I165" s="571">
        <v>115</v>
      </c>
      <c r="J165" s="571">
        <v>941</v>
      </c>
      <c r="K165" s="571">
        <v>109156</v>
      </c>
      <c r="L165" s="571">
        <v>1.115373218208757</v>
      </c>
      <c r="M165" s="571">
        <v>116</v>
      </c>
      <c r="N165" s="571">
        <v>978</v>
      </c>
      <c r="O165" s="571">
        <v>113448</v>
      </c>
      <c r="P165" s="585">
        <v>1.1592295509119706</v>
      </c>
      <c r="Q165" s="572">
        <v>116</v>
      </c>
    </row>
    <row r="166" spans="1:17" ht="14.4" customHeight="1" x14ac:dyDescent="0.3">
      <c r="A166" s="567" t="s">
        <v>3982</v>
      </c>
      <c r="B166" s="568" t="s">
        <v>3813</v>
      </c>
      <c r="C166" s="568" t="s">
        <v>3828</v>
      </c>
      <c r="D166" s="568" t="s">
        <v>3863</v>
      </c>
      <c r="E166" s="568" t="s">
        <v>3864</v>
      </c>
      <c r="F166" s="571">
        <v>10</v>
      </c>
      <c r="G166" s="571">
        <v>1100</v>
      </c>
      <c r="H166" s="571">
        <v>1</v>
      </c>
      <c r="I166" s="571">
        <v>110</v>
      </c>
      <c r="J166" s="571">
        <v>28</v>
      </c>
      <c r="K166" s="571">
        <v>3108</v>
      </c>
      <c r="L166" s="571">
        <v>2.8254545454545457</v>
      </c>
      <c r="M166" s="571">
        <v>111</v>
      </c>
      <c r="N166" s="571">
        <v>27</v>
      </c>
      <c r="O166" s="571">
        <v>3024</v>
      </c>
      <c r="P166" s="585">
        <v>2.749090909090909</v>
      </c>
      <c r="Q166" s="572">
        <v>112</v>
      </c>
    </row>
    <row r="167" spans="1:17" ht="14.4" customHeight="1" x14ac:dyDescent="0.3">
      <c r="A167" s="567" t="s">
        <v>3982</v>
      </c>
      <c r="B167" s="568" t="s">
        <v>3813</v>
      </c>
      <c r="C167" s="568" t="s">
        <v>3828</v>
      </c>
      <c r="D167" s="568" t="s">
        <v>3867</v>
      </c>
      <c r="E167" s="568" t="s">
        <v>3868</v>
      </c>
      <c r="F167" s="571">
        <v>16</v>
      </c>
      <c r="G167" s="571">
        <v>4704</v>
      </c>
      <c r="H167" s="571">
        <v>1</v>
      </c>
      <c r="I167" s="571">
        <v>294</v>
      </c>
      <c r="J167" s="571"/>
      <c r="K167" s="571"/>
      <c r="L167" s="571"/>
      <c r="M167" s="571"/>
      <c r="N167" s="571"/>
      <c r="O167" s="571"/>
      <c r="P167" s="585"/>
      <c r="Q167" s="572"/>
    </row>
    <row r="168" spans="1:17" ht="14.4" customHeight="1" x14ac:dyDescent="0.3">
      <c r="A168" s="567" t="s">
        <v>3982</v>
      </c>
      <c r="B168" s="568" t="s">
        <v>3813</v>
      </c>
      <c r="C168" s="568" t="s">
        <v>3828</v>
      </c>
      <c r="D168" s="568" t="s">
        <v>3869</v>
      </c>
      <c r="E168" s="568" t="s">
        <v>3870</v>
      </c>
      <c r="F168" s="571">
        <v>7</v>
      </c>
      <c r="G168" s="571">
        <v>2226</v>
      </c>
      <c r="H168" s="571">
        <v>1</v>
      </c>
      <c r="I168" s="571">
        <v>318</v>
      </c>
      <c r="J168" s="571"/>
      <c r="K168" s="571"/>
      <c r="L168" s="571"/>
      <c r="M168" s="571"/>
      <c r="N168" s="571"/>
      <c r="O168" s="571"/>
      <c r="P168" s="585"/>
      <c r="Q168" s="572"/>
    </row>
    <row r="169" spans="1:17" ht="14.4" customHeight="1" x14ac:dyDescent="0.3">
      <c r="A169" s="567" t="s">
        <v>3982</v>
      </c>
      <c r="B169" s="568" t="s">
        <v>3813</v>
      </c>
      <c r="C169" s="568" t="s">
        <v>3828</v>
      </c>
      <c r="D169" s="568" t="s">
        <v>3871</v>
      </c>
      <c r="E169" s="568" t="s">
        <v>3872</v>
      </c>
      <c r="F169" s="571">
        <v>2</v>
      </c>
      <c r="G169" s="571">
        <v>964</v>
      </c>
      <c r="H169" s="571">
        <v>1</v>
      </c>
      <c r="I169" s="571">
        <v>482</v>
      </c>
      <c r="J169" s="571">
        <v>53</v>
      </c>
      <c r="K169" s="571">
        <v>25599</v>
      </c>
      <c r="L169" s="571">
        <v>26.554979253112034</v>
      </c>
      <c r="M169" s="571">
        <v>483</v>
      </c>
      <c r="N169" s="571">
        <v>19</v>
      </c>
      <c r="O169" s="571">
        <v>9196</v>
      </c>
      <c r="P169" s="585">
        <v>9.5394190871369293</v>
      </c>
      <c r="Q169" s="572">
        <v>484</v>
      </c>
    </row>
    <row r="170" spans="1:17" ht="14.4" customHeight="1" x14ac:dyDescent="0.3">
      <c r="A170" s="567" t="s">
        <v>3982</v>
      </c>
      <c r="B170" s="568" t="s">
        <v>3813</v>
      </c>
      <c r="C170" s="568" t="s">
        <v>3828</v>
      </c>
      <c r="D170" s="568" t="s">
        <v>3873</v>
      </c>
      <c r="E170" s="568" t="s">
        <v>3874</v>
      </c>
      <c r="F170" s="571">
        <v>141</v>
      </c>
      <c r="G170" s="571">
        <v>95175</v>
      </c>
      <c r="H170" s="571">
        <v>1</v>
      </c>
      <c r="I170" s="571">
        <v>675</v>
      </c>
      <c r="J170" s="571">
        <v>92</v>
      </c>
      <c r="K170" s="571">
        <v>62192</v>
      </c>
      <c r="L170" s="571">
        <v>0.65344890990281057</v>
      </c>
      <c r="M170" s="571">
        <v>676</v>
      </c>
      <c r="N170" s="571">
        <v>30</v>
      </c>
      <c r="O170" s="571">
        <v>20310</v>
      </c>
      <c r="P170" s="585">
        <v>0.21339637509850276</v>
      </c>
      <c r="Q170" s="572">
        <v>677</v>
      </c>
    </row>
    <row r="171" spans="1:17" ht="14.4" customHeight="1" x14ac:dyDescent="0.3">
      <c r="A171" s="567" t="s">
        <v>3982</v>
      </c>
      <c r="B171" s="568" t="s">
        <v>3813</v>
      </c>
      <c r="C171" s="568" t="s">
        <v>3828</v>
      </c>
      <c r="D171" s="568" t="s">
        <v>3944</v>
      </c>
      <c r="E171" s="568" t="s">
        <v>3945</v>
      </c>
      <c r="F171" s="571">
        <v>339</v>
      </c>
      <c r="G171" s="571">
        <v>248148</v>
      </c>
      <c r="H171" s="571">
        <v>1</v>
      </c>
      <c r="I171" s="571">
        <v>732</v>
      </c>
      <c r="J171" s="571">
        <v>325</v>
      </c>
      <c r="K171" s="571">
        <v>238225</v>
      </c>
      <c r="L171" s="571">
        <v>0.96001176717120429</v>
      </c>
      <c r="M171" s="571">
        <v>733</v>
      </c>
      <c r="N171" s="571">
        <v>113</v>
      </c>
      <c r="O171" s="571">
        <v>82942</v>
      </c>
      <c r="P171" s="585">
        <v>0.33424408014571949</v>
      </c>
      <c r="Q171" s="572">
        <v>734</v>
      </c>
    </row>
    <row r="172" spans="1:17" ht="14.4" customHeight="1" x14ac:dyDescent="0.3">
      <c r="A172" s="567" t="s">
        <v>3982</v>
      </c>
      <c r="B172" s="568" t="s">
        <v>3813</v>
      </c>
      <c r="C172" s="568" t="s">
        <v>3828</v>
      </c>
      <c r="D172" s="568" t="s">
        <v>3961</v>
      </c>
      <c r="E172" s="568" t="s">
        <v>3945</v>
      </c>
      <c r="F172" s="571">
        <v>34</v>
      </c>
      <c r="G172" s="571">
        <v>29172</v>
      </c>
      <c r="H172" s="571">
        <v>1</v>
      </c>
      <c r="I172" s="571">
        <v>858</v>
      </c>
      <c r="J172" s="571">
        <v>52</v>
      </c>
      <c r="K172" s="571">
        <v>44668</v>
      </c>
      <c r="L172" s="571">
        <v>1.5311942959001783</v>
      </c>
      <c r="M172" s="571">
        <v>859</v>
      </c>
      <c r="N172" s="571">
        <v>12</v>
      </c>
      <c r="O172" s="571">
        <v>10320</v>
      </c>
      <c r="P172" s="585">
        <v>0.35376388317564789</v>
      </c>
      <c r="Q172" s="572">
        <v>860</v>
      </c>
    </row>
    <row r="173" spans="1:17" ht="14.4" customHeight="1" x14ac:dyDescent="0.3">
      <c r="A173" s="567" t="s">
        <v>3982</v>
      </c>
      <c r="B173" s="568" t="s">
        <v>3813</v>
      </c>
      <c r="C173" s="568" t="s">
        <v>3828</v>
      </c>
      <c r="D173" s="568" t="s">
        <v>3875</v>
      </c>
      <c r="E173" s="568" t="s">
        <v>3876</v>
      </c>
      <c r="F173" s="571">
        <v>2463</v>
      </c>
      <c r="G173" s="571">
        <v>197040</v>
      </c>
      <c r="H173" s="571">
        <v>1</v>
      </c>
      <c r="I173" s="571">
        <v>80</v>
      </c>
      <c r="J173" s="571">
        <v>2140</v>
      </c>
      <c r="K173" s="571">
        <v>173340</v>
      </c>
      <c r="L173" s="571">
        <v>0.87971985383678442</v>
      </c>
      <c r="M173" s="571">
        <v>81</v>
      </c>
      <c r="N173" s="571">
        <v>2271</v>
      </c>
      <c r="O173" s="571">
        <v>186222</v>
      </c>
      <c r="P173" s="585">
        <v>0.94509744214372715</v>
      </c>
      <c r="Q173" s="572">
        <v>82</v>
      </c>
    </row>
    <row r="174" spans="1:17" ht="14.4" customHeight="1" x14ac:dyDescent="0.3">
      <c r="A174" s="567" t="s">
        <v>3982</v>
      </c>
      <c r="B174" s="568" t="s">
        <v>3813</v>
      </c>
      <c r="C174" s="568" t="s">
        <v>3828</v>
      </c>
      <c r="D174" s="568" t="s">
        <v>3946</v>
      </c>
      <c r="E174" s="568" t="s">
        <v>3947</v>
      </c>
      <c r="F174" s="571">
        <v>172</v>
      </c>
      <c r="G174" s="571">
        <v>89784</v>
      </c>
      <c r="H174" s="571">
        <v>1</v>
      </c>
      <c r="I174" s="571">
        <v>522</v>
      </c>
      <c r="J174" s="571">
        <v>252</v>
      </c>
      <c r="K174" s="571">
        <v>131796</v>
      </c>
      <c r="L174" s="571">
        <v>1.4679230152365677</v>
      </c>
      <c r="M174" s="571">
        <v>523</v>
      </c>
      <c r="N174" s="571">
        <v>121</v>
      </c>
      <c r="O174" s="571">
        <v>63404</v>
      </c>
      <c r="P174" s="585">
        <v>0.70618372984050615</v>
      </c>
      <c r="Q174" s="572">
        <v>524</v>
      </c>
    </row>
    <row r="175" spans="1:17" ht="14.4" customHeight="1" x14ac:dyDescent="0.3">
      <c r="A175" s="567" t="s">
        <v>3982</v>
      </c>
      <c r="B175" s="568" t="s">
        <v>3813</v>
      </c>
      <c r="C175" s="568" t="s">
        <v>3828</v>
      </c>
      <c r="D175" s="568" t="s">
        <v>3879</v>
      </c>
      <c r="E175" s="568" t="s">
        <v>3880</v>
      </c>
      <c r="F175" s="571">
        <v>2</v>
      </c>
      <c r="G175" s="571">
        <v>664</v>
      </c>
      <c r="H175" s="571">
        <v>1</v>
      </c>
      <c r="I175" s="571">
        <v>332</v>
      </c>
      <c r="J175" s="571">
        <v>2</v>
      </c>
      <c r="K175" s="571">
        <v>666</v>
      </c>
      <c r="L175" s="571">
        <v>1.0030120481927711</v>
      </c>
      <c r="M175" s="571">
        <v>333</v>
      </c>
      <c r="N175" s="571">
        <v>2</v>
      </c>
      <c r="O175" s="571">
        <v>670</v>
      </c>
      <c r="P175" s="585">
        <v>1.0090361445783131</v>
      </c>
      <c r="Q175" s="572">
        <v>335</v>
      </c>
    </row>
    <row r="176" spans="1:17" ht="14.4" customHeight="1" x14ac:dyDescent="0.3">
      <c r="A176" s="567" t="s">
        <v>3982</v>
      </c>
      <c r="B176" s="568" t="s">
        <v>3813</v>
      </c>
      <c r="C176" s="568" t="s">
        <v>3828</v>
      </c>
      <c r="D176" s="568" t="s">
        <v>3881</v>
      </c>
      <c r="E176" s="568" t="s">
        <v>3882</v>
      </c>
      <c r="F176" s="571">
        <v>4</v>
      </c>
      <c r="G176" s="571">
        <v>1440</v>
      </c>
      <c r="H176" s="571">
        <v>1</v>
      </c>
      <c r="I176" s="571">
        <v>360</v>
      </c>
      <c r="J176" s="571">
        <v>3</v>
      </c>
      <c r="K176" s="571">
        <v>1083</v>
      </c>
      <c r="L176" s="571">
        <v>0.75208333333333333</v>
      </c>
      <c r="M176" s="571">
        <v>361</v>
      </c>
      <c r="N176" s="571">
        <v>2</v>
      </c>
      <c r="O176" s="571">
        <v>724</v>
      </c>
      <c r="P176" s="585">
        <v>0.50277777777777777</v>
      </c>
      <c r="Q176" s="572">
        <v>362</v>
      </c>
    </row>
    <row r="177" spans="1:17" ht="14.4" customHeight="1" x14ac:dyDescent="0.3">
      <c r="A177" s="567" t="s">
        <v>3982</v>
      </c>
      <c r="B177" s="568" t="s">
        <v>3813</v>
      </c>
      <c r="C177" s="568" t="s">
        <v>3828</v>
      </c>
      <c r="D177" s="568" t="s">
        <v>3883</v>
      </c>
      <c r="E177" s="568" t="s">
        <v>3884</v>
      </c>
      <c r="F177" s="571">
        <v>28</v>
      </c>
      <c r="G177" s="571">
        <v>14504</v>
      </c>
      <c r="H177" s="571">
        <v>1</v>
      </c>
      <c r="I177" s="571">
        <v>518</v>
      </c>
      <c r="J177" s="571">
        <v>23</v>
      </c>
      <c r="K177" s="571">
        <v>11937</v>
      </c>
      <c r="L177" s="571">
        <v>0.82301434087148373</v>
      </c>
      <c r="M177" s="571">
        <v>519</v>
      </c>
      <c r="N177" s="571"/>
      <c r="O177" s="571"/>
      <c r="P177" s="585"/>
      <c r="Q177" s="572"/>
    </row>
    <row r="178" spans="1:17" ht="14.4" customHeight="1" x14ac:dyDescent="0.3">
      <c r="A178" s="567" t="s">
        <v>3982</v>
      </c>
      <c r="B178" s="568" t="s">
        <v>3813</v>
      </c>
      <c r="C178" s="568" t="s">
        <v>3828</v>
      </c>
      <c r="D178" s="568" t="s">
        <v>3885</v>
      </c>
      <c r="E178" s="568" t="s">
        <v>3886</v>
      </c>
      <c r="F178" s="571">
        <v>8</v>
      </c>
      <c r="G178" s="571">
        <v>4784</v>
      </c>
      <c r="H178" s="571">
        <v>1</v>
      </c>
      <c r="I178" s="571">
        <v>598</v>
      </c>
      <c r="J178" s="571">
        <v>8</v>
      </c>
      <c r="K178" s="571">
        <v>4792</v>
      </c>
      <c r="L178" s="571">
        <v>1.0016722408026757</v>
      </c>
      <c r="M178" s="571">
        <v>599</v>
      </c>
      <c r="N178" s="571"/>
      <c r="O178" s="571"/>
      <c r="P178" s="585"/>
      <c r="Q178" s="572"/>
    </row>
    <row r="179" spans="1:17" ht="14.4" customHeight="1" x14ac:dyDescent="0.3">
      <c r="A179" s="567" t="s">
        <v>3982</v>
      </c>
      <c r="B179" s="568" t="s">
        <v>3813</v>
      </c>
      <c r="C179" s="568" t="s">
        <v>3828</v>
      </c>
      <c r="D179" s="568" t="s">
        <v>3887</v>
      </c>
      <c r="E179" s="568" t="s">
        <v>3888</v>
      </c>
      <c r="F179" s="571">
        <v>3</v>
      </c>
      <c r="G179" s="571">
        <v>2241</v>
      </c>
      <c r="H179" s="571">
        <v>1</v>
      </c>
      <c r="I179" s="571">
        <v>747</v>
      </c>
      <c r="J179" s="571">
        <v>1</v>
      </c>
      <c r="K179" s="571">
        <v>748</v>
      </c>
      <c r="L179" s="571">
        <v>0.33377956269522535</v>
      </c>
      <c r="M179" s="571">
        <v>748</v>
      </c>
      <c r="N179" s="571"/>
      <c r="O179" s="571"/>
      <c r="P179" s="585"/>
      <c r="Q179" s="572"/>
    </row>
    <row r="180" spans="1:17" ht="14.4" customHeight="1" x14ac:dyDescent="0.3">
      <c r="A180" s="567" t="s">
        <v>3982</v>
      </c>
      <c r="B180" s="568" t="s">
        <v>3813</v>
      </c>
      <c r="C180" s="568" t="s">
        <v>3828</v>
      </c>
      <c r="D180" s="568" t="s">
        <v>3983</v>
      </c>
      <c r="E180" s="568" t="s">
        <v>3984</v>
      </c>
      <c r="F180" s="571"/>
      <c r="G180" s="571"/>
      <c r="H180" s="571"/>
      <c r="I180" s="571"/>
      <c r="J180" s="571">
        <v>2</v>
      </c>
      <c r="K180" s="571">
        <v>2728</v>
      </c>
      <c r="L180" s="571"/>
      <c r="M180" s="571">
        <v>1364</v>
      </c>
      <c r="N180" s="571"/>
      <c r="O180" s="571"/>
      <c r="P180" s="585"/>
      <c r="Q180" s="572"/>
    </row>
    <row r="181" spans="1:17" ht="14.4" customHeight="1" x14ac:dyDescent="0.3">
      <c r="A181" s="567" t="s">
        <v>3982</v>
      </c>
      <c r="B181" s="568" t="s">
        <v>3813</v>
      </c>
      <c r="C181" s="568" t="s">
        <v>3828</v>
      </c>
      <c r="D181" s="568" t="s">
        <v>3891</v>
      </c>
      <c r="E181" s="568" t="s">
        <v>3892</v>
      </c>
      <c r="F181" s="571">
        <v>72</v>
      </c>
      <c r="G181" s="571">
        <v>12312</v>
      </c>
      <c r="H181" s="571">
        <v>1</v>
      </c>
      <c r="I181" s="571">
        <v>171</v>
      </c>
      <c r="J181" s="571">
        <v>53</v>
      </c>
      <c r="K181" s="571">
        <v>9116</v>
      </c>
      <c r="L181" s="571">
        <v>0.74041585445094216</v>
      </c>
      <c r="M181" s="571">
        <v>172</v>
      </c>
      <c r="N181" s="571">
        <v>26</v>
      </c>
      <c r="O181" s="571">
        <v>4472</v>
      </c>
      <c r="P181" s="585">
        <v>0.3632228719948018</v>
      </c>
      <c r="Q181" s="572">
        <v>172</v>
      </c>
    </row>
    <row r="182" spans="1:17" ht="14.4" customHeight="1" x14ac:dyDescent="0.3">
      <c r="A182" s="567" t="s">
        <v>3982</v>
      </c>
      <c r="B182" s="568" t="s">
        <v>3813</v>
      </c>
      <c r="C182" s="568" t="s">
        <v>3828</v>
      </c>
      <c r="D182" s="568" t="s">
        <v>3978</v>
      </c>
      <c r="E182" s="568" t="s">
        <v>3979</v>
      </c>
      <c r="F182" s="571">
        <v>2</v>
      </c>
      <c r="G182" s="571">
        <v>674</v>
      </c>
      <c r="H182" s="571">
        <v>1</v>
      </c>
      <c r="I182" s="571">
        <v>337</v>
      </c>
      <c r="J182" s="571"/>
      <c r="K182" s="571"/>
      <c r="L182" s="571"/>
      <c r="M182" s="571"/>
      <c r="N182" s="571"/>
      <c r="O182" s="571"/>
      <c r="P182" s="585"/>
      <c r="Q182" s="572"/>
    </row>
    <row r="183" spans="1:17" ht="14.4" customHeight="1" x14ac:dyDescent="0.3">
      <c r="A183" s="567" t="s">
        <v>3982</v>
      </c>
      <c r="B183" s="568" t="s">
        <v>3813</v>
      </c>
      <c r="C183" s="568" t="s">
        <v>3828</v>
      </c>
      <c r="D183" s="568" t="s">
        <v>3893</v>
      </c>
      <c r="E183" s="568" t="s">
        <v>3868</v>
      </c>
      <c r="F183" s="571">
        <v>10</v>
      </c>
      <c r="G183" s="571">
        <v>3600</v>
      </c>
      <c r="H183" s="571">
        <v>1</v>
      </c>
      <c r="I183" s="571">
        <v>360</v>
      </c>
      <c r="J183" s="571">
        <v>44</v>
      </c>
      <c r="K183" s="571">
        <v>15928</v>
      </c>
      <c r="L183" s="571">
        <v>4.4244444444444442</v>
      </c>
      <c r="M183" s="571">
        <v>362</v>
      </c>
      <c r="N183" s="571">
        <v>16</v>
      </c>
      <c r="O183" s="571">
        <v>5840</v>
      </c>
      <c r="P183" s="585">
        <v>1.6222222222222222</v>
      </c>
      <c r="Q183" s="572">
        <v>365</v>
      </c>
    </row>
    <row r="184" spans="1:17" ht="14.4" customHeight="1" x14ac:dyDescent="0.3">
      <c r="A184" s="567" t="s">
        <v>3982</v>
      </c>
      <c r="B184" s="568" t="s">
        <v>3813</v>
      </c>
      <c r="C184" s="568" t="s">
        <v>3828</v>
      </c>
      <c r="D184" s="568" t="s">
        <v>3895</v>
      </c>
      <c r="E184" s="568" t="s">
        <v>3872</v>
      </c>
      <c r="F184" s="571">
        <v>25</v>
      </c>
      <c r="G184" s="571">
        <v>13700</v>
      </c>
      <c r="H184" s="571">
        <v>1</v>
      </c>
      <c r="I184" s="571">
        <v>548</v>
      </c>
      <c r="J184" s="571">
        <v>15</v>
      </c>
      <c r="K184" s="571">
        <v>8250</v>
      </c>
      <c r="L184" s="571">
        <v>0.6021897810218978</v>
      </c>
      <c r="M184" s="571">
        <v>550</v>
      </c>
      <c r="N184" s="571">
        <v>18</v>
      </c>
      <c r="O184" s="571">
        <v>9954</v>
      </c>
      <c r="P184" s="585">
        <v>0.72656934306569343</v>
      </c>
      <c r="Q184" s="572">
        <v>553</v>
      </c>
    </row>
    <row r="185" spans="1:17" ht="14.4" customHeight="1" x14ac:dyDescent="0.3">
      <c r="A185" s="567" t="s">
        <v>3982</v>
      </c>
      <c r="B185" s="568" t="s">
        <v>3813</v>
      </c>
      <c r="C185" s="568" t="s">
        <v>3828</v>
      </c>
      <c r="D185" s="568" t="s">
        <v>3951</v>
      </c>
      <c r="E185" s="568" t="s">
        <v>3874</v>
      </c>
      <c r="F185" s="571">
        <v>44</v>
      </c>
      <c r="G185" s="571">
        <v>32604</v>
      </c>
      <c r="H185" s="571">
        <v>1</v>
      </c>
      <c r="I185" s="571">
        <v>741</v>
      </c>
      <c r="J185" s="571">
        <v>123</v>
      </c>
      <c r="K185" s="571">
        <v>91389</v>
      </c>
      <c r="L185" s="571">
        <v>2.8029996319470003</v>
      </c>
      <c r="M185" s="571">
        <v>743</v>
      </c>
      <c r="N185" s="571">
        <v>200</v>
      </c>
      <c r="O185" s="571">
        <v>149200</v>
      </c>
      <c r="P185" s="585">
        <v>4.5761256287572074</v>
      </c>
      <c r="Q185" s="572">
        <v>746</v>
      </c>
    </row>
    <row r="186" spans="1:17" ht="14.4" customHeight="1" x14ac:dyDescent="0.3">
      <c r="A186" s="567" t="s">
        <v>3982</v>
      </c>
      <c r="B186" s="568" t="s">
        <v>3813</v>
      </c>
      <c r="C186" s="568" t="s">
        <v>3828</v>
      </c>
      <c r="D186" s="568" t="s">
        <v>3952</v>
      </c>
      <c r="E186" s="568" t="s">
        <v>3945</v>
      </c>
      <c r="F186" s="571">
        <v>901</v>
      </c>
      <c r="G186" s="571">
        <v>718998</v>
      </c>
      <c r="H186" s="571">
        <v>1</v>
      </c>
      <c r="I186" s="571">
        <v>798</v>
      </c>
      <c r="J186" s="571">
        <v>692</v>
      </c>
      <c r="K186" s="571">
        <v>553600</v>
      </c>
      <c r="L186" s="571">
        <v>0.76996041713606989</v>
      </c>
      <c r="M186" s="571">
        <v>800</v>
      </c>
      <c r="N186" s="571">
        <v>1054</v>
      </c>
      <c r="O186" s="571">
        <v>846362</v>
      </c>
      <c r="P186" s="585">
        <v>1.1771409656216012</v>
      </c>
      <c r="Q186" s="572">
        <v>803</v>
      </c>
    </row>
    <row r="187" spans="1:17" ht="14.4" customHeight="1" x14ac:dyDescent="0.3">
      <c r="A187" s="567" t="s">
        <v>3982</v>
      </c>
      <c r="B187" s="568" t="s">
        <v>3813</v>
      </c>
      <c r="C187" s="568" t="s">
        <v>3828</v>
      </c>
      <c r="D187" s="568" t="s">
        <v>3953</v>
      </c>
      <c r="E187" s="568" t="s">
        <v>3945</v>
      </c>
      <c r="F187" s="571">
        <v>774</v>
      </c>
      <c r="G187" s="571">
        <v>715176</v>
      </c>
      <c r="H187" s="571">
        <v>1</v>
      </c>
      <c r="I187" s="571">
        <v>924</v>
      </c>
      <c r="J187" s="571">
        <v>741</v>
      </c>
      <c r="K187" s="571">
        <v>686166</v>
      </c>
      <c r="L187" s="571">
        <v>0.95943655827376761</v>
      </c>
      <c r="M187" s="571">
        <v>926</v>
      </c>
      <c r="N187" s="571">
        <v>721</v>
      </c>
      <c r="O187" s="571">
        <v>669809</v>
      </c>
      <c r="P187" s="585">
        <v>0.93656526505363713</v>
      </c>
      <c r="Q187" s="572">
        <v>929</v>
      </c>
    </row>
    <row r="188" spans="1:17" ht="14.4" customHeight="1" x14ac:dyDescent="0.3">
      <c r="A188" s="567" t="s">
        <v>3982</v>
      </c>
      <c r="B188" s="568" t="s">
        <v>3813</v>
      </c>
      <c r="C188" s="568" t="s">
        <v>3828</v>
      </c>
      <c r="D188" s="568" t="s">
        <v>3954</v>
      </c>
      <c r="E188" s="568" t="s">
        <v>3945</v>
      </c>
      <c r="F188" s="571">
        <v>233</v>
      </c>
      <c r="G188" s="571">
        <v>234631</v>
      </c>
      <c r="H188" s="571">
        <v>1</v>
      </c>
      <c r="I188" s="571">
        <v>1007</v>
      </c>
      <c r="J188" s="571">
        <v>117</v>
      </c>
      <c r="K188" s="571">
        <v>118053</v>
      </c>
      <c r="L188" s="571">
        <v>0.50314323341757905</v>
      </c>
      <c r="M188" s="571">
        <v>1009</v>
      </c>
      <c r="N188" s="571">
        <v>156</v>
      </c>
      <c r="O188" s="571">
        <v>157872</v>
      </c>
      <c r="P188" s="585">
        <v>0.67285226589836811</v>
      </c>
      <c r="Q188" s="572">
        <v>1012</v>
      </c>
    </row>
    <row r="189" spans="1:17" ht="14.4" customHeight="1" x14ac:dyDescent="0.3">
      <c r="A189" s="567" t="s">
        <v>3982</v>
      </c>
      <c r="B189" s="568" t="s">
        <v>3813</v>
      </c>
      <c r="C189" s="568" t="s">
        <v>3828</v>
      </c>
      <c r="D189" s="568" t="s">
        <v>3896</v>
      </c>
      <c r="E189" s="568" t="s">
        <v>3880</v>
      </c>
      <c r="F189" s="571">
        <v>20</v>
      </c>
      <c r="G189" s="571">
        <v>8640</v>
      </c>
      <c r="H189" s="571">
        <v>1</v>
      </c>
      <c r="I189" s="571">
        <v>432</v>
      </c>
      <c r="J189" s="571">
        <v>24</v>
      </c>
      <c r="K189" s="571">
        <v>10440</v>
      </c>
      <c r="L189" s="571">
        <v>1.2083333333333333</v>
      </c>
      <c r="M189" s="571">
        <v>435</v>
      </c>
      <c r="N189" s="571">
        <v>38</v>
      </c>
      <c r="O189" s="571">
        <v>16682</v>
      </c>
      <c r="P189" s="585">
        <v>1.930787037037037</v>
      </c>
      <c r="Q189" s="572">
        <v>439</v>
      </c>
    </row>
    <row r="190" spans="1:17" ht="14.4" customHeight="1" x14ac:dyDescent="0.3">
      <c r="A190" s="567" t="s">
        <v>3982</v>
      </c>
      <c r="B190" s="568" t="s">
        <v>3813</v>
      </c>
      <c r="C190" s="568" t="s">
        <v>3828</v>
      </c>
      <c r="D190" s="568" t="s">
        <v>3897</v>
      </c>
      <c r="E190" s="568" t="s">
        <v>3882</v>
      </c>
      <c r="F190" s="571">
        <v>33</v>
      </c>
      <c r="G190" s="571">
        <v>14058</v>
      </c>
      <c r="H190" s="571">
        <v>1</v>
      </c>
      <c r="I190" s="571">
        <v>426</v>
      </c>
      <c r="J190" s="571">
        <v>41</v>
      </c>
      <c r="K190" s="571">
        <v>17548</v>
      </c>
      <c r="L190" s="571">
        <v>1.2482572200882061</v>
      </c>
      <c r="M190" s="571">
        <v>428</v>
      </c>
      <c r="N190" s="571">
        <v>53</v>
      </c>
      <c r="O190" s="571">
        <v>22843</v>
      </c>
      <c r="P190" s="585">
        <v>1.6249110826575615</v>
      </c>
      <c r="Q190" s="572">
        <v>431</v>
      </c>
    </row>
    <row r="191" spans="1:17" ht="14.4" customHeight="1" x14ac:dyDescent="0.3">
      <c r="A191" s="567" t="s">
        <v>3982</v>
      </c>
      <c r="B191" s="568" t="s">
        <v>3813</v>
      </c>
      <c r="C191" s="568" t="s">
        <v>3828</v>
      </c>
      <c r="D191" s="568" t="s">
        <v>3958</v>
      </c>
      <c r="E191" s="568" t="s">
        <v>3884</v>
      </c>
      <c r="F191" s="571">
        <v>125</v>
      </c>
      <c r="G191" s="571">
        <v>73000</v>
      </c>
      <c r="H191" s="571">
        <v>1</v>
      </c>
      <c r="I191" s="571">
        <v>584</v>
      </c>
      <c r="J191" s="571">
        <v>83</v>
      </c>
      <c r="K191" s="571">
        <v>48638</v>
      </c>
      <c r="L191" s="571">
        <v>0.66627397260273968</v>
      </c>
      <c r="M191" s="571">
        <v>586</v>
      </c>
      <c r="N191" s="571">
        <v>137</v>
      </c>
      <c r="O191" s="571">
        <v>80693</v>
      </c>
      <c r="P191" s="585">
        <v>1.1053835616438357</v>
      </c>
      <c r="Q191" s="572">
        <v>589</v>
      </c>
    </row>
    <row r="192" spans="1:17" ht="14.4" customHeight="1" x14ac:dyDescent="0.3">
      <c r="A192" s="567" t="s">
        <v>3982</v>
      </c>
      <c r="B192" s="568" t="s">
        <v>3813</v>
      </c>
      <c r="C192" s="568" t="s">
        <v>3828</v>
      </c>
      <c r="D192" s="568" t="s">
        <v>3980</v>
      </c>
      <c r="E192" s="568" t="s">
        <v>3884</v>
      </c>
      <c r="F192" s="571">
        <v>222</v>
      </c>
      <c r="G192" s="571">
        <v>176712</v>
      </c>
      <c r="H192" s="571">
        <v>1</v>
      </c>
      <c r="I192" s="571">
        <v>796</v>
      </c>
      <c r="J192" s="571">
        <v>194</v>
      </c>
      <c r="K192" s="571">
        <v>154812</v>
      </c>
      <c r="L192" s="571">
        <v>0.87606953687355693</v>
      </c>
      <c r="M192" s="571">
        <v>798</v>
      </c>
      <c r="N192" s="571">
        <v>172</v>
      </c>
      <c r="O192" s="571">
        <v>137772</v>
      </c>
      <c r="P192" s="585">
        <v>0.77964145049572187</v>
      </c>
      <c r="Q192" s="572">
        <v>801</v>
      </c>
    </row>
    <row r="193" spans="1:17" ht="14.4" customHeight="1" x14ac:dyDescent="0.3">
      <c r="A193" s="567" t="s">
        <v>3982</v>
      </c>
      <c r="B193" s="568" t="s">
        <v>3813</v>
      </c>
      <c r="C193" s="568" t="s">
        <v>3828</v>
      </c>
      <c r="D193" s="568" t="s">
        <v>3981</v>
      </c>
      <c r="E193" s="568" t="s">
        <v>3884</v>
      </c>
      <c r="F193" s="571"/>
      <c r="G193" s="571"/>
      <c r="H193" s="571"/>
      <c r="I193" s="571"/>
      <c r="J193" s="571">
        <v>10</v>
      </c>
      <c r="K193" s="571">
        <v>8480</v>
      </c>
      <c r="L193" s="571"/>
      <c r="M193" s="571">
        <v>848</v>
      </c>
      <c r="N193" s="571">
        <v>6</v>
      </c>
      <c r="O193" s="571">
        <v>5106</v>
      </c>
      <c r="P193" s="585"/>
      <c r="Q193" s="572">
        <v>851</v>
      </c>
    </row>
    <row r="194" spans="1:17" ht="14.4" customHeight="1" x14ac:dyDescent="0.3">
      <c r="A194" s="567" t="s">
        <v>3982</v>
      </c>
      <c r="B194" s="568" t="s">
        <v>3813</v>
      </c>
      <c r="C194" s="568" t="s">
        <v>3828</v>
      </c>
      <c r="D194" s="568" t="s">
        <v>3959</v>
      </c>
      <c r="E194" s="568" t="s">
        <v>3886</v>
      </c>
      <c r="F194" s="571">
        <v>45</v>
      </c>
      <c r="G194" s="571">
        <v>31410</v>
      </c>
      <c r="H194" s="571">
        <v>1</v>
      </c>
      <c r="I194" s="571">
        <v>698</v>
      </c>
      <c r="J194" s="571">
        <v>41</v>
      </c>
      <c r="K194" s="571">
        <v>28741</v>
      </c>
      <c r="L194" s="571">
        <v>0.91502706144539958</v>
      </c>
      <c r="M194" s="571">
        <v>701</v>
      </c>
      <c r="N194" s="571">
        <v>41</v>
      </c>
      <c r="O194" s="571">
        <v>28905</v>
      </c>
      <c r="P194" s="585">
        <v>0.92024832855778416</v>
      </c>
      <c r="Q194" s="572">
        <v>705</v>
      </c>
    </row>
    <row r="195" spans="1:17" ht="14.4" customHeight="1" x14ac:dyDescent="0.3">
      <c r="A195" s="567" t="s">
        <v>3982</v>
      </c>
      <c r="B195" s="568" t="s">
        <v>3813</v>
      </c>
      <c r="C195" s="568" t="s">
        <v>3828</v>
      </c>
      <c r="D195" s="568" t="s">
        <v>3898</v>
      </c>
      <c r="E195" s="568" t="s">
        <v>3888</v>
      </c>
      <c r="F195" s="571">
        <v>2</v>
      </c>
      <c r="G195" s="571">
        <v>1626</v>
      </c>
      <c r="H195" s="571">
        <v>1</v>
      </c>
      <c r="I195" s="571">
        <v>813</v>
      </c>
      <c r="J195" s="571"/>
      <c r="K195" s="571"/>
      <c r="L195" s="571"/>
      <c r="M195" s="571"/>
      <c r="N195" s="571">
        <v>1</v>
      </c>
      <c r="O195" s="571">
        <v>818</v>
      </c>
      <c r="P195" s="585">
        <v>0.50307503075030746</v>
      </c>
      <c r="Q195" s="572">
        <v>818</v>
      </c>
    </row>
    <row r="196" spans="1:17" ht="14.4" customHeight="1" x14ac:dyDescent="0.3">
      <c r="A196" s="567" t="s">
        <v>3982</v>
      </c>
      <c r="B196" s="568" t="s">
        <v>3813</v>
      </c>
      <c r="C196" s="568" t="s">
        <v>3828</v>
      </c>
      <c r="D196" s="568" t="s">
        <v>3899</v>
      </c>
      <c r="E196" s="568" t="s">
        <v>3892</v>
      </c>
      <c r="F196" s="571">
        <v>285</v>
      </c>
      <c r="G196" s="571">
        <v>58425</v>
      </c>
      <c r="H196" s="571">
        <v>1</v>
      </c>
      <c r="I196" s="571">
        <v>205</v>
      </c>
      <c r="J196" s="571">
        <v>252</v>
      </c>
      <c r="K196" s="571">
        <v>51912</v>
      </c>
      <c r="L196" s="571">
        <v>0.88852374839537873</v>
      </c>
      <c r="M196" s="571">
        <v>206</v>
      </c>
      <c r="N196" s="571">
        <v>339</v>
      </c>
      <c r="O196" s="571">
        <v>70173</v>
      </c>
      <c r="P196" s="585">
        <v>1.2010783055198972</v>
      </c>
      <c r="Q196" s="572">
        <v>207</v>
      </c>
    </row>
    <row r="197" spans="1:17" ht="14.4" customHeight="1" x14ac:dyDescent="0.3">
      <c r="A197" s="567" t="s">
        <v>3982</v>
      </c>
      <c r="B197" s="568" t="s">
        <v>3813</v>
      </c>
      <c r="C197" s="568" t="s">
        <v>3828</v>
      </c>
      <c r="D197" s="568" t="s">
        <v>3902</v>
      </c>
      <c r="E197" s="568" t="s">
        <v>3903</v>
      </c>
      <c r="F197" s="571">
        <v>1</v>
      </c>
      <c r="G197" s="571">
        <v>324</v>
      </c>
      <c r="H197" s="571">
        <v>1</v>
      </c>
      <c r="I197" s="571">
        <v>324</v>
      </c>
      <c r="J197" s="571">
        <v>5</v>
      </c>
      <c r="K197" s="571">
        <v>1630</v>
      </c>
      <c r="L197" s="571">
        <v>5.0308641975308639</v>
      </c>
      <c r="M197" s="571">
        <v>326</v>
      </c>
      <c r="N197" s="571">
        <v>6</v>
      </c>
      <c r="O197" s="571">
        <v>1962</v>
      </c>
      <c r="P197" s="585">
        <v>6.0555555555555554</v>
      </c>
      <c r="Q197" s="572">
        <v>327</v>
      </c>
    </row>
    <row r="198" spans="1:17" ht="14.4" customHeight="1" x14ac:dyDescent="0.3">
      <c r="A198" s="567" t="s">
        <v>3982</v>
      </c>
      <c r="B198" s="568" t="s">
        <v>3813</v>
      </c>
      <c r="C198" s="568" t="s">
        <v>3828</v>
      </c>
      <c r="D198" s="568" t="s">
        <v>3906</v>
      </c>
      <c r="E198" s="568" t="s">
        <v>3907</v>
      </c>
      <c r="F198" s="571"/>
      <c r="G198" s="571"/>
      <c r="H198" s="571"/>
      <c r="I198" s="571"/>
      <c r="J198" s="571">
        <v>1</v>
      </c>
      <c r="K198" s="571">
        <v>1039</v>
      </c>
      <c r="L198" s="571"/>
      <c r="M198" s="571">
        <v>1039</v>
      </c>
      <c r="N198" s="571">
        <v>2</v>
      </c>
      <c r="O198" s="571">
        <v>2086</v>
      </c>
      <c r="P198" s="585"/>
      <c r="Q198" s="572">
        <v>1043</v>
      </c>
    </row>
    <row r="199" spans="1:17" ht="14.4" customHeight="1" x14ac:dyDescent="0.3">
      <c r="A199" s="567" t="s">
        <v>3982</v>
      </c>
      <c r="B199" s="568" t="s">
        <v>3813</v>
      </c>
      <c r="C199" s="568" t="s">
        <v>3828</v>
      </c>
      <c r="D199" s="568" t="s">
        <v>3908</v>
      </c>
      <c r="E199" s="568" t="s">
        <v>3909</v>
      </c>
      <c r="F199" s="571">
        <v>1</v>
      </c>
      <c r="G199" s="571">
        <v>734</v>
      </c>
      <c r="H199" s="571">
        <v>1</v>
      </c>
      <c r="I199" s="571">
        <v>734</v>
      </c>
      <c r="J199" s="571"/>
      <c r="K199" s="571"/>
      <c r="L199" s="571"/>
      <c r="M199" s="571"/>
      <c r="N199" s="571"/>
      <c r="O199" s="571"/>
      <c r="P199" s="585"/>
      <c r="Q199" s="572"/>
    </row>
    <row r="200" spans="1:17" ht="14.4" customHeight="1" x14ac:dyDescent="0.3">
      <c r="A200" s="567" t="s">
        <v>3985</v>
      </c>
      <c r="B200" s="568" t="s">
        <v>3813</v>
      </c>
      <c r="C200" s="568" t="s">
        <v>3819</v>
      </c>
      <c r="D200" s="568" t="s">
        <v>3963</v>
      </c>
      <c r="E200" s="568" t="s">
        <v>3964</v>
      </c>
      <c r="F200" s="571">
        <v>6</v>
      </c>
      <c r="G200" s="571">
        <v>13860</v>
      </c>
      <c r="H200" s="571">
        <v>1</v>
      </c>
      <c r="I200" s="571">
        <v>2310</v>
      </c>
      <c r="J200" s="571">
        <v>4</v>
      </c>
      <c r="K200" s="571">
        <v>9240</v>
      </c>
      <c r="L200" s="571">
        <v>0.66666666666666663</v>
      </c>
      <c r="M200" s="571">
        <v>2310</v>
      </c>
      <c r="N200" s="571">
        <v>3</v>
      </c>
      <c r="O200" s="571">
        <v>6930</v>
      </c>
      <c r="P200" s="585">
        <v>0.5</v>
      </c>
      <c r="Q200" s="572">
        <v>2310</v>
      </c>
    </row>
    <row r="201" spans="1:17" ht="14.4" customHeight="1" x14ac:dyDescent="0.3">
      <c r="A201" s="567" t="s">
        <v>3985</v>
      </c>
      <c r="B201" s="568" t="s">
        <v>3813</v>
      </c>
      <c r="C201" s="568" t="s">
        <v>3819</v>
      </c>
      <c r="D201" s="568" t="s">
        <v>3965</v>
      </c>
      <c r="E201" s="568" t="s">
        <v>3966</v>
      </c>
      <c r="F201" s="571">
        <v>1</v>
      </c>
      <c r="G201" s="571">
        <v>2310</v>
      </c>
      <c r="H201" s="571">
        <v>1</v>
      </c>
      <c r="I201" s="571">
        <v>2310</v>
      </c>
      <c r="J201" s="571">
        <v>1</v>
      </c>
      <c r="K201" s="571">
        <v>2310</v>
      </c>
      <c r="L201" s="571">
        <v>1</v>
      </c>
      <c r="M201" s="571">
        <v>2310</v>
      </c>
      <c r="N201" s="571">
        <v>1</v>
      </c>
      <c r="O201" s="571">
        <v>2310</v>
      </c>
      <c r="P201" s="585">
        <v>1</v>
      </c>
      <c r="Q201" s="572">
        <v>2310</v>
      </c>
    </row>
    <row r="202" spans="1:17" ht="14.4" customHeight="1" x14ac:dyDescent="0.3">
      <c r="A202" s="567" t="s">
        <v>3985</v>
      </c>
      <c r="B202" s="568" t="s">
        <v>3813</v>
      </c>
      <c r="C202" s="568" t="s">
        <v>3819</v>
      </c>
      <c r="D202" s="568" t="s">
        <v>3938</v>
      </c>
      <c r="E202" s="568" t="s">
        <v>3939</v>
      </c>
      <c r="F202" s="571"/>
      <c r="G202" s="571"/>
      <c r="H202" s="571"/>
      <c r="I202" s="571"/>
      <c r="J202" s="571"/>
      <c r="K202" s="571"/>
      <c r="L202" s="571"/>
      <c r="M202" s="571"/>
      <c r="N202" s="571">
        <v>220</v>
      </c>
      <c r="O202" s="571">
        <v>199045</v>
      </c>
      <c r="P202" s="585"/>
      <c r="Q202" s="572">
        <v>904.75</v>
      </c>
    </row>
    <row r="203" spans="1:17" ht="14.4" customHeight="1" x14ac:dyDescent="0.3">
      <c r="A203" s="567" t="s">
        <v>3985</v>
      </c>
      <c r="B203" s="568" t="s">
        <v>3813</v>
      </c>
      <c r="C203" s="568" t="s">
        <v>3819</v>
      </c>
      <c r="D203" s="568" t="s">
        <v>3822</v>
      </c>
      <c r="E203" s="568" t="s">
        <v>3823</v>
      </c>
      <c r="F203" s="571">
        <v>11</v>
      </c>
      <c r="G203" s="571">
        <v>2575.4300000000003</v>
      </c>
      <c r="H203" s="571">
        <v>1</v>
      </c>
      <c r="I203" s="571">
        <v>234.13000000000002</v>
      </c>
      <c r="J203" s="571">
        <v>6</v>
      </c>
      <c r="K203" s="571">
        <v>1455.8399999999997</v>
      </c>
      <c r="L203" s="571">
        <v>0.56528036094943346</v>
      </c>
      <c r="M203" s="571">
        <v>242.63999999999996</v>
      </c>
      <c r="N203" s="571">
        <v>8</v>
      </c>
      <c r="O203" s="571">
        <v>1941.1199999999994</v>
      </c>
      <c r="P203" s="585">
        <v>0.75370714793257798</v>
      </c>
      <c r="Q203" s="572">
        <v>242.63999999999993</v>
      </c>
    </row>
    <row r="204" spans="1:17" ht="14.4" customHeight="1" x14ac:dyDescent="0.3">
      <c r="A204" s="567" t="s">
        <v>3985</v>
      </c>
      <c r="B204" s="568" t="s">
        <v>3813</v>
      </c>
      <c r="C204" s="568" t="s">
        <v>3828</v>
      </c>
      <c r="D204" s="568" t="s">
        <v>3940</v>
      </c>
      <c r="E204" s="568" t="s">
        <v>3941</v>
      </c>
      <c r="F204" s="571"/>
      <c r="G204" s="571"/>
      <c r="H204" s="571"/>
      <c r="I204" s="571"/>
      <c r="J204" s="571">
        <v>2</v>
      </c>
      <c r="K204" s="571">
        <v>1704</v>
      </c>
      <c r="L204" s="571"/>
      <c r="M204" s="571">
        <v>852</v>
      </c>
      <c r="N204" s="571"/>
      <c r="O204" s="571"/>
      <c r="P204" s="585"/>
      <c r="Q204" s="572"/>
    </row>
    <row r="205" spans="1:17" ht="14.4" customHeight="1" x14ac:dyDescent="0.3">
      <c r="A205" s="567" t="s">
        <v>3985</v>
      </c>
      <c r="B205" s="568" t="s">
        <v>3813</v>
      </c>
      <c r="C205" s="568" t="s">
        <v>3828</v>
      </c>
      <c r="D205" s="568" t="s">
        <v>3942</v>
      </c>
      <c r="E205" s="568" t="s">
        <v>3943</v>
      </c>
      <c r="F205" s="571">
        <v>24</v>
      </c>
      <c r="G205" s="571">
        <v>4392</v>
      </c>
      <c r="H205" s="571">
        <v>1</v>
      </c>
      <c r="I205" s="571">
        <v>183</v>
      </c>
      <c r="J205" s="571">
        <v>22</v>
      </c>
      <c r="K205" s="571">
        <v>4070</v>
      </c>
      <c r="L205" s="571">
        <v>0.9266848816029144</v>
      </c>
      <c r="M205" s="571">
        <v>185</v>
      </c>
      <c r="N205" s="571">
        <v>39</v>
      </c>
      <c r="O205" s="571">
        <v>7215</v>
      </c>
      <c r="P205" s="585">
        <v>1.6427595628415301</v>
      </c>
      <c r="Q205" s="572">
        <v>185</v>
      </c>
    </row>
    <row r="206" spans="1:17" ht="14.4" customHeight="1" x14ac:dyDescent="0.3">
      <c r="A206" s="567" t="s">
        <v>3985</v>
      </c>
      <c r="B206" s="568" t="s">
        <v>3813</v>
      </c>
      <c r="C206" s="568" t="s">
        <v>3828</v>
      </c>
      <c r="D206" s="568" t="s">
        <v>3971</v>
      </c>
      <c r="E206" s="568" t="s">
        <v>3972</v>
      </c>
      <c r="F206" s="571">
        <v>3</v>
      </c>
      <c r="G206" s="571">
        <v>3273</v>
      </c>
      <c r="H206" s="571">
        <v>1</v>
      </c>
      <c r="I206" s="571">
        <v>1091</v>
      </c>
      <c r="J206" s="571">
        <v>3</v>
      </c>
      <c r="K206" s="571">
        <v>3279</v>
      </c>
      <c r="L206" s="571">
        <v>1.0018331805682861</v>
      </c>
      <c r="M206" s="571">
        <v>1093</v>
      </c>
      <c r="N206" s="571">
        <v>4</v>
      </c>
      <c r="O206" s="571">
        <v>4536</v>
      </c>
      <c r="P206" s="585">
        <v>1.3858845096241981</v>
      </c>
      <c r="Q206" s="572">
        <v>1134</v>
      </c>
    </row>
    <row r="207" spans="1:17" ht="14.4" customHeight="1" x14ac:dyDescent="0.3">
      <c r="A207" s="567" t="s">
        <v>3985</v>
      </c>
      <c r="B207" s="568" t="s">
        <v>3813</v>
      </c>
      <c r="C207" s="568" t="s">
        <v>3828</v>
      </c>
      <c r="D207" s="568" t="s">
        <v>3956</v>
      </c>
      <c r="E207" s="568" t="s">
        <v>3957</v>
      </c>
      <c r="F207" s="571"/>
      <c r="G207" s="571"/>
      <c r="H207" s="571"/>
      <c r="I207" s="571"/>
      <c r="J207" s="571">
        <v>1</v>
      </c>
      <c r="K207" s="571">
        <v>58</v>
      </c>
      <c r="L207" s="571"/>
      <c r="M207" s="571">
        <v>58</v>
      </c>
      <c r="N207" s="571"/>
      <c r="O207" s="571"/>
      <c r="P207" s="585"/>
      <c r="Q207" s="572"/>
    </row>
    <row r="208" spans="1:17" ht="14.4" customHeight="1" x14ac:dyDescent="0.3">
      <c r="A208" s="567" t="s">
        <v>3985</v>
      </c>
      <c r="B208" s="568" t="s">
        <v>3813</v>
      </c>
      <c r="C208" s="568" t="s">
        <v>3828</v>
      </c>
      <c r="D208" s="568" t="s">
        <v>3843</v>
      </c>
      <c r="E208" s="568" t="s">
        <v>3844</v>
      </c>
      <c r="F208" s="571">
        <v>1</v>
      </c>
      <c r="G208" s="571">
        <v>34</v>
      </c>
      <c r="H208" s="571">
        <v>1</v>
      </c>
      <c r="I208" s="571">
        <v>34</v>
      </c>
      <c r="J208" s="571">
        <v>1</v>
      </c>
      <c r="K208" s="571">
        <v>34</v>
      </c>
      <c r="L208" s="571">
        <v>1</v>
      </c>
      <c r="M208" s="571">
        <v>34</v>
      </c>
      <c r="N208" s="571"/>
      <c r="O208" s="571"/>
      <c r="P208" s="585"/>
      <c r="Q208" s="572"/>
    </row>
    <row r="209" spans="1:17" ht="14.4" customHeight="1" x14ac:dyDescent="0.3">
      <c r="A209" s="567" t="s">
        <v>3985</v>
      </c>
      <c r="B209" s="568" t="s">
        <v>3813</v>
      </c>
      <c r="C209" s="568" t="s">
        <v>3828</v>
      </c>
      <c r="D209" s="568" t="s">
        <v>3849</v>
      </c>
      <c r="E209" s="568" t="s">
        <v>3850</v>
      </c>
      <c r="F209" s="571">
        <v>3</v>
      </c>
      <c r="G209" s="571">
        <v>1890</v>
      </c>
      <c r="H209" s="571">
        <v>1</v>
      </c>
      <c r="I209" s="571">
        <v>630</v>
      </c>
      <c r="J209" s="571">
        <v>7</v>
      </c>
      <c r="K209" s="571">
        <v>4424</v>
      </c>
      <c r="L209" s="571">
        <v>2.3407407407407406</v>
      </c>
      <c r="M209" s="571">
        <v>632</v>
      </c>
      <c r="N209" s="571">
        <v>1</v>
      </c>
      <c r="O209" s="571">
        <v>635</v>
      </c>
      <c r="P209" s="585">
        <v>0.33597883597883599</v>
      </c>
      <c r="Q209" s="572">
        <v>635</v>
      </c>
    </row>
    <row r="210" spans="1:17" ht="14.4" customHeight="1" x14ac:dyDescent="0.3">
      <c r="A210" s="567" t="s">
        <v>3985</v>
      </c>
      <c r="B210" s="568" t="s">
        <v>3813</v>
      </c>
      <c r="C210" s="568" t="s">
        <v>3828</v>
      </c>
      <c r="D210" s="568" t="s">
        <v>3973</v>
      </c>
      <c r="E210" s="568" t="s">
        <v>3974</v>
      </c>
      <c r="F210" s="571">
        <v>66</v>
      </c>
      <c r="G210" s="571">
        <v>6600</v>
      </c>
      <c r="H210" s="571">
        <v>1</v>
      </c>
      <c r="I210" s="571">
        <v>100</v>
      </c>
      <c r="J210" s="571">
        <v>51</v>
      </c>
      <c r="K210" s="571">
        <v>5100</v>
      </c>
      <c r="L210" s="571">
        <v>0.77272727272727271</v>
      </c>
      <c r="M210" s="571">
        <v>100</v>
      </c>
      <c r="N210" s="571">
        <v>46</v>
      </c>
      <c r="O210" s="571">
        <v>4600</v>
      </c>
      <c r="P210" s="585">
        <v>0.69696969696969702</v>
      </c>
      <c r="Q210" s="572">
        <v>100</v>
      </c>
    </row>
    <row r="211" spans="1:17" ht="14.4" customHeight="1" x14ac:dyDescent="0.3">
      <c r="A211" s="567" t="s">
        <v>3985</v>
      </c>
      <c r="B211" s="568" t="s">
        <v>3813</v>
      </c>
      <c r="C211" s="568" t="s">
        <v>3828</v>
      </c>
      <c r="D211" s="568" t="s">
        <v>3855</v>
      </c>
      <c r="E211" s="568" t="s">
        <v>3856</v>
      </c>
      <c r="F211" s="571"/>
      <c r="G211" s="571"/>
      <c r="H211" s="571"/>
      <c r="I211" s="571"/>
      <c r="J211" s="571">
        <v>14</v>
      </c>
      <c r="K211" s="571">
        <v>2184</v>
      </c>
      <c r="L211" s="571"/>
      <c r="M211" s="571">
        <v>156</v>
      </c>
      <c r="N211" s="571"/>
      <c r="O211" s="571"/>
      <c r="P211" s="585"/>
      <c r="Q211" s="572"/>
    </row>
    <row r="212" spans="1:17" ht="14.4" customHeight="1" x14ac:dyDescent="0.3">
      <c r="A212" s="567" t="s">
        <v>3985</v>
      </c>
      <c r="B212" s="568" t="s">
        <v>3813</v>
      </c>
      <c r="C212" s="568" t="s">
        <v>3828</v>
      </c>
      <c r="D212" s="568" t="s">
        <v>3857</v>
      </c>
      <c r="E212" s="568" t="s">
        <v>3858</v>
      </c>
      <c r="F212" s="571">
        <v>21</v>
      </c>
      <c r="G212" s="571">
        <v>1617</v>
      </c>
      <c r="H212" s="571">
        <v>1</v>
      </c>
      <c r="I212" s="571">
        <v>77</v>
      </c>
      <c r="J212" s="571">
        <v>94</v>
      </c>
      <c r="K212" s="571">
        <v>7332</v>
      </c>
      <c r="L212" s="571">
        <v>4.5343228200371062</v>
      </c>
      <c r="M212" s="571">
        <v>78</v>
      </c>
      <c r="N212" s="571"/>
      <c r="O212" s="571"/>
      <c r="P212" s="585"/>
      <c r="Q212" s="572"/>
    </row>
    <row r="213" spans="1:17" ht="14.4" customHeight="1" x14ac:dyDescent="0.3">
      <c r="A213" s="567" t="s">
        <v>3985</v>
      </c>
      <c r="B213" s="568" t="s">
        <v>3813</v>
      </c>
      <c r="C213" s="568" t="s">
        <v>3828</v>
      </c>
      <c r="D213" s="568" t="s">
        <v>3859</v>
      </c>
      <c r="E213" s="568" t="s">
        <v>3860</v>
      </c>
      <c r="F213" s="571">
        <v>1169</v>
      </c>
      <c r="G213" s="571">
        <v>268870</v>
      </c>
      <c r="H213" s="571">
        <v>1</v>
      </c>
      <c r="I213" s="571">
        <v>230</v>
      </c>
      <c r="J213" s="571">
        <v>731</v>
      </c>
      <c r="K213" s="571">
        <v>168861</v>
      </c>
      <c r="L213" s="571">
        <v>0.62803957302785729</v>
      </c>
      <c r="M213" s="571">
        <v>231</v>
      </c>
      <c r="N213" s="571">
        <v>809</v>
      </c>
      <c r="O213" s="571">
        <v>187688</v>
      </c>
      <c r="P213" s="585">
        <v>0.6980622605720237</v>
      </c>
      <c r="Q213" s="572">
        <v>232</v>
      </c>
    </row>
    <row r="214" spans="1:17" ht="14.4" customHeight="1" x14ac:dyDescent="0.3">
      <c r="A214" s="567" t="s">
        <v>3985</v>
      </c>
      <c r="B214" s="568" t="s">
        <v>3813</v>
      </c>
      <c r="C214" s="568" t="s">
        <v>3828</v>
      </c>
      <c r="D214" s="568" t="s">
        <v>3861</v>
      </c>
      <c r="E214" s="568" t="s">
        <v>3862</v>
      </c>
      <c r="F214" s="571">
        <v>362</v>
      </c>
      <c r="G214" s="571">
        <v>41630</v>
      </c>
      <c r="H214" s="571">
        <v>1</v>
      </c>
      <c r="I214" s="571">
        <v>115</v>
      </c>
      <c r="J214" s="571">
        <v>306</v>
      </c>
      <c r="K214" s="571">
        <v>35496</v>
      </c>
      <c r="L214" s="571">
        <v>0.85265433581551764</v>
      </c>
      <c r="M214" s="571">
        <v>116</v>
      </c>
      <c r="N214" s="571">
        <v>315</v>
      </c>
      <c r="O214" s="571">
        <v>36540</v>
      </c>
      <c r="P214" s="585">
        <v>0.87773240451597401</v>
      </c>
      <c r="Q214" s="572">
        <v>116</v>
      </c>
    </row>
    <row r="215" spans="1:17" ht="14.4" customHeight="1" x14ac:dyDescent="0.3">
      <c r="A215" s="567" t="s">
        <v>3985</v>
      </c>
      <c r="B215" s="568" t="s">
        <v>3813</v>
      </c>
      <c r="C215" s="568" t="s">
        <v>3828</v>
      </c>
      <c r="D215" s="568" t="s">
        <v>3863</v>
      </c>
      <c r="E215" s="568" t="s">
        <v>3864</v>
      </c>
      <c r="F215" s="571">
        <v>17</v>
      </c>
      <c r="G215" s="571">
        <v>1870</v>
      </c>
      <c r="H215" s="571">
        <v>1</v>
      </c>
      <c r="I215" s="571">
        <v>110</v>
      </c>
      <c r="J215" s="571">
        <v>24</v>
      </c>
      <c r="K215" s="571">
        <v>2664</v>
      </c>
      <c r="L215" s="571">
        <v>1.4245989304812834</v>
      </c>
      <c r="M215" s="571">
        <v>111</v>
      </c>
      <c r="N215" s="571">
        <v>25</v>
      </c>
      <c r="O215" s="571">
        <v>2800</v>
      </c>
      <c r="P215" s="585">
        <v>1.4973262032085561</v>
      </c>
      <c r="Q215" s="572">
        <v>112</v>
      </c>
    </row>
    <row r="216" spans="1:17" ht="14.4" customHeight="1" x14ac:dyDescent="0.3">
      <c r="A216" s="567" t="s">
        <v>3985</v>
      </c>
      <c r="B216" s="568" t="s">
        <v>3813</v>
      </c>
      <c r="C216" s="568" t="s">
        <v>3828</v>
      </c>
      <c r="D216" s="568" t="s">
        <v>3867</v>
      </c>
      <c r="E216" s="568" t="s">
        <v>3868</v>
      </c>
      <c r="F216" s="571">
        <v>9</v>
      </c>
      <c r="G216" s="571">
        <v>2646</v>
      </c>
      <c r="H216" s="571">
        <v>1</v>
      </c>
      <c r="I216" s="571">
        <v>294</v>
      </c>
      <c r="J216" s="571">
        <v>1</v>
      </c>
      <c r="K216" s="571">
        <v>295</v>
      </c>
      <c r="L216" s="571">
        <v>0.11148904006046863</v>
      </c>
      <c r="M216" s="571">
        <v>295</v>
      </c>
      <c r="N216" s="571">
        <v>7</v>
      </c>
      <c r="O216" s="571">
        <v>2072</v>
      </c>
      <c r="P216" s="585">
        <v>0.78306878306878303</v>
      </c>
      <c r="Q216" s="572">
        <v>296</v>
      </c>
    </row>
    <row r="217" spans="1:17" ht="14.4" customHeight="1" x14ac:dyDescent="0.3">
      <c r="A217" s="567" t="s">
        <v>3985</v>
      </c>
      <c r="B217" s="568" t="s">
        <v>3813</v>
      </c>
      <c r="C217" s="568" t="s">
        <v>3828</v>
      </c>
      <c r="D217" s="568" t="s">
        <v>3871</v>
      </c>
      <c r="E217" s="568" t="s">
        <v>3872</v>
      </c>
      <c r="F217" s="571">
        <v>6</v>
      </c>
      <c r="G217" s="571">
        <v>2892</v>
      </c>
      <c r="H217" s="571">
        <v>1</v>
      </c>
      <c r="I217" s="571">
        <v>482</v>
      </c>
      <c r="J217" s="571">
        <v>9</v>
      </c>
      <c r="K217" s="571">
        <v>4347</v>
      </c>
      <c r="L217" s="571">
        <v>1.5031120331950207</v>
      </c>
      <c r="M217" s="571">
        <v>483</v>
      </c>
      <c r="N217" s="571"/>
      <c r="O217" s="571"/>
      <c r="P217" s="585"/>
      <c r="Q217" s="572"/>
    </row>
    <row r="218" spans="1:17" ht="14.4" customHeight="1" x14ac:dyDescent="0.3">
      <c r="A218" s="567" t="s">
        <v>3985</v>
      </c>
      <c r="B218" s="568" t="s">
        <v>3813</v>
      </c>
      <c r="C218" s="568" t="s">
        <v>3828</v>
      </c>
      <c r="D218" s="568" t="s">
        <v>3873</v>
      </c>
      <c r="E218" s="568" t="s">
        <v>3874</v>
      </c>
      <c r="F218" s="571">
        <v>41</v>
      </c>
      <c r="G218" s="571">
        <v>27675</v>
      </c>
      <c r="H218" s="571">
        <v>1</v>
      </c>
      <c r="I218" s="571">
        <v>675</v>
      </c>
      <c r="J218" s="571">
        <v>8</v>
      </c>
      <c r="K218" s="571">
        <v>5408</v>
      </c>
      <c r="L218" s="571">
        <v>0.19541102077687444</v>
      </c>
      <c r="M218" s="571">
        <v>676</v>
      </c>
      <c r="N218" s="571">
        <v>3</v>
      </c>
      <c r="O218" s="571">
        <v>2031</v>
      </c>
      <c r="P218" s="585">
        <v>7.3387533875338751E-2</v>
      </c>
      <c r="Q218" s="572">
        <v>677</v>
      </c>
    </row>
    <row r="219" spans="1:17" ht="14.4" customHeight="1" x14ac:dyDescent="0.3">
      <c r="A219" s="567" t="s">
        <v>3985</v>
      </c>
      <c r="B219" s="568" t="s">
        <v>3813</v>
      </c>
      <c r="C219" s="568" t="s">
        <v>3828</v>
      </c>
      <c r="D219" s="568" t="s">
        <v>3944</v>
      </c>
      <c r="E219" s="568" t="s">
        <v>3945</v>
      </c>
      <c r="F219" s="571">
        <v>240</v>
      </c>
      <c r="G219" s="571">
        <v>175680</v>
      </c>
      <c r="H219" s="571">
        <v>1</v>
      </c>
      <c r="I219" s="571">
        <v>732</v>
      </c>
      <c r="J219" s="571">
        <v>171</v>
      </c>
      <c r="K219" s="571">
        <v>125343</v>
      </c>
      <c r="L219" s="571">
        <v>0.71347336065573774</v>
      </c>
      <c r="M219" s="571">
        <v>733</v>
      </c>
      <c r="N219" s="571">
        <v>133</v>
      </c>
      <c r="O219" s="571">
        <v>97622</v>
      </c>
      <c r="P219" s="585">
        <v>0.55568078324225867</v>
      </c>
      <c r="Q219" s="572">
        <v>734</v>
      </c>
    </row>
    <row r="220" spans="1:17" ht="14.4" customHeight="1" x14ac:dyDescent="0.3">
      <c r="A220" s="567" t="s">
        <v>3985</v>
      </c>
      <c r="B220" s="568" t="s">
        <v>3813</v>
      </c>
      <c r="C220" s="568" t="s">
        <v>3828</v>
      </c>
      <c r="D220" s="568" t="s">
        <v>3961</v>
      </c>
      <c r="E220" s="568" t="s">
        <v>3945</v>
      </c>
      <c r="F220" s="571">
        <v>52</v>
      </c>
      <c r="G220" s="571">
        <v>44616</v>
      </c>
      <c r="H220" s="571">
        <v>1</v>
      </c>
      <c r="I220" s="571">
        <v>858</v>
      </c>
      <c r="J220" s="571">
        <v>65</v>
      </c>
      <c r="K220" s="571">
        <v>55835</v>
      </c>
      <c r="L220" s="571">
        <v>1.2514568764568765</v>
      </c>
      <c r="M220" s="571">
        <v>859</v>
      </c>
      <c r="N220" s="571">
        <v>22</v>
      </c>
      <c r="O220" s="571">
        <v>18920</v>
      </c>
      <c r="P220" s="585">
        <v>0.42406311637080868</v>
      </c>
      <c r="Q220" s="572">
        <v>860</v>
      </c>
    </row>
    <row r="221" spans="1:17" ht="14.4" customHeight="1" x14ac:dyDescent="0.3">
      <c r="A221" s="567" t="s">
        <v>3985</v>
      </c>
      <c r="B221" s="568" t="s">
        <v>3813</v>
      </c>
      <c r="C221" s="568" t="s">
        <v>3828</v>
      </c>
      <c r="D221" s="568" t="s">
        <v>3975</v>
      </c>
      <c r="E221" s="568" t="s">
        <v>3945</v>
      </c>
      <c r="F221" s="571">
        <v>36</v>
      </c>
      <c r="G221" s="571">
        <v>33876</v>
      </c>
      <c r="H221" s="571">
        <v>1</v>
      </c>
      <c r="I221" s="571">
        <v>941</v>
      </c>
      <c r="J221" s="571">
        <v>6</v>
      </c>
      <c r="K221" s="571">
        <v>5652</v>
      </c>
      <c r="L221" s="571">
        <v>0.16684378320935175</v>
      </c>
      <c r="M221" s="571">
        <v>942</v>
      </c>
      <c r="N221" s="571"/>
      <c r="O221" s="571"/>
      <c r="P221" s="585"/>
      <c r="Q221" s="572"/>
    </row>
    <row r="222" spans="1:17" ht="14.4" customHeight="1" x14ac:dyDescent="0.3">
      <c r="A222" s="567" t="s">
        <v>3985</v>
      </c>
      <c r="B222" s="568" t="s">
        <v>3813</v>
      </c>
      <c r="C222" s="568" t="s">
        <v>3828</v>
      </c>
      <c r="D222" s="568" t="s">
        <v>3875</v>
      </c>
      <c r="E222" s="568" t="s">
        <v>3876</v>
      </c>
      <c r="F222" s="571">
        <v>4782</v>
      </c>
      <c r="G222" s="571">
        <v>382560</v>
      </c>
      <c r="H222" s="571">
        <v>1</v>
      </c>
      <c r="I222" s="571">
        <v>80</v>
      </c>
      <c r="J222" s="571">
        <v>5156</v>
      </c>
      <c r="K222" s="571">
        <v>417636</v>
      </c>
      <c r="L222" s="571">
        <v>1.0916875784190716</v>
      </c>
      <c r="M222" s="571">
        <v>81</v>
      </c>
      <c r="N222" s="571">
        <v>5005</v>
      </c>
      <c r="O222" s="571">
        <v>410410</v>
      </c>
      <c r="P222" s="585">
        <v>1.0727990380593895</v>
      </c>
      <c r="Q222" s="572">
        <v>82</v>
      </c>
    </row>
    <row r="223" spans="1:17" ht="14.4" customHeight="1" x14ac:dyDescent="0.3">
      <c r="A223" s="567" t="s">
        <v>3985</v>
      </c>
      <c r="B223" s="568" t="s">
        <v>3813</v>
      </c>
      <c r="C223" s="568" t="s">
        <v>3828</v>
      </c>
      <c r="D223" s="568" t="s">
        <v>3877</v>
      </c>
      <c r="E223" s="568" t="s">
        <v>3878</v>
      </c>
      <c r="F223" s="571"/>
      <c r="G223" s="571"/>
      <c r="H223" s="571"/>
      <c r="I223" s="571"/>
      <c r="J223" s="571"/>
      <c r="K223" s="571"/>
      <c r="L223" s="571"/>
      <c r="M223" s="571"/>
      <c r="N223" s="571">
        <v>1</v>
      </c>
      <c r="O223" s="571">
        <v>269</v>
      </c>
      <c r="P223" s="585"/>
      <c r="Q223" s="572">
        <v>269</v>
      </c>
    </row>
    <row r="224" spans="1:17" ht="14.4" customHeight="1" x14ac:dyDescent="0.3">
      <c r="A224" s="567" t="s">
        <v>3985</v>
      </c>
      <c r="B224" s="568" t="s">
        <v>3813</v>
      </c>
      <c r="C224" s="568" t="s">
        <v>3828</v>
      </c>
      <c r="D224" s="568" t="s">
        <v>3946</v>
      </c>
      <c r="E224" s="568" t="s">
        <v>3947</v>
      </c>
      <c r="F224" s="571">
        <v>343</v>
      </c>
      <c r="G224" s="571">
        <v>179046</v>
      </c>
      <c r="H224" s="571">
        <v>1</v>
      </c>
      <c r="I224" s="571">
        <v>522</v>
      </c>
      <c r="J224" s="571">
        <v>387</v>
      </c>
      <c r="K224" s="571">
        <v>202401</v>
      </c>
      <c r="L224" s="571">
        <v>1.1304413390972152</v>
      </c>
      <c r="M224" s="571">
        <v>523</v>
      </c>
      <c r="N224" s="571">
        <v>332</v>
      </c>
      <c r="O224" s="571">
        <v>173968</v>
      </c>
      <c r="P224" s="585">
        <v>0.97163857332752479</v>
      </c>
      <c r="Q224" s="572">
        <v>524</v>
      </c>
    </row>
    <row r="225" spans="1:17" ht="14.4" customHeight="1" x14ac:dyDescent="0.3">
      <c r="A225" s="567" t="s">
        <v>3985</v>
      </c>
      <c r="B225" s="568" t="s">
        <v>3813</v>
      </c>
      <c r="C225" s="568" t="s">
        <v>3828</v>
      </c>
      <c r="D225" s="568" t="s">
        <v>3879</v>
      </c>
      <c r="E225" s="568" t="s">
        <v>3880</v>
      </c>
      <c r="F225" s="571">
        <v>1</v>
      </c>
      <c r="G225" s="571">
        <v>332</v>
      </c>
      <c r="H225" s="571">
        <v>1</v>
      </c>
      <c r="I225" s="571">
        <v>332</v>
      </c>
      <c r="J225" s="571"/>
      <c r="K225" s="571"/>
      <c r="L225" s="571"/>
      <c r="M225" s="571"/>
      <c r="N225" s="571"/>
      <c r="O225" s="571"/>
      <c r="P225" s="585"/>
      <c r="Q225" s="572"/>
    </row>
    <row r="226" spans="1:17" ht="14.4" customHeight="1" x14ac:dyDescent="0.3">
      <c r="A226" s="567" t="s">
        <v>3985</v>
      </c>
      <c r="B226" s="568" t="s">
        <v>3813</v>
      </c>
      <c r="C226" s="568" t="s">
        <v>3828</v>
      </c>
      <c r="D226" s="568" t="s">
        <v>3881</v>
      </c>
      <c r="E226" s="568" t="s">
        <v>3882</v>
      </c>
      <c r="F226" s="571">
        <v>1</v>
      </c>
      <c r="G226" s="571">
        <v>360</v>
      </c>
      <c r="H226" s="571">
        <v>1</v>
      </c>
      <c r="I226" s="571">
        <v>360</v>
      </c>
      <c r="J226" s="571"/>
      <c r="K226" s="571"/>
      <c r="L226" s="571"/>
      <c r="M226" s="571"/>
      <c r="N226" s="571">
        <v>1</v>
      </c>
      <c r="O226" s="571">
        <v>362</v>
      </c>
      <c r="P226" s="585">
        <v>1.0055555555555555</v>
      </c>
      <c r="Q226" s="572">
        <v>362</v>
      </c>
    </row>
    <row r="227" spans="1:17" ht="14.4" customHeight="1" x14ac:dyDescent="0.3">
      <c r="A227" s="567" t="s">
        <v>3985</v>
      </c>
      <c r="B227" s="568" t="s">
        <v>3813</v>
      </c>
      <c r="C227" s="568" t="s">
        <v>3828</v>
      </c>
      <c r="D227" s="568" t="s">
        <v>3948</v>
      </c>
      <c r="E227" s="568" t="s">
        <v>3949</v>
      </c>
      <c r="F227" s="571"/>
      <c r="G227" s="571"/>
      <c r="H227" s="571"/>
      <c r="I227" s="571"/>
      <c r="J227" s="571">
        <v>2</v>
      </c>
      <c r="K227" s="571">
        <v>1208</v>
      </c>
      <c r="L227" s="571"/>
      <c r="M227" s="571">
        <v>604</v>
      </c>
      <c r="N227" s="571"/>
      <c r="O227" s="571"/>
      <c r="P227" s="585"/>
      <c r="Q227" s="572"/>
    </row>
    <row r="228" spans="1:17" ht="14.4" customHeight="1" x14ac:dyDescent="0.3">
      <c r="A228" s="567" t="s">
        <v>3985</v>
      </c>
      <c r="B228" s="568" t="s">
        <v>3813</v>
      </c>
      <c r="C228" s="568" t="s">
        <v>3828</v>
      </c>
      <c r="D228" s="568" t="s">
        <v>3950</v>
      </c>
      <c r="E228" s="568" t="s">
        <v>3949</v>
      </c>
      <c r="F228" s="571"/>
      <c r="G228" s="571"/>
      <c r="H228" s="571"/>
      <c r="I228" s="571"/>
      <c r="J228" s="571">
        <v>2</v>
      </c>
      <c r="K228" s="571">
        <v>1036</v>
      </c>
      <c r="L228" s="571"/>
      <c r="M228" s="571">
        <v>518</v>
      </c>
      <c r="N228" s="571"/>
      <c r="O228" s="571"/>
      <c r="P228" s="585"/>
      <c r="Q228" s="572"/>
    </row>
    <row r="229" spans="1:17" ht="14.4" customHeight="1" x14ac:dyDescent="0.3">
      <c r="A229" s="567" t="s">
        <v>3985</v>
      </c>
      <c r="B229" s="568" t="s">
        <v>3813</v>
      </c>
      <c r="C229" s="568" t="s">
        <v>3828</v>
      </c>
      <c r="D229" s="568" t="s">
        <v>3983</v>
      </c>
      <c r="E229" s="568" t="s">
        <v>3984</v>
      </c>
      <c r="F229" s="571"/>
      <c r="G229" s="571"/>
      <c r="H229" s="571"/>
      <c r="I229" s="571"/>
      <c r="J229" s="571">
        <v>1</v>
      </c>
      <c r="K229" s="571">
        <v>1364</v>
      </c>
      <c r="L229" s="571"/>
      <c r="M229" s="571">
        <v>1364</v>
      </c>
      <c r="N229" s="571"/>
      <c r="O229" s="571"/>
      <c r="P229" s="585"/>
      <c r="Q229" s="572"/>
    </row>
    <row r="230" spans="1:17" ht="14.4" customHeight="1" x14ac:dyDescent="0.3">
      <c r="A230" s="567" t="s">
        <v>3985</v>
      </c>
      <c r="B230" s="568" t="s">
        <v>3813</v>
      </c>
      <c r="C230" s="568" t="s">
        <v>3828</v>
      </c>
      <c r="D230" s="568" t="s">
        <v>3891</v>
      </c>
      <c r="E230" s="568" t="s">
        <v>3892</v>
      </c>
      <c r="F230" s="571">
        <v>48</v>
      </c>
      <c r="G230" s="571">
        <v>8208</v>
      </c>
      <c r="H230" s="571">
        <v>1</v>
      </c>
      <c r="I230" s="571">
        <v>171</v>
      </c>
      <c r="J230" s="571">
        <v>41</v>
      </c>
      <c r="K230" s="571">
        <v>7052</v>
      </c>
      <c r="L230" s="571">
        <v>0.85916179337231968</v>
      </c>
      <c r="M230" s="571">
        <v>172</v>
      </c>
      <c r="N230" s="571">
        <v>31</v>
      </c>
      <c r="O230" s="571">
        <v>5332</v>
      </c>
      <c r="P230" s="585">
        <v>0.64961013645224175</v>
      </c>
      <c r="Q230" s="572">
        <v>172</v>
      </c>
    </row>
    <row r="231" spans="1:17" ht="14.4" customHeight="1" x14ac:dyDescent="0.3">
      <c r="A231" s="567" t="s">
        <v>3985</v>
      </c>
      <c r="B231" s="568" t="s">
        <v>3813</v>
      </c>
      <c r="C231" s="568" t="s">
        <v>3828</v>
      </c>
      <c r="D231" s="568" t="s">
        <v>3893</v>
      </c>
      <c r="E231" s="568" t="s">
        <v>3868</v>
      </c>
      <c r="F231" s="571">
        <v>18</v>
      </c>
      <c r="G231" s="571">
        <v>6480</v>
      </c>
      <c r="H231" s="571">
        <v>1</v>
      </c>
      <c r="I231" s="571">
        <v>360</v>
      </c>
      <c r="J231" s="571">
        <v>8</v>
      </c>
      <c r="K231" s="571">
        <v>2896</v>
      </c>
      <c r="L231" s="571">
        <v>0.44691358024691358</v>
      </c>
      <c r="M231" s="571">
        <v>362</v>
      </c>
      <c r="N231" s="571">
        <v>6</v>
      </c>
      <c r="O231" s="571">
        <v>2190</v>
      </c>
      <c r="P231" s="585">
        <v>0.33796296296296297</v>
      </c>
      <c r="Q231" s="572">
        <v>365</v>
      </c>
    </row>
    <row r="232" spans="1:17" ht="14.4" customHeight="1" x14ac:dyDescent="0.3">
      <c r="A232" s="567" t="s">
        <v>3985</v>
      </c>
      <c r="B232" s="568" t="s">
        <v>3813</v>
      </c>
      <c r="C232" s="568" t="s">
        <v>3828</v>
      </c>
      <c r="D232" s="568" t="s">
        <v>3895</v>
      </c>
      <c r="E232" s="568" t="s">
        <v>3872</v>
      </c>
      <c r="F232" s="571">
        <v>29</v>
      </c>
      <c r="G232" s="571">
        <v>15892</v>
      </c>
      <c r="H232" s="571">
        <v>1</v>
      </c>
      <c r="I232" s="571">
        <v>548</v>
      </c>
      <c r="J232" s="571">
        <v>2</v>
      </c>
      <c r="K232" s="571">
        <v>1100</v>
      </c>
      <c r="L232" s="571">
        <v>6.921721620941354E-2</v>
      </c>
      <c r="M232" s="571">
        <v>550</v>
      </c>
      <c r="N232" s="571">
        <v>15</v>
      </c>
      <c r="O232" s="571">
        <v>8295</v>
      </c>
      <c r="P232" s="585">
        <v>0.52196073496098661</v>
      </c>
      <c r="Q232" s="572">
        <v>553</v>
      </c>
    </row>
    <row r="233" spans="1:17" ht="14.4" customHeight="1" x14ac:dyDescent="0.3">
      <c r="A233" s="567" t="s">
        <v>3985</v>
      </c>
      <c r="B233" s="568" t="s">
        <v>3813</v>
      </c>
      <c r="C233" s="568" t="s">
        <v>3828</v>
      </c>
      <c r="D233" s="568" t="s">
        <v>3951</v>
      </c>
      <c r="E233" s="568" t="s">
        <v>3874</v>
      </c>
      <c r="F233" s="571">
        <v>29</v>
      </c>
      <c r="G233" s="571">
        <v>21489</v>
      </c>
      <c r="H233" s="571">
        <v>1</v>
      </c>
      <c r="I233" s="571">
        <v>741</v>
      </c>
      <c r="J233" s="571">
        <v>29</v>
      </c>
      <c r="K233" s="571">
        <v>21547</v>
      </c>
      <c r="L233" s="571">
        <v>1.0026990553306343</v>
      </c>
      <c r="M233" s="571">
        <v>743</v>
      </c>
      <c r="N233" s="571">
        <v>28</v>
      </c>
      <c r="O233" s="571">
        <v>20888</v>
      </c>
      <c r="P233" s="585">
        <v>0.97203220252222067</v>
      </c>
      <c r="Q233" s="572">
        <v>746</v>
      </c>
    </row>
    <row r="234" spans="1:17" ht="14.4" customHeight="1" x14ac:dyDescent="0.3">
      <c r="A234" s="567" t="s">
        <v>3985</v>
      </c>
      <c r="B234" s="568" t="s">
        <v>3813</v>
      </c>
      <c r="C234" s="568" t="s">
        <v>3828</v>
      </c>
      <c r="D234" s="568" t="s">
        <v>3952</v>
      </c>
      <c r="E234" s="568" t="s">
        <v>3945</v>
      </c>
      <c r="F234" s="571">
        <v>958</v>
      </c>
      <c r="G234" s="571">
        <v>764484</v>
      </c>
      <c r="H234" s="571">
        <v>1</v>
      </c>
      <c r="I234" s="571">
        <v>798</v>
      </c>
      <c r="J234" s="571">
        <v>838</v>
      </c>
      <c r="K234" s="571">
        <v>670400</v>
      </c>
      <c r="L234" s="571">
        <v>0.87693136808618621</v>
      </c>
      <c r="M234" s="571">
        <v>800</v>
      </c>
      <c r="N234" s="571">
        <v>1335</v>
      </c>
      <c r="O234" s="571">
        <v>1072005</v>
      </c>
      <c r="P234" s="585">
        <v>1.4022595633132937</v>
      </c>
      <c r="Q234" s="572">
        <v>803</v>
      </c>
    </row>
    <row r="235" spans="1:17" ht="14.4" customHeight="1" x14ac:dyDescent="0.3">
      <c r="A235" s="567" t="s">
        <v>3985</v>
      </c>
      <c r="B235" s="568" t="s">
        <v>3813</v>
      </c>
      <c r="C235" s="568" t="s">
        <v>3828</v>
      </c>
      <c r="D235" s="568" t="s">
        <v>3953</v>
      </c>
      <c r="E235" s="568" t="s">
        <v>3945</v>
      </c>
      <c r="F235" s="571">
        <v>3159</v>
      </c>
      <c r="G235" s="571">
        <v>2918916</v>
      </c>
      <c r="H235" s="571">
        <v>1</v>
      </c>
      <c r="I235" s="571">
        <v>924</v>
      </c>
      <c r="J235" s="571">
        <v>3896</v>
      </c>
      <c r="K235" s="571">
        <v>3607696</v>
      </c>
      <c r="L235" s="571">
        <v>1.2359711618970879</v>
      </c>
      <c r="M235" s="571">
        <v>926</v>
      </c>
      <c r="N235" s="571">
        <v>3302</v>
      </c>
      <c r="O235" s="571">
        <v>3067558</v>
      </c>
      <c r="P235" s="585">
        <v>1.0509236990718471</v>
      </c>
      <c r="Q235" s="572">
        <v>929</v>
      </c>
    </row>
    <row r="236" spans="1:17" ht="14.4" customHeight="1" x14ac:dyDescent="0.3">
      <c r="A236" s="567" t="s">
        <v>3985</v>
      </c>
      <c r="B236" s="568" t="s">
        <v>3813</v>
      </c>
      <c r="C236" s="568" t="s">
        <v>3828</v>
      </c>
      <c r="D236" s="568" t="s">
        <v>3954</v>
      </c>
      <c r="E236" s="568" t="s">
        <v>3945</v>
      </c>
      <c r="F236" s="571">
        <v>268</v>
      </c>
      <c r="G236" s="571">
        <v>269876</v>
      </c>
      <c r="H236" s="571">
        <v>1</v>
      </c>
      <c r="I236" s="571">
        <v>1007</v>
      </c>
      <c r="J236" s="571">
        <v>164</v>
      </c>
      <c r="K236" s="571">
        <v>165476</v>
      </c>
      <c r="L236" s="571">
        <v>0.61315567149357486</v>
      </c>
      <c r="M236" s="571">
        <v>1009</v>
      </c>
      <c r="N236" s="571">
        <v>220</v>
      </c>
      <c r="O236" s="571">
        <v>222640</v>
      </c>
      <c r="P236" s="585">
        <v>0.82497146837806989</v>
      </c>
      <c r="Q236" s="572">
        <v>1012</v>
      </c>
    </row>
    <row r="237" spans="1:17" ht="14.4" customHeight="1" x14ac:dyDescent="0.3">
      <c r="A237" s="567" t="s">
        <v>3985</v>
      </c>
      <c r="B237" s="568" t="s">
        <v>3813</v>
      </c>
      <c r="C237" s="568" t="s">
        <v>3828</v>
      </c>
      <c r="D237" s="568" t="s">
        <v>3896</v>
      </c>
      <c r="E237" s="568" t="s">
        <v>3880</v>
      </c>
      <c r="F237" s="571">
        <v>3</v>
      </c>
      <c r="G237" s="571">
        <v>1296</v>
      </c>
      <c r="H237" s="571">
        <v>1</v>
      </c>
      <c r="I237" s="571">
        <v>432</v>
      </c>
      <c r="J237" s="571">
        <v>3</v>
      </c>
      <c r="K237" s="571">
        <v>1305</v>
      </c>
      <c r="L237" s="571">
        <v>1.0069444444444444</v>
      </c>
      <c r="M237" s="571">
        <v>435</v>
      </c>
      <c r="N237" s="571">
        <v>6</v>
      </c>
      <c r="O237" s="571">
        <v>2634</v>
      </c>
      <c r="P237" s="585">
        <v>2.0324074074074074</v>
      </c>
      <c r="Q237" s="572">
        <v>439</v>
      </c>
    </row>
    <row r="238" spans="1:17" ht="14.4" customHeight="1" x14ac:dyDescent="0.3">
      <c r="A238" s="567" t="s">
        <v>3985</v>
      </c>
      <c r="B238" s="568" t="s">
        <v>3813</v>
      </c>
      <c r="C238" s="568" t="s">
        <v>3828</v>
      </c>
      <c r="D238" s="568" t="s">
        <v>3897</v>
      </c>
      <c r="E238" s="568" t="s">
        <v>3882</v>
      </c>
      <c r="F238" s="571">
        <v>12</v>
      </c>
      <c r="G238" s="571">
        <v>5112</v>
      </c>
      <c r="H238" s="571">
        <v>1</v>
      </c>
      <c r="I238" s="571">
        <v>426</v>
      </c>
      <c r="J238" s="571">
        <v>8</v>
      </c>
      <c r="K238" s="571">
        <v>3424</v>
      </c>
      <c r="L238" s="571">
        <v>0.66979655712050079</v>
      </c>
      <c r="M238" s="571">
        <v>428</v>
      </c>
      <c r="N238" s="571">
        <v>8</v>
      </c>
      <c r="O238" s="571">
        <v>3448</v>
      </c>
      <c r="P238" s="585">
        <v>0.67449139280125192</v>
      </c>
      <c r="Q238" s="572">
        <v>431</v>
      </c>
    </row>
    <row r="239" spans="1:17" ht="14.4" customHeight="1" x14ac:dyDescent="0.3">
      <c r="A239" s="567" t="s">
        <v>3985</v>
      </c>
      <c r="B239" s="568" t="s">
        <v>3813</v>
      </c>
      <c r="C239" s="568" t="s">
        <v>3828</v>
      </c>
      <c r="D239" s="568" t="s">
        <v>3980</v>
      </c>
      <c r="E239" s="568" t="s">
        <v>3884</v>
      </c>
      <c r="F239" s="571"/>
      <c r="G239" s="571"/>
      <c r="H239" s="571"/>
      <c r="I239" s="571"/>
      <c r="J239" s="571">
        <v>7</v>
      </c>
      <c r="K239" s="571">
        <v>5586</v>
      </c>
      <c r="L239" s="571"/>
      <c r="M239" s="571">
        <v>798</v>
      </c>
      <c r="N239" s="571"/>
      <c r="O239" s="571"/>
      <c r="P239" s="585"/>
      <c r="Q239" s="572"/>
    </row>
    <row r="240" spans="1:17" ht="14.4" customHeight="1" x14ac:dyDescent="0.3">
      <c r="A240" s="567" t="s">
        <v>3985</v>
      </c>
      <c r="B240" s="568" t="s">
        <v>3813</v>
      </c>
      <c r="C240" s="568" t="s">
        <v>3828</v>
      </c>
      <c r="D240" s="568" t="s">
        <v>3899</v>
      </c>
      <c r="E240" s="568" t="s">
        <v>3892</v>
      </c>
      <c r="F240" s="571">
        <v>571</v>
      </c>
      <c r="G240" s="571">
        <v>117055</v>
      </c>
      <c r="H240" s="571">
        <v>1</v>
      </c>
      <c r="I240" s="571">
        <v>205</v>
      </c>
      <c r="J240" s="571">
        <v>622</v>
      </c>
      <c r="K240" s="571">
        <v>128132</v>
      </c>
      <c r="L240" s="571">
        <v>1.0946307291444193</v>
      </c>
      <c r="M240" s="571">
        <v>206</v>
      </c>
      <c r="N240" s="571">
        <v>628</v>
      </c>
      <c r="O240" s="571">
        <v>129996</v>
      </c>
      <c r="P240" s="585">
        <v>1.1105548673700398</v>
      </c>
      <c r="Q240" s="572">
        <v>207</v>
      </c>
    </row>
    <row r="241" spans="1:17" ht="14.4" customHeight="1" x14ac:dyDescent="0.3">
      <c r="A241" s="567" t="s">
        <v>3985</v>
      </c>
      <c r="B241" s="568" t="s">
        <v>3813</v>
      </c>
      <c r="C241" s="568" t="s">
        <v>3828</v>
      </c>
      <c r="D241" s="568" t="s">
        <v>3902</v>
      </c>
      <c r="E241" s="568" t="s">
        <v>3903</v>
      </c>
      <c r="F241" s="571"/>
      <c r="G241" s="571"/>
      <c r="H241" s="571"/>
      <c r="I241" s="571"/>
      <c r="J241" s="571">
        <v>2</v>
      </c>
      <c r="K241" s="571">
        <v>652</v>
      </c>
      <c r="L241" s="571"/>
      <c r="M241" s="571">
        <v>326</v>
      </c>
      <c r="N241" s="571"/>
      <c r="O241" s="571"/>
      <c r="P241" s="585"/>
      <c r="Q241" s="572"/>
    </row>
    <row r="242" spans="1:17" ht="14.4" customHeight="1" x14ac:dyDescent="0.3">
      <c r="A242" s="567" t="s">
        <v>515</v>
      </c>
      <c r="B242" s="568" t="s">
        <v>3986</v>
      </c>
      <c r="C242" s="568" t="s">
        <v>3828</v>
      </c>
      <c r="D242" s="568" t="s">
        <v>3987</v>
      </c>
      <c r="E242" s="568" t="s">
        <v>3988</v>
      </c>
      <c r="F242" s="571"/>
      <c r="G242" s="571"/>
      <c r="H242" s="571"/>
      <c r="I242" s="571"/>
      <c r="J242" s="571">
        <v>1</v>
      </c>
      <c r="K242" s="571">
        <v>3580</v>
      </c>
      <c r="L242" s="571"/>
      <c r="M242" s="571">
        <v>3580</v>
      </c>
      <c r="N242" s="571"/>
      <c r="O242" s="571"/>
      <c r="P242" s="585"/>
      <c r="Q242" s="572"/>
    </row>
    <row r="243" spans="1:17" ht="14.4" customHeight="1" x14ac:dyDescent="0.3">
      <c r="A243" s="567" t="s">
        <v>515</v>
      </c>
      <c r="B243" s="568" t="s">
        <v>3986</v>
      </c>
      <c r="C243" s="568" t="s">
        <v>3828</v>
      </c>
      <c r="D243" s="568" t="s">
        <v>3989</v>
      </c>
      <c r="E243" s="568" t="s">
        <v>3990</v>
      </c>
      <c r="F243" s="571"/>
      <c r="G243" s="571"/>
      <c r="H243" s="571"/>
      <c r="I243" s="571"/>
      <c r="J243" s="571">
        <v>1</v>
      </c>
      <c r="K243" s="571">
        <v>6374</v>
      </c>
      <c r="L243" s="571"/>
      <c r="M243" s="571">
        <v>6374</v>
      </c>
      <c r="N243" s="571"/>
      <c r="O243" s="571"/>
      <c r="P243" s="585"/>
      <c r="Q243" s="572"/>
    </row>
    <row r="244" spans="1:17" ht="14.4" customHeight="1" x14ac:dyDescent="0.3">
      <c r="A244" s="567" t="s">
        <v>515</v>
      </c>
      <c r="B244" s="568" t="s">
        <v>3986</v>
      </c>
      <c r="C244" s="568" t="s">
        <v>3828</v>
      </c>
      <c r="D244" s="568" t="s">
        <v>3991</v>
      </c>
      <c r="E244" s="568" t="s">
        <v>3992</v>
      </c>
      <c r="F244" s="571"/>
      <c r="G244" s="571"/>
      <c r="H244" s="571"/>
      <c r="I244" s="571"/>
      <c r="J244" s="571"/>
      <c r="K244" s="571"/>
      <c r="L244" s="571"/>
      <c r="M244" s="571"/>
      <c r="N244" s="571">
        <v>1</v>
      </c>
      <c r="O244" s="571">
        <v>3571</v>
      </c>
      <c r="P244" s="585"/>
      <c r="Q244" s="572">
        <v>3571</v>
      </c>
    </row>
    <row r="245" spans="1:17" ht="14.4" customHeight="1" x14ac:dyDescent="0.3">
      <c r="A245" s="567" t="s">
        <v>515</v>
      </c>
      <c r="B245" s="568" t="s">
        <v>3986</v>
      </c>
      <c r="C245" s="568" t="s">
        <v>3828</v>
      </c>
      <c r="D245" s="568" t="s">
        <v>3993</v>
      </c>
      <c r="E245" s="568" t="s">
        <v>3994</v>
      </c>
      <c r="F245" s="571"/>
      <c r="G245" s="571"/>
      <c r="H245" s="571"/>
      <c r="I245" s="571"/>
      <c r="J245" s="571">
        <v>2</v>
      </c>
      <c r="K245" s="571">
        <v>7926</v>
      </c>
      <c r="L245" s="571"/>
      <c r="M245" s="571">
        <v>3963</v>
      </c>
      <c r="N245" s="571"/>
      <c r="O245" s="571"/>
      <c r="P245" s="585"/>
      <c r="Q245" s="572"/>
    </row>
    <row r="246" spans="1:17" ht="14.4" customHeight="1" x14ac:dyDescent="0.3">
      <c r="A246" s="567" t="s">
        <v>515</v>
      </c>
      <c r="B246" s="568" t="s">
        <v>3986</v>
      </c>
      <c r="C246" s="568" t="s">
        <v>3828</v>
      </c>
      <c r="D246" s="568" t="s">
        <v>3995</v>
      </c>
      <c r="E246" s="568" t="s">
        <v>3996</v>
      </c>
      <c r="F246" s="571"/>
      <c r="G246" s="571"/>
      <c r="H246" s="571"/>
      <c r="I246" s="571"/>
      <c r="J246" s="571">
        <v>5</v>
      </c>
      <c r="K246" s="571">
        <v>13355</v>
      </c>
      <c r="L246" s="571"/>
      <c r="M246" s="571">
        <v>2671</v>
      </c>
      <c r="N246" s="571">
        <v>2</v>
      </c>
      <c r="O246" s="571">
        <v>5356</v>
      </c>
      <c r="P246" s="585"/>
      <c r="Q246" s="572">
        <v>2678</v>
      </c>
    </row>
    <row r="247" spans="1:17" ht="14.4" customHeight="1" x14ac:dyDescent="0.3">
      <c r="A247" s="567" t="s">
        <v>515</v>
      </c>
      <c r="B247" s="568" t="s">
        <v>3986</v>
      </c>
      <c r="C247" s="568" t="s">
        <v>3828</v>
      </c>
      <c r="D247" s="568" t="s">
        <v>3997</v>
      </c>
      <c r="E247" s="568" t="s">
        <v>3998</v>
      </c>
      <c r="F247" s="571"/>
      <c r="G247" s="571"/>
      <c r="H247" s="571"/>
      <c r="I247" s="571"/>
      <c r="J247" s="571"/>
      <c r="K247" s="571"/>
      <c r="L247" s="571"/>
      <c r="M247" s="571"/>
      <c r="N247" s="571">
        <v>1</v>
      </c>
      <c r="O247" s="571">
        <v>5098</v>
      </c>
      <c r="P247" s="585"/>
      <c r="Q247" s="572">
        <v>5098</v>
      </c>
    </row>
    <row r="248" spans="1:17" ht="14.4" customHeight="1" x14ac:dyDescent="0.3">
      <c r="A248" s="567" t="s">
        <v>515</v>
      </c>
      <c r="B248" s="568" t="s">
        <v>3986</v>
      </c>
      <c r="C248" s="568" t="s">
        <v>3828</v>
      </c>
      <c r="D248" s="568" t="s">
        <v>3999</v>
      </c>
      <c r="E248" s="568" t="s">
        <v>4000</v>
      </c>
      <c r="F248" s="571"/>
      <c r="G248" s="571"/>
      <c r="H248" s="571"/>
      <c r="I248" s="571"/>
      <c r="J248" s="571">
        <v>2</v>
      </c>
      <c r="K248" s="571">
        <v>6396</v>
      </c>
      <c r="L248" s="571"/>
      <c r="M248" s="571">
        <v>3198</v>
      </c>
      <c r="N248" s="571">
        <v>1</v>
      </c>
      <c r="O248" s="571">
        <v>3205</v>
      </c>
      <c r="P248" s="585"/>
      <c r="Q248" s="572">
        <v>3205</v>
      </c>
    </row>
    <row r="249" spans="1:17" ht="14.4" customHeight="1" x14ac:dyDescent="0.3">
      <c r="A249" s="567" t="s">
        <v>515</v>
      </c>
      <c r="B249" s="568" t="s">
        <v>3986</v>
      </c>
      <c r="C249" s="568" t="s">
        <v>3828</v>
      </c>
      <c r="D249" s="568" t="s">
        <v>4001</v>
      </c>
      <c r="E249" s="568" t="s">
        <v>4002</v>
      </c>
      <c r="F249" s="571"/>
      <c r="G249" s="571"/>
      <c r="H249" s="571"/>
      <c r="I249" s="571"/>
      <c r="J249" s="571">
        <v>1</v>
      </c>
      <c r="K249" s="571">
        <v>5920</v>
      </c>
      <c r="L249" s="571"/>
      <c r="M249" s="571">
        <v>5920</v>
      </c>
      <c r="N249" s="571">
        <v>2</v>
      </c>
      <c r="O249" s="571">
        <v>11880</v>
      </c>
      <c r="P249" s="585"/>
      <c r="Q249" s="572">
        <v>5940</v>
      </c>
    </row>
    <row r="250" spans="1:17" ht="14.4" customHeight="1" x14ac:dyDescent="0.3">
      <c r="A250" s="567" t="s">
        <v>515</v>
      </c>
      <c r="B250" s="568" t="s">
        <v>3986</v>
      </c>
      <c r="C250" s="568" t="s">
        <v>3828</v>
      </c>
      <c r="D250" s="568" t="s">
        <v>4003</v>
      </c>
      <c r="E250" s="568" t="s">
        <v>4004</v>
      </c>
      <c r="F250" s="571"/>
      <c r="G250" s="571"/>
      <c r="H250" s="571"/>
      <c r="I250" s="571"/>
      <c r="J250" s="571">
        <v>1</v>
      </c>
      <c r="K250" s="571">
        <v>2324</v>
      </c>
      <c r="L250" s="571"/>
      <c r="M250" s="571">
        <v>2324</v>
      </c>
      <c r="N250" s="571"/>
      <c r="O250" s="571"/>
      <c r="P250" s="585"/>
      <c r="Q250" s="572"/>
    </row>
    <row r="251" spans="1:17" ht="14.4" customHeight="1" x14ac:dyDescent="0.3">
      <c r="A251" s="567" t="s">
        <v>515</v>
      </c>
      <c r="B251" s="568" t="s">
        <v>3986</v>
      </c>
      <c r="C251" s="568" t="s">
        <v>3828</v>
      </c>
      <c r="D251" s="568" t="s">
        <v>4005</v>
      </c>
      <c r="E251" s="568" t="s">
        <v>4006</v>
      </c>
      <c r="F251" s="571"/>
      <c r="G251" s="571"/>
      <c r="H251" s="571"/>
      <c r="I251" s="571"/>
      <c r="J251" s="571">
        <v>1</v>
      </c>
      <c r="K251" s="571">
        <v>2693</v>
      </c>
      <c r="L251" s="571"/>
      <c r="M251" s="571">
        <v>2693</v>
      </c>
      <c r="N251" s="571">
        <v>1</v>
      </c>
      <c r="O251" s="571">
        <v>2702</v>
      </c>
      <c r="P251" s="585"/>
      <c r="Q251" s="572">
        <v>2702</v>
      </c>
    </row>
    <row r="252" spans="1:17" ht="14.4" customHeight="1" x14ac:dyDescent="0.3">
      <c r="A252" s="567" t="s">
        <v>515</v>
      </c>
      <c r="B252" s="568" t="s">
        <v>3986</v>
      </c>
      <c r="C252" s="568" t="s">
        <v>3828</v>
      </c>
      <c r="D252" s="568" t="s">
        <v>4007</v>
      </c>
      <c r="E252" s="568" t="s">
        <v>4008</v>
      </c>
      <c r="F252" s="571"/>
      <c r="G252" s="571"/>
      <c r="H252" s="571"/>
      <c r="I252" s="571"/>
      <c r="J252" s="571">
        <v>3</v>
      </c>
      <c r="K252" s="571">
        <v>10338</v>
      </c>
      <c r="L252" s="571"/>
      <c r="M252" s="571">
        <v>3446</v>
      </c>
      <c r="N252" s="571">
        <v>1</v>
      </c>
      <c r="O252" s="571">
        <v>3459</v>
      </c>
      <c r="P252" s="585"/>
      <c r="Q252" s="572">
        <v>3459</v>
      </c>
    </row>
    <row r="253" spans="1:17" ht="14.4" customHeight="1" x14ac:dyDescent="0.3">
      <c r="A253" s="567" t="s">
        <v>515</v>
      </c>
      <c r="B253" s="568" t="s">
        <v>3986</v>
      </c>
      <c r="C253" s="568" t="s">
        <v>3828</v>
      </c>
      <c r="D253" s="568" t="s">
        <v>4009</v>
      </c>
      <c r="E253" s="568" t="s">
        <v>4010</v>
      </c>
      <c r="F253" s="571"/>
      <c r="G253" s="571"/>
      <c r="H253" s="571"/>
      <c r="I253" s="571"/>
      <c r="J253" s="571"/>
      <c r="K253" s="571"/>
      <c r="L253" s="571"/>
      <c r="M253" s="571"/>
      <c r="N253" s="571">
        <v>1</v>
      </c>
      <c r="O253" s="571">
        <v>5546</v>
      </c>
      <c r="P253" s="585"/>
      <c r="Q253" s="572">
        <v>5546</v>
      </c>
    </row>
    <row r="254" spans="1:17" ht="14.4" customHeight="1" x14ac:dyDescent="0.3">
      <c r="A254" s="567" t="s">
        <v>515</v>
      </c>
      <c r="B254" s="568" t="s">
        <v>3986</v>
      </c>
      <c r="C254" s="568" t="s">
        <v>3828</v>
      </c>
      <c r="D254" s="568" t="s">
        <v>4011</v>
      </c>
      <c r="E254" s="568" t="s">
        <v>4012</v>
      </c>
      <c r="F254" s="571"/>
      <c r="G254" s="571"/>
      <c r="H254" s="571"/>
      <c r="I254" s="571"/>
      <c r="J254" s="571">
        <v>5</v>
      </c>
      <c r="K254" s="571">
        <v>10230</v>
      </c>
      <c r="L254" s="571"/>
      <c r="M254" s="571">
        <v>2046</v>
      </c>
      <c r="N254" s="571">
        <v>2</v>
      </c>
      <c r="O254" s="571">
        <v>4106</v>
      </c>
      <c r="P254" s="585"/>
      <c r="Q254" s="572">
        <v>2053</v>
      </c>
    </row>
    <row r="255" spans="1:17" ht="14.4" customHeight="1" x14ac:dyDescent="0.3">
      <c r="A255" s="567" t="s">
        <v>515</v>
      </c>
      <c r="B255" s="568" t="s">
        <v>3986</v>
      </c>
      <c r="C255" s="568" t="s">
        <v>3828</v>
      </c>
      <c r="D255" s="568" t="s">
        <v>4013</v>
      </c>
      <c r="E255" s="568" t="s">
        <v>4014</v>
      </c>
      <c r="F255" s="571"/>
      <c r="G255" s="571"/>
      <c r="H255" s="571"/>
      <c r="I255" s="571"/>
      <c r="J255" s="571">
        <v>1</v>
      </c>
      <c r="K255" s="571">
        <v>2215</v>
      </c>
      <c r="L255" s="571"/>
      <c r="M255" s="571">
        <v>2215</v>
      </c>
      <c r="N255" s="571">
        <v>1</v>
      </c>
      <c r="O255" s="571">
        <v>2222</v>
      </c>
      <c r="P255" s="585"/>
      <c r="Q255" s="572">
        <v>2222</v>
      </c>
    </row>
    <row r="256" spans="1:17" ht="14.4" customHeight="1" x14ac:dyDescent="0.3">
      <c r="A256" s="567" t="s">
        <v>515</v>
      </c>
      <c r="B256" s="568" t="s">
        <v>3986</v>
      </c>
      <c r="C256" s="568" t="s">
        <v>3828</v>
      </c>
      <c r="D256" s="568" t="s">
        <v>4015</v>
      </c>
      <c r="E256" s="568" t="s">
        <v>4016</v>
      </c>
      <c r="F256" s="571"/>
      <c r="G256" s="571"/>
      <c r="H256" s="571"/>
      <c r="I256" s="571"/>
      <c r="J256" s="571"/>
      <c r="K256" s="571"/>
      <c r="L256" s="571"/>
      <c r="M256" s="571"/>
      <c r="N256" s="571">
        <v>1</v>
      </c>
      <c r="O256" s="571">
        <v>2788</v>
      </c>
      <c r="P256" s="585"/>
      <c r="Q256" s="572">
        <v>2788</v>
      </c>
    </row>
    <row r="257" spans="1:17" ht="14.4" customHeight="1" x14ac:dyDescent="0.3">
      <c r="A257" s="567" t="s">
        <v>515</v>
      </c>
      <c r="B257" s="568" t="s">
        <v>3986</v>
      </c>
      <c r="C257" s="568" t="s">
        <v>3828</v>
      </c>
      <c r="D257" s="568" t="s">
        <v>4017</v>
      </c>
      <c r="E257" s="568" t="s">
        <v>4018</v>
      </c>
      <c r="F257" s="571"/>
      <c r="G257" s="571"/>
      <c r="H257" s="571"/>
      <c r="I257" s="571"/>
      <c r="J257" s="571"/>
      <c r="K257" s="571"/>
      <c r="L257" s="571"/>
      <c r="M257" s="571"/>
      <c r="N257" s="571">
        <v>1</v>
      </c>
      <c r="O257" s="571">
        <v>90</v>
      </c>
      <c r="P257" s="585"/>
      <c r="Q257" s="572">
        <v>90</v>
      </c>
    </row>
    <row r="258" spans="1:17" ht="14.4" customHeight="1" x14ac:dyDescent="0.3">
      <c r="A258" s="567" t="s">
        <v>515</v>
      </c>
      <c r="B258" s="568" t="s">
        <v>3986</v>
      </c>
      <c r="C258" s="568" t="s">
        <v>3828</v>
      </c>
      <c r="D258" s="568" t="s">
        <v>4019</v>
      </c>
      <c r="E258" s="568" t="s">
        <v>4020</v>
      </c>
      <c r="F258" s="571"/>
      <c r="G258" s="571"/>
      <c r="H258" s="571"/>
      <c r="I258" s="571"/>
      <c r="J258" s="571"/>
      <c r="K258" s="571"/>
      <c r="L258" s="571"/>
      <c r="M258" s="571"/>
      <c r="N258" s="571">
        <v>1</v>
      </c>
      <c r="O258" s="571">
        <v>5148</v>
      </c>
      <c r="P258" s="585"/>
      <c r="Q258" s="572">
        <v>5148</v>
      </c>
    </row>
    <row r="259" spans="1:17" ht="14.4" customHeight="1" x14ac:dyDescent="0.3">
      <c r="A259" s="567" t="s">
        <v>515</v>
      </c>
      <c r="B259" s="568" t="s">
        <v>3986</v>
      </c>
      <c r="C259" s="568" t="s">
        <v>3828</v>
      </c>
      <c r="D259" s="568" t="s">
        <v>4021</v>
      </c>
      <c r="E259" s="568" t="s">
        <v>4022</v>
      </c>
      <c r="F259" s="571"/>
      <c r="G259" s="571"/>
      <c r="H259" s="571"/>
      <c r="I259" s="571"/>
      <c r="J259" s="571"/>
      <c r="K259" s="571"/>
      <c r="L259" s="571"/>
      <c r="M259" s="571"/>
      <c r="N259" s="571">
        <v>2</v>
      </c>
      <c r="O259" s="571">
        <v>2038</v>
      </c>
      <c r="P259" s="585"/>
      <c r="Q259" s="572">
        <v>1019</v>
      </c>
    </row>
    <row r="260" spans="1:17" ht="14.4" customHeight="1" x14ac:dyDescent="0.3">
      <c r="A260" s="567" t="s">
        <v>515</v>
      </c>
      <c r="B260" s="568" t="s">
        <v>3986</v>
      </c>
      <c r="C260" s="568" t="s">
        <v>3828</v>
      </c>
      <c r="D260" s="568" t="s">
        <v>4023</v>
      </c>
      <c r="E260" s="568" t="s">
        <v>4024</v>
      </c>
      <c r="F260" s="571"/>
      <c r="G260" s="571"/>
      <c r="H260" s="571"/>
      <c r="I260" s="571"/>
      <c r="J260" s="571">
        <v>1</v>
      </c>
      <c r="K260" s="571">
        <v>429</v>
      </c>
      <c r="L260" s="571"/>
      <c r="M260" s="571">
        <v>429</v>
      </c>
      <c r="N260" s="571"/>
      <c r="O260" s="571"/>
      <c r="P260" s="585"/>
      <c r="Q260" s="572"/>
    </row>
    <row r="261" spans="1:17" ht="14.4" customHeight="1" x14ac:dyDescent="0.3">
      <c r="A261" s="567" t="s">
        <v>515</v>
      </c>
      <c r="B261" s="568" t="s">
        <v>3986</v>
      </c>
      <c r="C261" s="568" t="s">
        <v>3828</v>
      </c>
      <c r="D261" s="568" t="s">
        <v>4025</v>
      </c>
      <c r="E261" s="568" t="s">
        <v>4026</v>
      </c>
      <c r="F261" s="571"/>
      <c r="G261" s="571"/>
      <c r="H261" s="571"/>
      <c r="I261" s="571"/>
      <c r="J261" s="571">
        <v>15</v>
      </c>
      <c r="K261" s="571">
        <v>222900</v>
      </c>
      <c r="L261" s="571"/>
      <c r="M261" s="571">
        <v>14860</v>
      </c>
      <c r="N261" s="571">
        <v>5</v>
      </c>
      <c r="O261" s="571">
        <v>74525</v>
      </c>
      <c r="P261" s="585"/>
      <c r="Q261" s="572">
        <v>14905</v>
      </c>
    </row>
    <row r="262" spans="1:17" ht="14.4" customHeight="1" x14ac:dyDescent="0.3">
      <c r="A262" s="567" t="s">
        <v>515</v>
      </c>
      <c r="B262" s="568" t="s">
        <v>3986</v>
      </c>
      <c r="C262" s="568" t="s">
        <v>3828</v>
      </c>
      <c r="D262" s="568" t="s">
        <v>4027</v>
      </c>
      <c r="E262" s="568" t="s">
        <v>4028</v>
      </c>
      <c r="F262" s="571">
        <v>1</v>
      </c>
      <c r="G262" s="571">
        <v>15266</v>
      </c>
      <c r="H262" s="571">
        <v>1</v>
      </c>
      <c r="I262" s="571">
        <v>15266</v>
      </c>
      <c r="J262" s="571">
        <v>2</v>
      </c>
      <c r="K262" s="571">
        <v>30622</v>
      </c>
      <c r="L262" s="571">
        <v>2.0058954539499543</v>
      </c>
      <c r="M262" s="571">
        <v>15311</v>
      </c>
      <c r="N262" s="571">
        <v>4</v>
      </c>
      <c r="O262" s="571">
        <v>61472</v>
      </c>
      <c r="P262" s="585">
        <v>4.0267260579064592</v>
      </c>
      <c r="Q262" s="572">
        <v>15368</v>
      </c>
    </row>
    <row r="263" spans="1:17" ht="14.4" customHeight="1" x14ac:dyDescent="0.3">
      <c r="A263" s="567" t="s">
        <v>515</v>
      </c>
      <c r="B263" s="568" t="s">
        <v>3986</v>
      </c>
      <c r="C263" s="568" t="s">
        <v>3828</v>
      </c>
      <c r="D263" s="568" t="s">
        <v>4029</v>
      </c>
      <c r="E263" s="568" t="s">
        <v>4030</v>
      </c>
      <c r="F263" s="571"/>
      <c r="G263" s="571"/>
      <c r="H263" s="571"/>
      <c r="I263" s="571"/>
      <c r="J263" s="571">
        <v>3</v>
      </c>
      <c r="K263" s="571">
        <v>27000</v>
      </c>
      <c r="L263" s="571"/>
      <c r="M263" s="571">
        <v>9000</v>
      </c>
      <c r="N263" s="571"/>
      <c r="O263" s="571"/>
      <c r="P263" s="585"/>
      <c r="Q263" s="572"/>
    </row>
    <row r="264" spans="1:17" ht="14.4" customHeight="1" x14ac:dyDescent="0.3">
      <c r="A264" s="567" t="s">
        <v>515</v>
      </c>
      <c r="B264" s="568" t="s">
        <v>3986</v>
      </c>
      <c r="C264" s="568" t="s">
        <v>3828</v>
      </c>
      <c r="D264" s="568" t="s">
        <v>4031</v>
      </c>
      <c r="E264" s="568" t="s">
        <v>4032</v>
      </c>
      <c r="F264" s="571"/>
      <c r="G264" s="571"/>
      <c r="H264" s="571"/>
      <c r="I264" s="571"/>
      <c r="J264" s="571">
        <v>1</v>
      </c>
      <c r="K264" s="571">
        <v>9012</v>
      </c>
      <c r="L264" s="571"/>
      <c r="M264" s="571">
        <v>9012</v>
      </c>
      <c r="N264" s="571"/>
      <c r="O264" s="571"/>
      <c r="P264" s="585"/>
      <c r="Q264" s="572"/>
    </row>
    <row r="265" spans="1:17" ht="14.4" customHeight="1" x14ac:dyDescent="0.3">
      <c r="A265" s="567" t="s">
        <v>515</v>
      </c>
      <c r="B265" s="568" t="s">
        <v>3986</v>
      </c>
      <c r="C265" s="568" t="s">
        <v>3828</v>
      </c>
      <c r="D265" s="568" t="s">
        <v>4033</v>
      </c>
      <c r="E265" s="568" t="s">
        <v>4034</v>
      </c>
      <c r="F265" s="571"/>
      <c r="G265" s="571"/>
      <c r="H265" s="571"/>
      <c r="I265" s="571"/>
      <c r="J265" s="571"/>
      <c r="K265" s="571"/>
      <c r="L265" s="571"/>
      <c r="M265" s="571"/>
      <c r="N265" s="571">
        <v>1</v>
      </c>
      <c r="O265" s="571">
        <v>6794</v>
      </c>
      <c r="P265" s="585"/>
      <c r="Q265" s="572">
        <v>6794</v>
      </c>
    </row>
    <row r="266" spans="1:17" ht="14.4" customHeight="1" x14ac:dyDescent="0.3">
      <c r="A266" s="567" t="s">
        <v>515</v>
      </c>
      <c r="B266" s="568" t="s">
        <v>3986</v>
      </c>
      <c r="C266" s="568" t="s">
        <v>3828</v>
      </c>
      <c r="D266" s="568" t="s">
        <v>4035</v>
      </c>
      <c r="E266" s="568" t="s">
        <v>4036</v>
      </c>
      <c r="F266" s="571"/>
      <c r="G266" s="571"/>
      <c r="H266" s="571"/>
      <c r="I266" s="571"/>
      <c r="J266" s="571"/>
      <c r="K266" s="571"/>
      <c r="L266" s="571"/>
      <c r="M266" s="571"/>
      <c r="N266" s="571">
        <v>1</v>
      </c>
      <c r="O266" s="571">
        <v>6045</v>
      </c>
      <c r="P266" s="585"/>
      <c r="Q266" s="572">
        <v>6045</v>
      </c>
    </row>
    <row r="267" spans="1:17" ht="14.4" customHeight="1" x14ac:dyDescent="0.3">
      <c r="A267" s="567" t="s">
        <v>515</v>
      </c>
      <c r="B267" s="568" t="s">
        <v>3986</v>
      </c>
      <c r="C267" s="568" t="s">
        <v>3828</v>
      </c>
      <c r="D267" s="568" t="s">
        <v>4037</v>
      </c>
      <c r="E267" s="568" t="s">
        <v>4038</v>
      </c>
      <c r="F267" s="571"/>
      <c r="G267" s="571"/>
      <c r="H267" s="571"/>
      <c r="I267" s="571"/>
      <c r="J267" s="571"/>
      <c r="K267" s="571"/>
      <c r="L267" s="571"/>
      <c r="M267" s="571"/>
      <c r="N267" s="571">
        <v>1</v>
      </c>
      <c r="O267" s="571">
        <v>4617</v>
      </c>
      <c r="P267" s="585"/>
      <c r="Q267" s="572">
        <v>4617</v>
      </c>
    </row>
    <row r="268" spans="1:17" ht="14.4" customHeight="1" x14ac:dyDescent="0.3">
      <c r="A268" s="567" t="s">
        <v>515</v>
      </c>
      <c r="B268" s="568" t="s">
        <v>3986</v>
      </c>
      <c r="C268" s="568" t="s">
        <v>3828</v>
      </c>
      <c r="D268" s="568" t="s">
        <v>4039</v>
      </c>
      <c r="E268" s="568" t="s">
        <v>4040</v>
      </c>
      <c r="F268" s="571"/>
      <c r="G268" s="571"/>
      <c r="H268" s="571"/>
      <c r="I268" s="571"/>
      <c r="J268" s="571"/>
      <c r="K268" s="571"/>
      <c r="L268" s="571"/>
      <c r="M268" s="571"/>
      <c r="N268" s="571">
        <v>1</v>
      </c>
      <c r="O268" s="571">
        <v>3525</v>
      </c>
      <c r="P268" s="585"/>
      <c r="Q268" s="572">
        <v>3525</v>
      </c>
    </row>
    <row r="269" spans="1:17" ht="14.4" customHeight="1" x14ac:dyDescent="0.3">
      <c r="A269" s="567" t="s">
        <v>515</v>
      </c>
      <c r="B269" s="568" t="s">
        <v>3986</v>
      </c>
      <c r="C269" s="568" t="s">
        <v>3828</v>
      </c>
      <c r="D269" s="568" t="s">
        <v>4041</v>
      </c>
      <c r="E269" s="568" t="s">
        <v>4042</v>
      </c>
      <c r="F269" s="571"/>
      <c r="G269" s="571"/>
      <c r="H269" s="571"/>
      <c r="I269" s="571"/>
      <c r="J269" s="571"/>
      <c r="K269" s="571"/>
      <c r="L269" s="571"/>
      <c r="M269" s="571"/>
      <c r="N269" s="571">
        <v>2</v>
      </c>
      <c r="O269" s="571">
        <v>1600</v>
      </c>
      <c r="P269" s="585"/>
      <c r="Q269" s="572">
        <v>800</v>
      </c>
    </row>
    <row r="270" spans="1:17" ht="14.4" customHeight="1" x14ac:dyDescent="0.3">
      <c r="A270" s="567" t="s">
        <v>515</v>
      </c>
      <c r="B270" s="568" t="s">
        <v>3986</v>
      </c>
      <c r="C270" s="568" t="s">
        <v>3828</v>
      </c>
      <c r="D270" s="568" t="s">
        <v>4043</v>
      </c>
      <c r="E270" s="568" t="s">
        <v>4044</v>
      </c>
      <c r="F270" s="571"/>
      <c r="G270" s="571"/>
      <c r="H270" s="571"/>
      <c r="I270" s="571"/>
      <c r="J270" s="571">
        <v>1</v>
      </c>
      <c r="K270" s="571">
        <v>505</v>
      </c>
      <c r="L270" s="571"/>
      <c r="M270" s="571">
        <v>505</v>
      </c>
      <c r="N270" s="571"/>
      <c r="O270" s="571"/>
      <c r="P270" s="585"/>
      <c r="Q270" s="572"/>
    </row>
    <row r="271" spans="1:17" ht="14.4" customHeight="1" x14ac:dyDescent="0.3">
      <c r="A271" s="567" t="s">
        <v>515</v>
      </c>
      <c r="B271" s="568" t="s">
        <v>3986</v>
      </c>
      <c r="C271" s="568" t="s">
        <v>3828</v>
      </c>
      <c r="D271" s="568" t="s">
        <v>4045</v>
      </c>
      <c r="E271" s="568" t="s">
        <v>4046</v>
      </c>
      <c r="F271" s="571"/>
      <c r="G271" s="571"/>
      <c r="H271" s="571"/>
      <c r="I271" s="571"/>
      <c r="J271" s="571">
        <v>1</v>
      </c>
      <c r="K271" s="571">
        <v>5975</v>
      </c>
      <c r="L271" s="571"/>
      <c r="M271" s="571">
        <v>5975</v>
      </c>
      <c r="N271" s="571">
        <v>1</v>
      </c>
      <c r="O271" s="571">
        <v>5998</v>
      </c>
      <c r="P271" s="585"/>
      <c r="Q271" s="572">
        <v>5998</v>
      </c>
    </row>
    <row r="272" spans="1:17" ht="14.4" customHeight="1" x14ac:dyDescent="0.3">
      <c r="A272" s="567" t="s">
        <v>515</v>
      </c>
      <c r="B272" s="568" t="s">
        <v>3986</v>
      </c>
      <c r="C272" s="568" t="s">
        <v>3828</v>
      </c>
      <c r="D272" s="568" t="s">
        <v>4047</v>
      </c>
      <c r="E272" s="568" t="s">
        <v>4048</v>
      </c>
      <c r="F272" s="571"/>
      <c r="G272" s="571"/>
      <c r="H272" s="571"/>
      <c r="I272" s="571"/>
      <c r="J272" s="571">
        <v>1</v>
      </c>
      <c r="K272" s="571">
        <v>4515</v>
      </c>
      <c r="L272" s="571"/>
      <c r="M272" s="571">
        <v>4515</v>
      </c>
      <c r="N272" s="571">
        <v>1</v>
      </c>
      <c r="O272" s="571">
        <v>4527</v>
      </c>
      <c r="P272" s="585"/>
      <c r="Q272" s="572">
        <v>4527</v>
      </c>
    </row>
    <row r="273" spans="1:17" ht="14.4" customHeight="1" x14ac:dyDescent="0.3">
      <c r="A273" s="567" t="s">
        <v>515</v>
      </c>
      <c r="B273" s="568" t="s">
        <v>3986</v>
      </c>
      <c r="C273" s="568" t="s">
        <v>3828</v>
      </c>
      <c r="D273" s="568" t="s">
        <v>4049</v>
      </c>
      <c r="E273" s="568" t="s">
        <v>4050</v>
      </c>
      <c r="F273" s="571"/>
      <c r="G273" s="571"/>
      <c r="H273" s="571"/>
      <c r="I273" s="571"/>
      <c r="J273" s="571">
        <v>1</v>
      </c>
      <c r="K273" s="571">
        <v>8016</v>
      </c>
      <c r="L273" s="571"/>
      <c r="M273" s="571">
        <v>8016</v>
      </c>
      <c r="N273" s="571"/>
      <c r="O273" s="571"/>
      <c r="P273" s="585"/>
      <c r="Q273" s="572"/>
    </row>
    <row r="274" spans="1:17" ht="14.4" customHeight="1" x14ac:dyDescent="0.3">
      <c r="A274" s="567" t="s">
        <v>515</v>
      </c>
      <c r="B274" s="568" t="s">
        <v>3986</v>
      </c>
      <c r="C274" s="568" t="s">
        <v>3828</v>
      </c>
      <c r="D274" s="568" t="s">
        <v>4051</v>
      </c>
      <c r="E274" s="568" t="s">
        <v>4052</v>
      </c>
      <c r="F274" s="571"/>
      <c r="G274" s="571"/>
      <c r="H274" s="571"/>
      <c r="I274" s="571"/>
      <c r="J274" s="571"/>
      <c r="K274" s="571"/>
      <c r="L274" s="571"/>
      <c r="M274" s="571"/>
      <c r="N274" s="571">
        <v>1</v>
      </c>
      <c r="O274" s="571">
        <v>6077</v>
      </c>
      <c r="P274" s="585"/>
      <c r="Q274" s="572">
        <v>6077</v>
      </c>
    </row>
    <row r="275" spans="1:17" ht="14.4" customHeight="1" x14ac:dyDescent="0.3">
      <c r="A275" s="567" t="s">
        <v>515</v>
      </c>
      <c r="B275" s="568" t="s">
        <v>3986</v>
      </c>
      <c r="C275" s="568" t="s">
        <v>3828</v>
      </c>
      <c r="D275" s="568" t="s">
        <v>4053</v>
      </c>
      <c r="E275" s="568" t="s">
        <v>4054</v>
      </c>
      <c r="F275" s="571"/>
      <c r="G275" s="571"/>
      <c r="H275" s="571"/>
      <c r="I275" s="571"/>
      <c r="J275" s="571"/>
      <c r="K275" s="571"/>
      <c r="L275" s="571"/>
      <c r="M275" s="571"/>
      <c r="N275" s="571">
        <v>2</v>
      </c>
      <c r="O275" s="571">
        <v>3840</v>
      </c>
      <c r="P275" s="585"/>
      <c r="Q275" s="572">
        <v>1920</v>
      </c>
    </row>
    <row r="276" spans="1:17" ht="14.4" customHeight="1" x14ac:dyDescent="0.3">
      <c r="A276" s="567" t="s">
        <v>515</v>
      </c>
      <c r="B276" s="568" t="s">
        <v>3986</v>
      </c>
      <c r="C276" s="568" t="s">
        <v>3828</v>
      </c>
      <c r="D276" s="568" t="s">
        <v>4055</v>
      </c>
      <c r="E276" s="568" t="s">
        <v>4056</v>
      </c>
      <c r="F276" s="571"/>
      <c r="G276" s="571"/>
      <c r="H276" s="571"/>
      <c r="I276" s="571"/>
      <c r="J276" s="571">
        <v>3</v>
      </c>
      <c r="K276" s="571">
        <v>2400</v>
      </c>
      <c r="L276" s="571"/>
      <c r="M276" s="571">
        <v>800</v>
      </c>
      <c r="N276" s="571">
        <v>3</v>
      </c>
      <c r="O276" s="571">
        <v>2418</v>
      </c>
      <c r="P276" s="585"/>
      <c r="Q276" s="572">
        <v>806</v>
      </c>
    </row>
    <row r="277" spans="1:17" ht="14.4" customHeight="1" x14ac:dyDescent="0.3">
      <c r="A277" s="567" t="s">
        <v>515</v>
      </c>
      <c r="B277" s="568" t="s">
        <v>4057</v>
      </c>
      <c r="C277" s="568" t="s">
        <v>3828</v>
      </c>
      <c r="D277" s="568" t="s">
        <v>4009</v>
      </c>
      <c r="E277" s="568" t="s">
        <v>4010</v>
      </c>
      <c r="F277" s="571"/>
      <c r="G277" s="571"/>
      <c r="H277" s="571"/>
      <c r="I277" s="571"/>
      <c r="J277" s="571"/>
      <c r="K277" s="571"/>
      <c r="L277" s="571"/>
      <c r="M277" s="571"/>
      <c r="N277" s="571">
        <v>1</v>
      </c>
      <c r="O277" s="571">
        <v>5546</v>
      </c>
      <c r="P277" s="585"/>
      <c r="Q277" s="572">
        <v>5546</v>
      </c>
    </row>
    <row r="278" spans="1:17" ht="14.4" customHeight="1" x14ac:dyDescent="0.3">
      <c r="A278" s="567" t="s">
        <v>515</v>
      </c>
      <c r="B278" s="568" t="s">
        <v>4057</v>
      </c>
      <c r="C278" s="568" t="s">
        <v>3828</v>
      </c>
      <c r="D278" s="568" t="s">
        <v>4058</v>
      </c>
      <c r="E278" s="568" t="s">
        <v>4059</v>
      </c>
      <c r="F278" s="571"/>
      <c r="G278" s="571"/>
      <c r="H278" s="571"/>
      <c r="I278" s="571"/>
      <c r="J278" s="571"/>
      <c r="K278" s="571"/>
      <c r="L278" s="571"/>
      <c r="M278" s="571"/>
      <c r="N278" s="571">
        <v>1</v>
      </c>
      <c r="O278" s="571">
        <v>1617</v>
      </c>
      <c r="P278" s="585"/>
      <c r="Q278" s="572">
        <v>1617</v>
      </c>
    </row>
    <row r="279" spans="1:17" ht="14.4" customHeight="1" x14ac:dyDescent="0.3">
      <c r="A279" s="567" t="s">
        <v>515</v>
      </c>
      <c r="B279" s="568" t="s">
        <v>4057</v>
      </c>
      <c r="C279" s="568" t="s">
        <v>3828</v>
      </c>
      <c r="D279" s="568" t="s">
        <v>4060</v>
      </c>
      <c r="E279" s="568" t="s">
        <v>4061</v>
      </c>
      <c r="F279" s="571"/>
      <c r="G279" s="571"/>
      <c r="H279" s="571"/>
      <c r="I279" s="571"/>
      <c r="J279" s="571">
        <v>5</v>
      </c>
      <c r="K279" s="571">
        <v>3375</v>
      </c>
      <c r="L279" s="571"/>
      <c r="M279" s="571">
        <v>675</v>
      </c>
      <c r="N279" s="571">
        <v>5</v>
      </c>
      <c r="O279" s="571">
        <v>3405</v>
      </c>
      <c r="P279" s="585"/>
      <c r="Q279" s="572">
        <v>681</v>
      </c>
    </row>
    <row r="280" spans="1:17" ht="14.4" customHeight="1" x14ac:dyDescent="0.3">
      <c r="A280" s="567" t="s">
        <v>515</v>
      </c>
      <c r="B280" s="568" t="s">
        <v>4057</v>
      </c>
      <c r="C280" s="568" t="s">
        <v>3828</v>
      </c>
      <c r="D280" s="568" t="s">
        <v>4062</v>
      </c>
      <c r="E280" s="568" t="s">
        <v>4063</v>
      </c>
      <c r="F280" s="571"/>
      <c r="G280" s="571"/>
      <c r="H280" s="571"/>
      <c r="I280" s="571"/>
      <c r="J280" s="571">
        <v>5</v>
      </c>
      <c r="K280" s="571">
        <v>4210</v>
      </c>
      <c r="L280" s="571"/>
      <c r="M280" s="571">
        <v>842</v>
      </c>
      <c r="N280" s="571">
        <v>7</v>
      </c>
      <c r="O280" s="571">
        <v>5915</v>
      </c>
      <c r="P280" s="585"/>
      <c r="Q280" s="572">
        <v>845</v>
      </c>
    </row>
    <row r="281" spans="1:17" ht="14.4" customHeight="1" x14ac:dyDescent="0.3">
      <c r="A281" s="567" t="s">
        <v>515</v>
      </c>
      <c r="B281" s="568" t="s">
        <v>4057</v>
      </c>
      <c r="C281" s="568" t="s">
        <v>3828</v>
      </c>
      <c r="D281" s="568" t="s">
        <v>4064</v>
      </c>
      <c r="E281" s="568" t="s">
        <v>4065</v>
      </c>
      <c r="F281" s="571"/>
      <c r="G281" s="571"/>
      <c r="H281" s="571"/>
      <c r="I281" s="571"/>
      <c r="J281" s="571">
        <v>4</v>
      </c>
      <c r="K281" s="571">
        <v>640</v>
      </c>
      <c r="L281" s="571"/>
      <c r="M281" s="571">
        <v>160</v>
      </c>
      <c r="N281" s="571"/>
      <c r="O281" s="571"/>
      <c r="P281" s="585"/>
      <c r="Q281" s="572"/>
    </row>
    <row r="282" spans="1:17" ht="14.4" customHeight="1" x14ac:dyDescent="0.3">
      <c r="A282" s="567" t="s">
        <v>515</v>
      </c>
      <c r="B282" s="568" t="s">
        <v>4057</v>
      </c>
      <c r="C282" s="568" t="s">
        <v>3828</v>
      </c>
      <c r="D282" s="568" t="s">
        <v>4066</v>
      </c>
      <c r="E282" s="568" t="s">
        <v>4067</v>
      </c>
      <c r="F282" s="571"/>
      <c r="G282" s="571"/>
      <c r="H282" s="571"/>
      <c r="I282" s="571"/>
      <c r="J282" s="571">
        <v>1</v>
      </c>
      <c r="K282" s="571">
        <v>148</v>
      </c>
      <c r="L282" s="571"/>
      <c r="M282" s="571">
        <v>148</v>
      </c>
      <c r="N282" s="571"/>
      <c r="O282" s="571"/>
      <c r="P282" s="585"/>
      <c r="Q282" s="572"/>
    </row>
    <row r="283" spans="1:17" ht="14.4" customHeight="1" x14ac:dyDescent="0.3">
      <c r="A283" s="567" t="s">
        <v>515</v>
      </c>
      <c r="B283" s="568" t="s">
        <v>4057</v>
      </c>
      <c r="C283" s="568" t="s">
        <v>3828</v>
      </c>
      <c r="D283" s="568" t="s">
        <v>4068</v>
      </c>
      <c r="E283" s="568" t="s">
        <v>4069</v>
      </c>
      <c r="F283" s="571"/>
      <c r="G283" s="571"/>
      <c r="H283" s="571"/>
      <c r="I283" s="571"/>
      <c r="J283" s="571">
        <v>1</v>
      </c>
      <c r="K283" s="571">
        <v>222</v>
      </c>
      <c r="L283" s="571"/>
      <c r="M283" s="571">
        <v>222</v>
      </c>
      <c r="N283" s="571"/>
      <c r="O283" s="571"/>
      <c r="P283" s="585"/>
      <c r="Q283" s="572"/>
    </row>
    <row r="284" spans="1:17" ht="14.4" customHeight="1" x14ac:dyDescent="0.3">
      <c r="A284" s="567" t="s">
        <v>515</v>
      </c>
      <c r="B284" s="568" t="s">
        <v>4057</v>
      </c>
      <c r="C284" s="568" t="s">
        <v>3828</v>
      </c>
      <c r="D284" s="568" t="s">
        <v>4070</v>
      </c>
      <c r="E284" s="568" t="s">
        <v>4071</v>
      </c>
      <c r="F284" s="571"/>
      <c r="G284" s="571"/>
      <c r="H284" s="571"/>
      <c r="I284" s="571"/>
      <c r="J284" s="571">
        <v>1</v>
      </c>
      <c r="K284" s="571">
        <v>91</v>
      </c>
      <c r="L284" s="571"/>
      <c r="M284" s="571">
        <v>91</v>
      </c>
      <c r="N284" s="571">
        <v>2</v>
      </c>
      <c r="O284" s="571">
        <v>182</v>
      </c>
      <c r="P284" s="585"/>
      <c r="Q284" s="572">
        <v>91</v>
      </c>
    </row>
    <row r="285" spans="1:17" ht="14.4" customHeight="1" x14ac:dyDescent="0.3">
      <c r="A285" s="567" t="s">
        <v>515</v>
      </c>
      <c r="B285" s="568" t="s">
        <v>4057</v>
      </c>
      <c r="C285" s="568" t="s">
        <v>3828</v>
      </c>
      <c r="D285" s="568" t="s">
        <v>4072</v>
      </c>
      <c r="E285" s="568" t="s">
        <v>4073</v>
      </c>
      <c r="F285" s="571"/>
      <c r="G285" s="571"/>
      <c r="H285" s="571"/>
      <c r="I285" s="571"/>
      <c r="J285" s="571">
        <v>1</v>
      </c>
      <c r="K285" s="571">
        <v>111</v>
      </c>
      <c r="L285" s="571"/>
      <c r="M285" s="571">
        <v>111</v>
      </c>
      <c r="N285" s="571"/>
      <c r="O285" s="571"/>
      <c r="P285" s="585"/>
      <c r="Q285" s="572"/>
    </row>
    <row r="286" spans="1:17" ht="14.4" customHeight="1" x14ac:dyDescent="0.3">
      <c r="A286" s="567" t="s">
        <v>515</v>
      </c>
      <c r="B286" s="568" t="s">
        <v>4057</v>
      </c>
      <c r="C286" s="568" t="s">
        <v>3828</v>
      </c>
      <c r="D286" s="568" t="s">
        <v>4074</v>
      </c>
      <c r="E286" s="568" t="s">
        <v>4075</v>
      </c>
      <c r="F286" s="571"/>
      <c r="G286" s="571"/>
      <c r="H286" s="571"/>
      <c r="I286" s="571"/>
      <c r="J286" s="571"/>
      <c r="K286" s="571"/>
      <c r="L286" s="571"/>
      <c r="M286" s="571"/>
      <c r="N286" s="571">
        <v>1</v>
      </c>
      <c r="O286" s="571">
        <v>223</v>
      </c>
      <c r="P286" s="585"/>
      <c r="Q286" s="572">
        <v>223</v>
      </c>
    </row>
    <row r="287" spans="1:17" ht="14.4" customHeight="1" x14ac:dyDescent="0.3">
      <c r="A287" s="567" t="s">
        <v>515</v>
      </c>
      <c r="B287" s="568" t="s">
        <v>4057</v>
      </c>
      <c r="C287" s="568" t="s">
        <v>3828</v>
      </c>
      <c r="D287" s="568" t="s">
        <v>4076</v>
      </c>
      <c r="E287" s="568" t="s">
        <v>4077</v>
      </c>
      <c r="F287" s="571"/>
      <c r="G287" s="571"/>
      <c r="H287" s="571"/>
      <c r="I287" s="571"/>
      <c r="J287" s="571">
        <v>2</v>
      </c>
      <c r="K287" s="571">
        <v>2606</v>
      </c>
      <c r="L287" s="571"/>
      <c r="M287" s="571">
        <v>1303</v>
      </c>
      <c r="N287" s="571"/>
      <c r="O287" s="571"/>
      <c r="P287" s="585"/>
      <c r="Q287" s="572"/>
    </row>
    <row r="288" spans="1:17" ht="14.4" customHeight="1" x14ac:dyDescent="0.3">
      <c r="A288" s="567" t="s">
        <v>515</v>
      </c>
      <c r="B288" s="568" t="s">
        <v>4057</v>
      </c>
      <c r="C288" s="568" t="s">
        <v>3828</v>
      </c>
      <c r="D288" s="568" t="s">
        <v>4078</v>
      </c>
      <c r="E288" s="568" t="s">
        <v>4079</v>
      </c>
      <c r="F288" s="571"/>
      <c r="G288" s="571"/>
      <c r="H288" s="571"/>
      <c r="I288" s="571"/>
      <c r="J288" s="571">
        <v>1</v>
      </c>
      <c r="K288" s="571">
        <v>373</v>
      </c>
      <c r="L288" s="571"/>
      <c r="M288" s="571">
        <v>373</v>
      </c>
      <c r="N288" s="571"/>
      <c r="O288" s="571"/>
      <c r="P288" s="585"/>
      <c r="Q288" s="572"/>
    </row>
    <row r="289" spans="1:17" ht="14.4" customHeight="1" x14ac:dyDescent="0.3">
      <c r="A289" s="567" t="s">
        <v>515</v>
      </c>
      <c r="B289" s="568" t="s">
        <v>4057</v>
      </c>
      <c r="C289" s="568" t="s">
        <v>3828</v>
      </c>
      <c r="D289" s="568" t="s">
        <v>4080</v>
      </c>
      <c r="E289" s="568" t="s">
        <v>4081</v>
      </c>
      <c r="F289" s="571"/>
      <c r="G289" s="571"/>
      <c r="H289" s="571"/>
      <c r="I289" s="571"/>
      <c r="J289" s="571">
        <v>1</v>
      </c>
      <c r="K289" s="571">
        <v>2498</v>
      </c>
      <c r="L289" s="571"/>
      <c r="M289" s="571">
        <v>2498</v>
      </c>
      <c r="N289" s="571"/>
      <c r="O289" s="571"/>
      <c r="P289" s="585"/>
      <c r="Q289" s="572"/>
    </row>
    <row r="290" spans="1:17" ht="14.4" customHeight="1" x14ac:dyDescent="0.3">
      <c r="A290" s="567" t="s">
        <v>515</v>
      </c>
      <c r="B290" s="568" t="s">
        <v>4057</v>
      </c>
      <c r="C290" s="568" t="s">
        <v>3828</v>
      </c>
      <c r="D290" s="568" t="s">
        <v>4082</v>
      </c>
      <c r="E290" s="568" t="s">
        <v>4083</v>
      </c>
      <c r="F290" s="571"/>
      <c r="G290" s="571"/>
      <c r="H290" s="571"/>
      <c r="I290" s="571"/>
      <c r="J290" s="571">
        <v>1</v>
      </c>
      <c r="K290" s="571">
        <v>2431</v>
      </c>
      <c r="L290" s="571"/>
      <c r="M290" s="571">
        <v>2431</v>
      </c>
      <c r="N290" s="571"/>
      <c r="O290" s="571"/>
      <c r="P290" s="585"/>
      <c r="Q290" s="572"/>
    </row>
    <row r="291" spans="1:17" ht="14.4" customHeight="1" x14ac:dyDescent="0.3">
      <c r="A291" s="567" t="s">
        <v>515</v>
      </c>
      <c r="B291" s="568" t="s">
        <v>4057</v>
      </c>
      <c r="C291" s="568" t="s">
        <v>3828</v>
      </c>
      <c r="D291" s="568" t="s">
        <v>4084</v>
      </c>
      <c r="E291" s="568" t="s">
        <v>4085</v>
      </c>
      <c r="F291" s="571"/>
      <c r="G291" s="571"/>
      <c r="H291" s="571"/>
      <c r="I291" s="571"/>
      <c r="J291" s="571">
        <v>1</v>
      </c>
      <c r="K291" s="571">
        <v>4605</v>
      </c>
      <c r="L291" s="571"/>
      <c r="M291" s="571">
        <v>4605</v>
      </c>
      <c r="N291" s="571"/>
      <c r="O291" s="571"/>
      <c r="P291" s="585"/>
      <c r="Q291" s="572"/>
    </row>
    <row r="292" spans="1:17" ht="14.4" customHeight="1" x14ac:dyDescent="0.3">
      <c r="A292" s="567" t="s">
        <v>515</v>
      </c>
      <c r="B292" s="568" t="s">
        <v>4057</v>
      </c>
      <c r="C292" s="568" t="s">
        <v>3828</v>
      </c>
      <c r="D292" s="568" t="s">
        <v>4086</v>
      </c>
      <c r="E292" s="568" t="s">
        <v>4087</v>
      </c>
      <c r="F292" s="571"/>
      <c r="G292" s="571"/>
      <c r="H292" s="571"/>
      <c r="I292" s="571"/>
      <c r="J292" s="571"/>
      <c r="K292" s="571"/>
      <c r="L292" s="571"/>
      <c r="M292" s="571"/>
      <c r="N292" s="571">
        <v>1</v>
      </c>
      <c r="O292" s="571">
        <v>3127</v>
      </c>
      <c r="P292" s="585"/>
      <c r="Q292" s="572">
        <v>3127</v>
      </c>
    </row>
    <row r="293" spans="1:17" ht="14.4" customHeight="1" x14ac:dyDescent="0.3">
      <c r="A293" s="567" t="s">
        <v>515</v>
      </c>
      <c r="B293" s="568" t="s">
        <v>4057</v>
      </c>
      <c r="C293" s="568" t="s">
        <v>3828</v>
      </c>
      <c r="D293" s="568" t="s">
        <v>4088</v>
      </c>
      <c r="E293" s="568" t="s">
        <v>4089</v>
      </c>
      <c r="F293" s="571"/>
      <c r="G293" s="571"/>
      <c r="H293" s="571"/>
      <c r="I293" s="571"/>
      <c r="J293" s="571">
        <v>2</v>
      </c>
      <c r="K293" s="571">
        <v>8180</v>
      </c>
      <c r="L293" s="571"/>
      <c r="M293" s="571">
        <v>4090</v>
      </c>
      <c r="N293" s="571">
        <v>1</v>
      </c>
      <c r="O293" s="571">
        <v>4110</v>
      </c>
      <c r="P293" s="585"/>
      <c r="Q293" s="572">
        <v>4110</v>
      </c>
    </row>
    <row r="294" spans="1:17" ht="14.4" customHeight="1" x14ac:dyDescent="0.3">
      <c r="A294" s="567" t="s">
        <v>515</v>
      </c>
      <c r="B294" s="568" t="s">
        <v>4057</v>
      </c>
      <c r="C294" s="568" t="s">
        <v>3828</v>
      </c>
      <c r="D294" s="568" t="s">
        <v>4090</v>
      </c>
      <c r="E294" s="568" t="s">
        <v>4091</v>
      </c>
      <c r="F294" s="571"/>
      <c r="G294" s="571"/>
      <c r="H294" s="571"/>
      <c r="I294" s="571"/>
      <c r="J294" s="571"/>
      <c r="K294" s="571"/>
      <c r="L294" s="571"/>
      <c r="M294" s="571"/>
      <c r="N294" s="571">
        <v>1</v>
      </c>
      <c r="O294" s="571">
        <v>4932</v>
      </c>
      <c r="P294" s="585"/>
      <c r="Q294" s="572">
        <v>4932</v>
      </c>
    </row>
    <row r="295" spans="1:17" ht="14.4" customHeight="1" x14ac:dyDescent="0.3">
      <c r="A295" s="567" t="s">
        <v>515</v>
      </c>
      <c r="B295" s="568" t="s">
        <v>4057</v>
      </c>
      <c r="C295" s="568" t="s">
        <v>3828</v>
      </c>
      <c r="D295" s="568" t="s">
        <v>4092</v>
      </c>
      <c r="E295" s="568" t="s">
        <v>4093</v>
      </c>
      <c r="F295" s="571"/>
      <c r="G295" s="571"/>
      <c r="H295" s="571"/>
      <c r="I295" s="571"/>
      <c r="J295" s="571">
        <v>1</v>
      </c>
      <c r="K295" s="571">
        <v>2776</v>
      </c>
      <c r="L295" s="571"/>
      <c r="M295" s="571">
        <v>2776</v>
      </c>
      <c r="N295" s="571"/>
      <c r="O295" s="571"/>
      <c r="P295" s="585"/>
      <c r="Q295" s="572"/>
    </row>
    <row r="296" spans="1:17" ht="14.4" customHeight="1" x14ac:dyDescent="0.3">
      <c r="A296" s="567" t="s">
        <v>515</v>
      </c>
      <c r="B296" s="568" t="s">
        <v>4057</v>
      </c>
      <c r="C296" s="568" t="s">
        <v>3828</v>
      </c>
      <c r="D296" s="568" t="s">
        <v>4094</v>
      </c>
      <c r="E296" s="568" t="s">
        <v>4095</v>
      </c>
      <c r="F296" s="571"/>
      <c r="G296" s="571"/>
      <c r="H296" s="571"/>
      <c r="I296" s="571"/>
      <c r="J296" s="571"/>
      <c r="K296" s="571"/>
      <c r="L296" s="571"/>
      <c r="M296" s="571"/>
      <c r="N296" s="571">
        <v>1</v>
      </c>
      <c r="O296" s="571">
        <v>559</v>
      </c>
      <c r="P296" s="585"/>
      <c r="Q296" s="572">
        <v>559</v>
      </c>
    </row>
    <row r="297" spans="1:17" ht="14.4" customHeight="1" x14ac:dyDescent="0.3">
      <c r="A297" s="567" t="s">
        <v>515</v>
      </c>
      <c r="B297" s="568" t="s">
        <v>4057</v>
      </c>
      <c r="C297" s="568" t="s">
        <v>3828</v>
      </c>
      <c r="D297" s="568" t="s">
        <v>4096</v>
      </c>
      <c r="E297" s="568" t="s">
        <v>4097</v>
      </c>
      <c r="F297" s="571"/>
      <c r="G297" s="571"/>
      <c r="H297" s="571"/>
      <c r="I297" s="571"/>
      <c r="J297" s="571">
        <v>1</v>
      </c>
      <c r="K297" s="571">
        <v>3513</v>
      </c>
      <c r="L297" s="571"/>
      <c r="M297" s="571">
        <v>3513</v>
      </c>
      <c r="N297" s="571"/>
      <c r="O297" s="571"/>
      <c r="P297" s="585"/>
      <c r="Q297" s="572"/>
    </row>
    <row r="298" spans="1:17" ht="14.4" customHeight="1" x14ac:dyDescent="0.3">
      <c r="A298" s="567" t="s">
        <v>515</v>
      </c>
      <c r="B298" s="568" t="s">
        <v>4057</v>
      </c>
      <c r="C298" s="568" t="s">
        <v>3828</v>
      </c>
      <c r="D298" s="568" t="s">
        <v>4098</v>
      </c>
      <c r="E298" s="568" t="s">
        <v>4099</v>
      </c>
      <c r="F298" s="571"/>
      <c r="G298" s="571"/>
      <c r="H298" s="571"/>
      <c r="I298" s="571"/>
      <c r="J298" s="571">
        <v>1</v>
      </c>
      <c r="K298" s="571">
        <v>3889</v>
      </c>
      <c r="L298" s="571"/>
      <c r="M298" s="571">
        <v>3889</v>
      </c>
      <c r="N298" s="571"/>
      <c r="O298" s="571"/>
      <c r="P298" s="585"/>
      <c r="Q298" s="572"/>
    </row>
    <row r="299" spans="1:17" ht="14.4" customHeight="1" x14ac:dyDescent="0.3">
      <c r="A299" s="567" t="s">
        <v>515</v>
      </c>
      <c r="B299" s="568" t="s">
        <v>4057</v>
      </c>
      <c r="C299" s="568" t="s">
        <v>3828</v>
      </c>
      <c r="D299" s="568" t="s">
        <v>4100</v>
      </c>
      <c r="E299" s="568" t="s">
        <v>4101</v>
      </c>
      <c r="F299" s="571"/>
      <c r="G299" s="571"/>
      <c r="H299" s="571"/>
      <c r="I299" s="571"/>
      <c r="J299" s="571">
        <v>1</v>
      </c>
      <c r="K299" s="571">
        <v>4268</v>
      </c>
      <c r="L299" s="571"/>
      <c r="M299" s="571">
        <v>4268</v>
      </c>
      <c r="N299" s="571"/>
      <c r="O299" s="571"/>
      <c r="P299" s="585"/>
      <c r="Q299" s="572"/>
    </row>
    <row r="300" spans="1:17" ht="14.4" customHeight="1" x14ac:dyDescent="0.3">
      <c r="A300" s="567" t="s">
        <v>515</v>
      </c>
      <c r="B300" s="568" t="s">
        <v>4057</v>
      </c>
      <c r="C300" s="568" t="s">
        <v>3828</v>
      </c>
      <c r="D300" s="568" t="s">
        <v>4102</v>
      </c>
      <c r="E300" s="568" t="s">
        <v>4103</v>
      </c>
      <c r="F300" s="571"/>
      <c r="G300" s="571"/>
      <c r="H300" s="571"/>
      <c r="I300" s="571"/>
      <c r="J300" s="571"/>
      <c r="K300" s="571"/>
      <c r="L300" s="571"/>
      <c r="M300" s="571"/>
      <c r="N300" s="571">
        <v>1</v>
      </c>
      <c r="O300" s="571">
        <v>5793</v>
      </c>
      <c r="P300" s="585"/>
      <c r="Q300" s="572">
        <v>5793</v>
      </c>
    </row>
    <row r="301" spans="1:17" ht="14.4" customHeight="1" x14ac:dyDescent="0.3">
      <c r="A301" s="567" t="s">
        <v>515</v>
      </c>
      <c r="B301" s="568" t="s">
        <v>4057</v>
      </c>
      <c r="C301" s="568" t="s">
        <v>3828</v>
      </c>
      <c r="D301" s="568" t="s">
        <v>4104</v>
      </c>
      <c r="E301" s="568" t="s">
        <v>4105</v>
      </c>
      <c r="F301" s="571"/>
      <c r="G301" s="571"/>
      <c r="H301" s="571"/>
      <c r="I301" s="571"/>
      <c r="J301" s="571">
        <v>1</v>
      </c>
      <c r="K301" s="571">
        <v>3740</v>
      </c>
      <c r="L301" s="571"/>
      <c r="M301" s="571">
        <v>3740</v>
      </c>
      <c r="N301" s="571"/>
      <c r="O301" s="571"/>
      <c r="P301" s="585"/>
      <c r="Q301" s="572"/>
    </row>
    <row r="302" spans="1:17" ht="14.4" customHeight="1" x14ac:dyDescent="0.3">
      <c r="A302" s="567" t="s">
        <v>515</v>
      </c>
      <c r="B302" s="568" t="s">
        <v>4057</v>
      </c>
      <c r="C302" s="568" t="s">
        <v>3828</v>
      </c>
      <c r="D302" s="568" t="s">
        <v>4106</v>
      </c>
      <c r="E302" s="568" t="s">
        <v>4095</v>
      </c>
      <c r="F302" s="571"/>
      <c r="G302" s="571"/>
      <c r="H302" s="571"/>
      <c r="I302" s="571"/>
      <c r="J302" s="571">
        <v>2</v>
      </c>
      <c r="K302" s="571">
        <v>10614</v>
      </c>
      <c r="L302" s="571"/>
      <c r="M302" s="571">
        <v>5307</v>
      </c>
      <c r="N302" s="571"/>
      <c r="O302" s="571"/>
      <c r="P302" s="585"/>
      <c r="Q302" s="572"/>
    </row>
    <row r="303" spans="1:17" ht="14.4" customHeight="1" x14ac:dyDescent="0.3">
      <c r="A303" s="567" t="s">
        <v>515</v>
      </c>
      <c r="B303" s="568" t="s">
        <v>4057</v>
      </c>
      <c r="C303" s="568" t="s">
        <v>3828</v>
      </c>
      <c r="D303" s="568" t="s">
        <v>4107</v>
      </c>
      <c r="E303" s="568" t="s">
        <v>4108</v>
      </c>
      <c r="F303" s="571"/>
      <c r="G303" s="571"/>
      <c r="H303" s="571"/>
      <c r="I303" s="571"/>
      <c r="J303" s="571">
        <v>1</v>
      </c>
      <c r="K303" s="571">
        <v>5365</v>
      </c>
      <c r="L303" s="571"/>
      <c r="M303" s="571">
        <v>5365</v>
      </c>
      <c r="N303" s="571"/>
      <c r="O303" s="571"/>
      <c r="P303" s="585"/>
      <c r="Q303" s="572"/>
    </row>
    <row r="304" spans="1:17" ht="14.4" customHeight="1" x14ac:dyDescent="0.3">
      <c r="A304" s="567" t="s">
        <v>515</v>
      </c>
      <c r="B304" s="568" t="s">
        <v>4057</v>
      </c>
      <c r="C304" s="568" t="s">
        <v>3828</v>
      </c>
      <c r="D304" s="568" t="s">
        <v>4109</v>
      </c>
      <c r="E304" s="568" t="s">
        <v>4110</v>
      </c>
      <c r="F304" s="571"/>
      <c r="G304" s="571"/>
      <c r="H304" s="571"/>
      <c r="I304" s="571"/>
      <c r="J304" s="571">
        <v>1</v>
      </c>
      <c r="K304" s="571">
        <v>8700</v>
      </c>
      <c r="L304" s="571"/>
      <c r="M304" s="571">
        <v>8700</v>
      </c>
      <c r="N304" s="571">
        <v>1</v>
      </c>
      <c r="O304" s="571">
        <v>8700</v>
      </c>
      <c r="P304" s="585"/>
      <c r="Q304" s="572">
        <v>8700</v>
      </c>
    </row>
    <row r="305" spans="1:17" ht="14.4" customHeight="1" x14ac:dyDescent="0.3">
      <c r="A305" s="567" t="s">
        <v>515</v>
      </c>
      <c r="B305" s="568" t="s">
        <v>4057</v>
      </c>
      <c r="C305" s="568" t="s">
        <v>3828</v>
      </c>
      <c r="D305" s="568" t="s">
        <v>4111</v>
      </c>
      <c r="E305" s="568" t="s">
        <v>4112</v>
      </c>
      <c r="F305" s="571"/>
      <c r="G305" s="571"/>
      <c r="H305" s="571"/>
      <c r="I305" s="571"/>
      <c r="J305" s="571">
        <v>4</v>
      </c>
      <c r="K305" s="571">
        <v>31628</v>
      </c>
      <c r="L305" s="571"/>
      <c r="M305" s="571">
        <v>7907</v>
      </c>
      <c r="N305" s="571"/>
      <c r="O305" s="571"/>
      <c r="P305" s="585"/>
      <c r="Q305" s="572"/>
    </row>
    <row r="306" spans="1:17" ht="14.4" customHeight="1" x14ac:dyDescent="0.3">
      <c r="A306" s="567" t="s">
        <v>515</v>
      </c>
      <c r="B306" s="568" t="s">
        <v>4057</v>
      </c>
      <c r="C306" s="568" t="s">
        <v>3828</v>
      </c>
      <c r="D306" s="568" t="s">
        <v>4113</v>
      </c>
      <c r="E306" s="568" t="s">
        <v>4114</v>
      </c>
      <c r="F306" s="571"/>
      <c r="G306" s="571"/>
      <c r="H306" s="571"/>
      <c r="I306" s="571"/>
      <c r="J306" s="571"/>
      <c r="K306" s="571"/>
      <c r="L306" s="571"/>
      <c r="M306" s="571"/>
      <c r="N306" s="571">
        <v>4</v>
      </c>
      <c r="O306" s="571">
        <v>11256</v>
      </c>
      <c r="P306" s="585"/>
      <c r="Q306" s="572">
        <v>2814</v>
      </c>
    </row>
    <row r="307" spans="1:17" ht="14.4" customHeight="1" x14ac:dyDescent="0.3">
      <c r="A307" s="567" t="s">
        <v>515</v>
      </c>
      <c r="B307" s="568" t="s">
        <v>4057</v>
      </c>
      <c r="C307" s="568" t="s">
        <v>3828</v>
      </c>
      <c r="D307" s="568" t="s">
        <v>4115</v>
      </c>
      <c r="E307" s="568" t="s">
        <v>4116</v>
      </c>
      <c r="F307" s="571"/>
      <c r="G307" s="571"/>
      <c r="H307" s="571"/>
      <c r="I307" s="571"/>
      <c r="J307" s="571"/>
      <c r="K307" s="571"/>
      <c r="L307" s="571"/>
      <c r="M307" s="571"/>
      <c r="N307" s="571">
        <v>1</v>
      </c>
      <c r="O307" s="571">
        <v>3993</v>
      </c>
      <c r="P307" s="585"/>
      <c r="Q307" s="572">
        <v>3993</v>
      </c>
    </row>
    <row r="308" spans="1:17" ht="14.4" customHeight="1" x14ac:dyDescent="0.3">
      <c r="A308" s="567" t="s">
        <v>515</v>
      </c>
      <c r="B308" s="568" t="s">
        <v>4057</v>
      </c>
      <c r="C308" s="568" t="s">
        <v>3828</v>
      </c>
      <c r="D308" s="568" t="s">
        <v>4117</v>
      </c>
      <c r="E308" s="568" t="s">
        <v>4118</v>
      </c>
      <c r="F308" s="571"/>
      <c r="G308" s="571"/>
      <c r="H308" s="571"/>
      <c r="I308" s="571"/>
      <c r="J308" s="571">
        <v>8</v>
      </c>
      <c r="K308" s="571">
        <v>888</v>
      </c>
      <c r="L308" s="571"/>
      <c r="M308" s="571">
        <v>111</v>
      </c>
      <c r="N308" s="571">
        <v>5</v>
      </c>
      <c r="O308" s="571">
        <v>560</v>
      </c>
      <c r="P308" s="585"/>
      <c r="Q308" s="572">
        <v>112</v>
      </c>
    </row>
    <row r="309" spans="1:17" ht="14.4" customHeight="1" x14ac:dyDescent="0.3">
      <c r="A309" s="567" t="s">
        <v>515</v>
      </c>
      <c r="B309" s="568" t="s">
        <v>4057</v>
      </c>
      <c r="C309" s="568" t="s">
        <v>3828</v>
      </c>
      <c r="D309" s="568" t="s">
        <v>4119</v>
      </c>
      <c r="E309" s="568" t="s">
        <v>4120</v>
      </c>
      <c r="F309" s="571"/>
      <c r="G309" s="571"/>
      <c r="H309" s="571"/>
      <c r="I309" s="571"/>
      <c r="J309" s="571">
        <v>1</v>
      </c>
      <c r="K309" s="571">
        <v>2434</v>
      </c>
      <c r="L309" s="571"/>
      <c r="M309" s="571">
        <v>2434</v>
      </c>
      <c r="N309" s="571"/>
      <c r="O309" s="571"/>
      <c r="P309" s="585"/>
      <c r="Q309" s="572"/>
    </row>
    <row r="310" spans="1:17" ht="14.4" customHeight="1" x14ac:dyDescent="0.3">
      <c r="A310" s="567" t="s">
        <v>515</v>
      </c>
      <c r="B310" s="568" t="s">
        <v>4057</v>
      </c>
      <c r="C310" s="568" t="s">
        <v>3828</v>
      </c>
      <c r="D310" s="568" t="s">
        <v>4121</v>
      </c>
      <c r="E310" s="568" t="s">
        <v>4122</v>
      </c>
      <c r="F310" s="571"/>
      <c r="G310" s="571"/>
      <c r="H310" s="571"/>
      <c r="I310" s="571"/>
      <c r="J310" s="571">
        <v>1</v>
      </c>
      <c r="K310" s="571">
        <v>3439</v>
      </c>
      <c r="L310" s="571"/>
      <c r="M310" s="571">
        <v>3439</v>
      </c>
      <c r="N310" s="571"/>
      <c r="O310" s="571"/>
      <c r="P310" s="585"/>
      <c r="Q310" s="572"/>
    </row>
    <row r="311" spans="1:17" ht="14.4" customHeight="1" x14ac:dyDescent="0.3">
      <c r="A311" s="567" t="s">
        <v>515</v>
      </c>
      <c r="B311" s="568" t="s">
        <v>4057</v>
      </c>
      <c r="C311" s="568" t="s">
        <v>3828</v>
      </c>
      <c r="D311" s="568" t="s">
        <v>4123</v>
      </c>
      <c r="E311" s="568" t="s">
        <v>4124</v>
      </c>
      <c r="F311" s="571"/>
      <c r="G311" s="571"/>
      <c r="H311" s="571"/>
      <c r="I311" s="571"/>
      <c r="J311" s="571">
        <v>4</v>
      </c>
      <c r="K311" s="571">
        <v>16052</v>
      </c>
      <c r="L311" s="571"/>
      <c r="M311" s="571">
        <v>4013</v>
      </c>
      <c r="N311" s="571">
        <v>2</v>
      </c>
      <c r="O311" s="571">
        <v>8066</v>
      </c>
      <c r="P311" s="585"/>
      <c r="Q311" s="572">
        <v>4033</v>
      </c>
    </row>
    <row r="312" spans="1:17" ht="14.4" customHeight="1" x14ac:dyDescent="0.3">
      <c r="A312" s="567" t="s">
        <v>515</v>
      </c>
      <c r="B312" s="568" t="s">
        <v>4057</v>
      </c>
      <c r="C312" s="568" t="s">
        <v>3828</v>
      </c>
      <c r="D312" s="568" t="s">
        <v>4125</v>
      </c>
      <c r="E312" s="568" t="s">
        <v>4126</v>
      </c>
      <c r="F312" s="571"/>
      <c r="G312" s="571"/>
      <c r="H312" s="571"/>
      <c r="I312" s="571"/>
      <c r="J312" s="571">
        <v>3</v>
      </c>
      <c r="K312" s="571">
        <v>924</v>
      </c>
      <c r="L312" s="571"/>
      <c r="M312" s="571">
        <v>308</v>
      </c>
      <c r="N312" s="571">
        <v>1</v>
      </c>
      <c r="O312" s="571">
        <v>311</v>
      </c>
      <c r="P312" s="585"/>
      <c r="Q312" s="572">
        <v>311</v>
      </c>
    </row>
    <row r="313" spans="1:17" ht="14.4" customHeight="1" x14ac:dyDescent="0.3">
      <c r="A313" s="567" t="s">
        <v>515</v>
      </c>
      <c r="B313" s="568" t="s">
        <v>4057</v>
      </c>
      <c r="C313" s="568" t="s">
        <v>3828</v>
      </c>
      <c r="D313" s="568" t="s">
        <v>4127</v>
      </c>
      <c r="E313" s="568" t="s">
        <v>4128</v>
      </c>
      <c r="F313" s="571"/>
      <c r="G313" s="571"/>
      <c r="H313" s="571"/>
      <c r="I313" s="571"/>
      <c r="J313" s="571">
        <v>1</v>
      </c>
      <c r="K313" s="571">
        <v>926</v>
      </c>
      <c r="L313" s="571"/>
      <c r="M313" s="571">
        <v>926</v>
      </c>
      <c r="N313" s="571">
        <v>1</v>
      </c>
      <c r="O313" s="571">
        <v>932</v>
      </c>
      <c r="P313" s="585"/>
      <c r="Q313" s="572">
        <v>932</v>
      </c>
    </row>
    <row r="314" spans="1:17" ht="14.4" customHeight="1" x14ac:dyDescent="0.3">
      <c r="A314" s="567" t="s">
        <v>515</v>
      </c>
      <c r="B314" s="568" t="s">
        <v>4057</v>
      </c>
      <c r="C314" s="568" t="s">
        <v>3828</v>
      </c>
      <c r="D314" s="568" t="s">
        <v>4129</v>
      </c>
      <c r="E314" s="568" t="s">
        <v>4130</v>
      </c>
      <c r="F314" s="571"/>
      <c r="G314" s="571"/>
      <c r="H314" s="571"/>
      <c r="I314" s="571"/>
      <c r="J314" s="571"/>
      <c r="K314" s="571"/>
      <c r="L314" s="571"/>
      <c r="M314" s="571"/>
      <c r="N314" s="571">
        <v>1</v>
      </c>
      <c r="O314" s="571">
        <v>1049</v>
      </c>
      <c r="P314" s="585"/>
      <c r="Q314" s="572">
        <v>1049</v>
      </c>
    </row>
    <row r="315" spans="1:17" ht="14.4" customHeight="1" x14ac:dyDescent="0.3">
      <c r="A315" s="567" t="s">
        <v>515</v>
      </c>
      <c r="B315" s="568" t="s">
        <v>4057</v>
      </c>
      <c r="C315" s="568" t="s">
        <v>3828</v>
      </c>
      <c r="D315" s="568" t="s">
        <v>4131</v>
      </c>
      <c r="E315" s="568" t="s">
        <v>4132</v>
      </c>
      <c r="F315" s="571"/>
      <c r="G315" s="571"/>
      <c r="H315" s="571"/>
      <c r="I315" s="571"/>
      <c r="J315" s="571">
        <v>1</v>
      </c>
      <c r="K315" s="571">
        <v>2919</v>
      </c>
      <c r="L315" s="571"/>
      <c r="M315" s="571">
        <v>2919</v>
      </c>
      <c r="N315" s="571"/>
      <c r="O315" s="571"/>
      <c r="P315" s="585"/>
      <c r="Q315" s="572"/>
    </row>
    <row r="316" spans="1:17" ht="14.4" customHeight="1" x14ac:dyDescent="0.3">
      <c r="A316" s="567" t="s">
        <v>515</v>
      </c>
      <c r="B316" s="568" t="s">
        <v>4133</v>
      </c>
      <c r="C316" s="568" t="s">
        <v>3828</v>
      </c>
      <c r="D316" s="568" t="s">
        <v>4023</v>
      </c>
      <c r="E316" s="568" t="s">
        <v>4024</v>
      </c>
      <c r="F316" s="571">
        <v>1</v>
      </c>
      <c r="G316" s="571">
        <v>428</v>
      </c>
      <c r="H316" s="571">
        <v>1</v>
      </c>
      <c r="I316" s="571">
        <v>428</v>
      </c>
      <c r="J316" s="571"/>
      <c r="K316" s="571"/>
      <c r="L316" s="571"/>
      <c r="M316" s="571"/>
      <c r="N316" s="571">
        <v>1</v>
      </c>
      <c r="O316" s="571">
        <v>431</v>
      </c>
      <c r="P316" s="585">
        <v>1.0070093457943925</v>
      </c>
      <c r="Q316" s="572">
        <v>431</v>
      </c>
    </row>
    <row r="317" spans="1:17" ht="14.4" customHeight="1" x14ac:dyDescent="0.3">
      <c r="A317" s="567" t="s">
        <v>515</v>
      </c>
      <c r="B317" s="568" t="s">
        <v>4133</v>
      </c>
      <c r="C317" s="568" t="s">
        <v>3828</v>
      </c>
      <c r="D317" s="568" t="s">
        <v>4029</v>
      </c>
      <c r="E317" s="568" t="s">
        <v>4030</v>
      </c>
      <c r="F317" s="571"/>
      <c r="G317" s="571"/>
      <c r="H317" s="571"/>
      <c r="I317" s="571"/>
      <c r="J317" s="571"/>
      <c r="K317" s="571"/>
      <c r="L317" s="571"/>
      <c r="M317" s="571"/>
      <c r="N317" s="571">
        <v>1</v>
      </c>
      <c r="O317" s="571">
        <v>9034</v>
      </c>
      <c r="P317" s="585"/>
      <c r="Q317" s="572">
        <v>9034</v>
      </c>
    </row>
    <row r="318" spans="1:17" ht="14.4" customHeight="1" x14ac:dyDescent="0.3">
      <c r="A318" s="567" t="s">
        <v>515</v>
      </c>
      <c r="B318" s="568" t="s">
        <v>4133</v>
      </c>
      <c r="C318" s="568" t="s">
        <v>3828</v>
      </c>
      <c r="D318" s="568" t="s">
        <v>4134</v>
      </c>
      <c r="E318" s="568" t="s">
        <v>4135</v>
      </c>
      <c r="F318" s="571"/>
      <c r="G318" s="571"/>
      <c r="H318" s="571"/>
      <c r="I318" s="571"/>
      <c r="J318" s="571">
        <v>1</v>
      </c>
      <c r="K318" s="571">
        <v>18299</v>
      </c>
      <c r="L318" s="571"/>
      <c r="M318" s="571">
        <v>18299</v>
      </c>
      <c r="N318" s="571">
        <v>2</v>
      </c>
      <c r="O318" s="571">
        <v>36700</v>
      </c>
      <c r="P318" s="585"/>
      <c r="Q318" s="572">
        <v>18350</v>
      </c>
    </row>
    <row r="319" spans="1:17" ht="14.4" customHeight="1" x14ac:dyDescent="0.3">
      <c r="A319" s="567" t="s">
        <v>515</v>
      </c>
      <c r="B319" s="568" t="s">
        <v>4136</v>
      </c>
      <c r="C319" s="568" t="s">
        <v>3828</v>
      </c>
      <c r="D319" s="568" t="s">
        <v>1869</v>
      </c>
      <c r="E319" s="568" t="s">
        <v>4137</v>
      </c>
      <c r="F319" s="571"/>
      <c r="G319" s="571"/>
      <c r="H319" s="571"/>
      <c r="I319" s="571"/>
      <c r="J319" s="571"/>
      <c r="K319" s="571"/>
      <c r="L319" s="571"/>
      <c r="M319" s="571"/>
      <c r="N319" s="571">
        <v>3</v>
      </c>
      <c r="O319" s="571">
        <v>16179</v>
      </c>
      <c r="P319" s="585"/>
      <c r="Q319" s="572">
        <v>5393</v>
      </c>
    </row>
    <row r="320" spans="1:17" ht="14.4" customHeight="1" x14ac:dyDescent="0.3">
      <c r="A320" s="567" t="s">
        <v>515</v>
      </c>
      <c r="B320" s="568" t="s">
        <v>4136</v>
      </c>
      <c r="C320" s="568" t="s">
        <v>3828</v>
      </c>
      <c r="D320" s="568" t="s">
        <v>4138</v>
      </c>
      <c r="E320" s="568" t="s">
        <v>4139</v>
      </c>
      <c r="F320" s="571"/>
      <c r="G320" s="571"/>
      <c r="H320" s="571"/>
      <c r="I320" s="571"/>
      <c r="J320" s="571"/>
      <c r="K320" s="571"/>
      <c r="L320" s="571"/>
      <c r="M320" s="571"/>
      <c r="N320" s="571">
        <v>2</v>
      </c>
      <c r="O320" s="571">
        <v>7856</v>
      </c>
      <c r="P320" s="585"/>
      <c r="Q320" s="572">
        <v>3928</v>
      </c>
    </row>
    <row r="321" spans="1:17" ht="14.4" customHeight="1" x14ac:dyDescent="0.3">
      <c r="A321" s="567" t="s">
        <v>515</v>
      </c>
      <c r="B321" s="568" t="s">
        <v>4136</v>
      </c>
      <c r="C321" s="568" t="s">
        <v>3828</v>
      </c>
      <c r="D321" s="568" t="s">
        <v>4140</v>
      </c>
      <c r="E321" s="568" t="s">
        <v>4141</v>
      </c>
      <c r="F321" s="571"/>
      <c r="G321" s="571"/>
      <c r="H321" s="571"/>
      <c r="I321" s="571"/>
      <c r="J321" s="571"/>
      <c r="K321" s="571"/>
      <c r="L321" s="571"/>
      <c r="M321" s="571"/>
      <c r="N321" s="571">
        <v>2</v>
      </c>
      <c r="O321" s="571">
        <v>24786</v>
      </c>
      <c r="P321" s="585"/>
      <c r="Q321" s="572">
        <v>12393</v>
      </c>
    </row>
    <row r="322" spans="1:17" ht="14.4" customHeight="1" x14ac:dyDescent="0.3">
      <c r="A322" s="567" t="s">
        <v>515</v>
      </c>
      <c r="B322" s="568" t="s">
        <v>4136</v>
      </c>
      <c r="C322" s="568" t="s">
        <v>3828</v>
      </c>
      <c r="D322" s="568" t="s">
        <v>4142</v>
      </c>
      <c r="E322" s="568" t="s">
        <v>4143</v>
      </c>
      <c r="F322" s="571"/>
      <c r="G322" s="571"/>
      <c r="H322" s="571"/>
      <c r="I322" s="571"/>
      <c r="J322" s="571"/>
      <c r="K322" s="571"/>
      <c r="L322" s="571"/>
      <c r="M322" s="571"/>
      <c r="N322" s="571">
        <v>4</v>
      </c>
      <c r="O322" s="571">
        <v>688</v>
      </c>
      <c r="P322" s="585"/>
      <c r="Q322" s="572">
        <v>172</v>
      </c>
    </row>
    <row r="323" spans="1:17" ht="14.4" customHeight="1" x14ac:dyDescent="0.3">
      <c r="A323" s="567" t="s">
        <v>515</v>
      </c>
      <c r="B323" s="568" t="s">
        <v>4136</v>
      </c>
      <c r="C323" s="568" t="s">
        <v>3828</v>
      </c>
      <c r="D323" s="568" t="s">
        <v>4144</v>
      </c>
      <c r="E323" s="568" t="s">
        <v>4145</v>
      </c>
      <c r="F323" s="571"/>
      <c r="G323" s="571"/>
      <c r="H323" s="571"/>
      <c r="I323" s="571"/>
      <c r="J323" s="571"/>
      <c r="K323" s="571"/>
      <c r="L323" s="571"/>
      <c r="M323" s="571"/>
      <c r="N323" s="571">
        <v>2</v>
      </c>
      <c r="O323" s="571">
        <v>10452</v>
      </c>
      <c r="P323" s="585"/>
      <c r="Q323" s="572">
        <v>5226</v>
      </c>
    </row>
    <row r="324" spans="1:17" ht="14.4" customHeight="1" x14ac:dyDescent="0.3">
      <c r="A324" s="567" t="s">
        <v>515</v>
      </c>
      <c r="B324" s="568" t="s">
        <v>4136</v>
      </c>
      <c r="C324" s="568" t="s">
        <v>3828</v>
      </c>
      <c r="D324" s="568" t="s">
        <v>4146</v>
      </c>
      <c r="E324" s="568" t="s">
        <v>4147</v>
      </c>
      <c r="F324" s="571"/>
      <c r="G324" s="571"/>
      <c r="H324" s="571"/>
      <c r="I324" s="571"/>
      <c r="J324" s="571"/>
      <c r="K324" s="571"/>
      <c r="L324" s="571"/>
      <c r="M324" s="571"/>
      <c r="N324" s="571">
        <v>1</v>
      </c>
      <c r="O324" s="571">
        <v>3571</v>
      </c>
      <c r="P324" s="585"/>
      <c r="Q324" s="572">
        <v>3571</v>
      </c>
    </row>
    <row r="325" spans="1:17" ht="14.4" customHeight="1" x14ac:dyDescent="0.3">
      <c r="A325" s="567" t="s">
        <v>515</v>
      </c>
      <c r="B325" s="568" t="s">
        <v>4136</v>
      </c>
      <c r="C325" s="568" t="s">
        <v>3828</v>
      </c>
      <c r="D325" s="568" t="s">
        <v>4148</v>
      </c>
      <c r="E325" s="568" t="s">
        <v>4149</v>
      </c>
      <c r="F325" s="571"/>
      <c r="G325" s="571"/>
      <c r="H325" s="571"/>
      <c r="I325" s="571"/>
      <c r="J325" s="571"/>
      <c r="K325" s="571"/>
      <c r="L325" s="571"/>
      <c r="M325" s="571"/>
      <c r="N325" s="571">
        <v>2</v>
      </c>
      <c r="O325" s="571">
        <v>2478</v>
      </c>
      <c r="P325" s="585"/>
      <c r="Q325" s="572">
        <v>1239</v>
      </c>
    </row>
    <row r="326" spans="1:17" ht="14.4" customHeight="1" x14ac:dyDescent="0.3">
      <c r="A326" s="567" t="s">
        <v>515</v>
      </c>
      <c r="B326" s="568" t="s">
        <v>4136</v>
      </c>
      <c r="C326" s="568" t="s">
        <v>3828</v>
      </c>
      <c r="D326" s="568" t="s">
        <v>4150</v>
      </c>
      <c r="E326" s="568" t="s">
        <v>4151</v>
      </c>
      <c r="F326" s="571"/>
      <c r="G326" s="571"/>
      <c r="H326" s="571"/>
      <c r="I326" s="571"/>
      <c r="J326" s="571"/>
      <c r="K326" s="571"/>
      <c r="L326" s="571"/>
      <c r="M326" s="571"/>
      <c r="N326" s="571">
        <v>1</v>
      </c>
      <c r="O326" s="571">
        <v>1488</v>
      </c>
      <c r="P326" s="585"/>
      <c r="Q326" s="572">
        <v>1488</v>
      </c>
    </row>
    <row r="327" spans="1:17" ht="14.4" customHeight="1" x14ac:dyDescent="0.3">
      <c r="A327" s="567" t="s">
        <v>515</v>
      </c>
      <c r="B327" s="568" t="s">
        <v>4136</v>
      </c>
      <c r="C327" s="568" t="s">
        <v>3828</v>
      </c>
      <c r="D327" s="568" t="s">
        <v>4152</v>
      </c>
      <c r="E327" s="568" t="s">
        <v>4153</v>
      </c>
      <c r="F327" s="571"/>
      <c r="G327" s="571"/>
      <c r="H327" s="571"/>
      <c r="I327" s="571"/>
      <c r="J327" s="571"/>
      <c r="K327" s="571"/>
      <c r="L327" s="571"/>
      <c r="M327" s="571"/>
      <c r="N327" s="571">
        <v>1</v>
      </c>
      <c r="O327" s="571">
        <v>2678</v>
      </c>
      <c r="P327" s="585"/>
      <c r="Q327" s="572">
        <v>2678</v>
      </c>
    </row>
    <row r="328" spans="1:17" ht="14.4" customHeight="1" x14ac:dyDescent="0.3">
      <c r="A328" s="567" t="s">
        <v>515</v>
      </c>
      <c r="B328" s="568" t="s">
        <v>4136</v>
      </c>
      <c r="C328" s="568" t="s">
        <v>3828</v>
      </c>
      <c r="D328" s="568" t="s">
        <v>4154</v>
      </c>
      <c r="E328" s="568" t="s">
        <v>4155</v>
      </c>
      <c r="F328" s="571"/>
      <c r="G328" s="571"/>
      <c r="H328" s="571"/>
      <c r="I328" s="571"/>
      <c r="J328" s="571"/>
      <c r="K328" s="571"/>
      <c r="L328" s="571"/>
      <c r="M328" s="571"/>
      <c r="N328" s="571">
        <v>1</v>
      </c>
      <c r="O328" s="571">
        <v>1104</v>
      </c>
      <c r="P328" s="585"/>
      <c r="Q328" s="572">
        <v>1104</v>
      </c>
    </row>
    <row r="329" spans="1:17" ht="14.4" customHeight="1" x14ac:dyDescent="0.3">
      <c r="A329" s="567" t="s">
        <v>515</v>
      </c>
      <c r="B329" s="568" t="s">
        <v>4136</v>
      </c>
      <c r="C329" s="568" t="s">
        <v>3828</v>
      </c>
      <c r="D329" s="568" t="s">
        <v>4156</v>
      </c>
      <c r="E329" s="568" t="s">
        <v>4157</v>
      </c>
      <c r="F329" s="571"/>
      <c r="G329" s="571"/>
      <c r="H329" s="571"/>
      <c r="I329" s="571"/>
      <c r="J329" s="571"/>
      <c r="K329" s="571"/>
      <c r="L329" s="571"/>
      <c r="M329" s="571"/>
      <c r="N329" s="571">
        <v>2</v>
      </c>
      <c r="O329" s="571">
        <v>884</v>
      </c>
      <c r="P329" s="585"/>
      <c r="Q329" s="572">
        <v>442</v>
      </c>
    </row>
    <row r="330" spans="1:17" ht="14.4" customHeight="1" x14ac:dyDescent="0.3">
      <c r="A330" s="567" t="s">
        <v>515</v>
      </c>
      <c r="B330" s="568" t="s">
        <v>4136</v>
      </c>
      <c r="C330" s="568" t="s">
        <v>3828</v>
      </c>
      <c r="D330" s="568" t="s">
        <v>4158</v>
      </c>
      <c r="E330" s="568" t="s">
        <v>4159</v>
      </c>
      <c r="F330" s="571"/>
      <c r="G330" s="571"/>
      <c r="H330" s="571"/>
      <c r="I330" s="571"/>
      <c r="J330" s="571"/>
      <c r="K330" s="571"/>
      <c r="L330" s="571"/>
      <c r="M330" s="571"/>
      <c r="N330" s="571">
        <v>1</v>
      </c>
      <c r="O330" s="571">
        <v>3809</v>
      </c>
      <c r="P330" s="585"/>
      <c r="Q330" s="572">
        <v>3809</v>
      </c>
    </row>
    <row r="331" spans="1:17" ht="14.4" customHeight="1" x14ac:dyDescent="0.3">
      <c r="A331" s="567" t="s">
        <v>515</v>
      </c>
      <c r="B331" s="568" t="s">
        <v>4160</v>
      </c>
      <c r="C331" s="568" t="s">
        <v>3828</v>
      </c>
      <c r="D331" s="568" t="s">
        <v>4161</v>
      </c>
      <c r="E331" s="568" t="s">
        <v>4162</v>
      </c>
      <c r="F331" s="571"/>
      <c r="G331" s="571"/>
      <c r="H331" s="571"/>
      <c r="I331" s="571"/>
      <c r="J331" s="571"/>
      <c r="K331" s="571"/>
      <c r="L331" s="571"/>
      <c r="M331" s="571"/>
      <c r="N331" s="571">
        <v>1</v>
      </c>
      <c r="O331" s="571">
        <v>808</v>
      </c>
      <c r="P331" s="585"/>
      <c r="Q331" s="572">
        <v>808</v>
      </c>
    </row>
    <row r="332" spans="1:17" ht="14.4" customHeight="1" x14ac:dyDescent="0.3">
      <c r="A332" s="567" t="s">
        <v>515</v>
      </c>
      <c r="B332" s="568" t="s">
        <v>4160</v>
      </c>
      <c r="C332" s="568" t="s">
        <v>3828</v>
      </c>
      <c r="D332" s="568" t="s">
        <v>4163</v>
      </c>
      <c r="E332" s="568" t="s">
        <v>4164</v>
      </c>
      <c r="F332" s="571"/>
      <c r="G332" s="571"/>
      <c r="H332" s="571"/>
      <c r="I332" s="571"/>
      <c r="J332" s="571">
        <v>2</v>
      </c>
      <c r="K332" s="571">
        <v>1994</v>
      </c>
      <c r="L332" s="571"/>
      <c r="M332" s="571">
        <v>997</v>
      </c>
      <c r="N332" s="571"/>
      <c r="O332" s="571"/>
      <c r="P332" s="585"/>
      <c r="Q332" s="572"/>
    </row>
    <row r="333" spans="1:17" ht="14.4" customHeight="1" x14ac:dyDescent="0.3">
      <c r="A333" s="567" t="s">
        <v>515</v>
      </c>
      <c r="B333" s="568" t="s">
        <v>4160</v>
      </c>
      <c r="C333" s="568" t="s">
        <v>3828</v>
      </c>
      <c r="D333" s="568" t="s">
        <v>4165</v>
      </c>
      <c r="E333" s="568" t="s">
        <v>4166</v>
      </c>
      <c r="F333" s="571"/>
      <c r="G333" s="571"/>
      <c r="H333" s="571"/>
      <c r="I333" s="571"/>
      <c r="J333" s="571">
        <v>2</v>
      </c>
      <c r="K333" s="571">
        <v>5246</v>
      </c>
      <c r="L333" s="571"/>
      <c r="M333" s="571">
        <v>2623</v>
      </c>
      <c r="N333" s="571"/>
      <c r="O333" s="571"/>
      <c r="P333" s="585"/>
      <c r="Q333" s="572"/>
    </row>
    <row r="334" spans="1:17" ht="14.4" customHeight="1" x14ac:dyDescent="0.3">
      <c r="A334" s="567" t="s">
        <v>515</v>
      </c>
      <c r="B334" s="568" t="s">
        <v>4160</v>
      </c>
      <c r="C334" s="568" t="s">
        <v>3828</v>
      </c>
      <c r="D334" s="568" t="s">
        <v>4167</v>
      </c>
      <c r="E334" s="568" t="s">
        <v>4168</v>
      </c>
      <c r="F334" s="571"/>
      <c r="G334" s="571"/>
      <c r="H334" s="571"/>
      <c r="I334" s="571"/>
      <c r="J334" s="571"/>
      <c r="K334" s="571"/>
      <c r="L334" s="571"/>
      <c r="M334" s="571"/>
      <c r="N334" s="571">
        <v>1</v>
      </c>
      <c r="O334" s="571">
        <v>351</v>
      </c>
      <c r="P334" s="585"/>
      <c r="Q334" s="572">
        <v>351</v>
      </c>
    </row>
    <row r="335" spans="1:17" ht="14.4" customHeight="1" x14ac:dyDescent="0.3">
      <c r="A335" s="567" t="s">
        <v>515</v>
      </c>
      <c r="B335" s="568" t="s">
        <v>4160</v>
      </c>
      <c r="C335" s="568" t="s">
        <v>3828</v>
      </c>
      <c r="D335" s="568" t="s">
        <v>4169</v>
      </c>
      <c r="E335" s="568" t="s">
        <v>4170</v>
      </c>
      <c r="F335" s="571"/>
      <c r="G335" s="571"/>
      <c r="H335" s="571"/>
      <c r="I335" s="571"/>
      <c r="J335" s="571">
        <v>1</v>
      </c>
      <c r="K335" s="571">
        <v>1793</v>
      </c>
      <c r="L335" s="571"/>
      <c r="M335" s="571">
        <v>1793</v>
      </c>
      <c r="N335" s="571"/>
      <c r="O335" s="571"/>
      <c r="P335" s="585"/>
      <c r="Q335" s="572"/>
    </row>
    <row r="336" spans="1:17" ht="14.4" customHeight="1" x14ac:dyDescent="0.3">
      <c r="A336" s="567" t="s">
        <v>515</v>
      </c>
      <c r="B336" s="568" t="s">
        <v>4160</v>
      </c>
      <c r="C336" s="568" t="s">
        <v>3828</v>
      </c>
      <c r="D336" s="568" t="s">
        <v>4171</v>
      </c>
      <c r="E336" s="568" t="s">
        <v>4172</v>
      </c>
      <c r="F336" s="571"/>
      <c r="G336" s="571"/>
      <c r="H336" s="571"/>
      <c r="I336" s="571"/>
      <c r="J336" s="571">
        <v>1</v>
      </c>
      <c r="K336" s="571">
        <v>684</v>
      </c>
      <c r="L336" s="571"/>
      <c r="M336" s="571">
        <v>684</v>
      </c>
      <c r="N336" s="571">
        <v>1</v>
      </c>
      <c r="O336" s="571">
        <v>686</v>
      </c>
      <c r="P336" s="585"/>
      <c r="Q336" s="572">
        <v>686</v>
      </c>
    </row>
    <row r="337" spans="1:17" ht="14.4" customHeight="1" x14ac:dyDescent="0.3">
      <c r="A337" s="567" t="s">
        <v>515</v>
      </c>
      <c r="B337" s="568" t="s">
        <v>4160</v>
      </c>
      <c r="C337" s="568" t="s">
        <v>3828</v>
      </c>
      <c r="D337" s="568" t="s">
        <v>4173</v>
      </c>
      <c r="E337" s="568" t="s">
        <v>4174</v>
      </c>
      <c r="F337" s="571"/>
      <c r="G337" s="571"/>
      <c r="H337" s="571"/>
      <c r="I337" s="571"/>
      <c r="J337" s="571">
        <v>1</v>
      </c>
      <c r="K337" s="571">
        <v>1525</v>
      </c>
      <c r="L337" s="571"/>
      <c r="M337" s="571">
        <v>1525</v>
      </c>
      <c r="N337" s="571">
        <v>1</v>
      </c>
      <c r="O337" s="571">
        <v>1529</v>
      </c>
      <c r="P337" s="585"/>
      <c r="Q337" s="572">
        <v>1529</v>
      </c>
    </row>
    <row r="338" spans="1:17" ht="14.4" customHeight="1" x14ac:dyDescent="0.3">
      <c r="A338" s="567" t="s">
        <v>515</v>
      </c>
      <c r="B338" s="568" t="s">
        <v>4175</v>
      </c>
      <c r="C338" s="568" t="s">
        <v>3828</v>
      </c>
      <c r="D338" s="568" t="s">
        <v>4176</v>
      </c>
      <c r="E338" s="568" t="s">
        <v>4177</v>
      </c>
      <c r="F338" s="571"/>
      <c r="G338" s="571"/>
      <c r="H338" s="571"/>
      <c r="I338" s="571"/>
      <c r="J338" s="571">
        <v>3</v>
      </c>
      <c r="K338" s="571">
        <v>1005</v>
      </c>
      <c r="L338" s="571"/>
      <c r="M338" s="571">
        <v>335</v>
      </c>
      <c r="N338" s="571"/>
      <c r="O338" s="571"/>
      <c r="P338" s="585"/>
      <c r="Q338" s="572"/>
    </row>
    <row r="339" spans="1:17" ht="14.4" customHeight="1" x14ac:dyDescent="0.3">
      <c r="A339" s="567" t="s">
        <v>515</v>
      </c>
      <c r="B339" s="568" t="s">
        <v>4175</v>
      </c>
      <c r="C339" s="568" t="s">
        <v>3828</v>
      </c>
      <c r="D339" s="568" t="s">
        <v>4178</v>
      </c>
      <c r="E339" s="568" t="s">
        <v>4179</v>
      </c>
      <c r="F339" s="571"/>
      <c r="G339" s="571"/>
      <c r="H339" s="571"/>
      <c r="I339" s="571"/>
      <c r="J339" s="571">
        <v>3</v>
      </c>
      <c r="K339" s="571">
        <v>1029</v>
      </c>
      <c r="L339" s="571"/>
      <c r="M339" s="571">
        <v>343</v>
      </c>
      <c r="N339" s="571"/>
      <c r="O339" s="571"/>
      <c r="P339" s="585"/>
      <c r="Q339" s="572"/>
    </row>
    <row r="340" spans="1:17" ht="14.4" customHeight="1" x14ac:dyDescent="0.3">
      <c r="A340" s="567" t="s">
        <v>515</v>
      </c>
      <c r="B340" s="568" t="s">
        <v>4175</v>
      </c>
      <c r="C340" s="568" t="s">
        <v>3828</v>
      </c>
      <c r="D340" s="568" t="s">
        <v>4180</v>
      </c>
      <c r="E340" s="568" t="s">
        <v>4181</v>
      </c>
      <c r="F340" s="571"/>
      <c r="G340" s="571"/>
      <c r="H340" s="571"/>
      <c r="I340" s="571"/>
      <c r="J340" s="571">
        <v>4</v>
      </c>
      <c r="K340" s="571">
        <v>3628</v>
      </c>
      <c r="L340" s="571"/>
      <c r="M340" s="571">
        <v>907</v>
      </c>
      <c r="N340" s="571">
        <v>1</v>
      </c>
      <c r="O340" s="571">
        <v>912</v>
      </c>
      <c r="P340" s="585"/>
      <c r="Q340" s="572">
        <v>912</v>
      </c>
    </row>
    <row r="341" spans="1:17" ht="14.4" customHeight="1" x14ac:dyDescent="0.3">
      <c r="A341" s="567" t="s">
        <v>515</v>
      </c>
      <c r="B341" s="568" t="s">
        <v>4175</v>
      </c>
      <c r="C341" s="568" t="s">
        <v>3828</v>
      </c>
      <c r="D341" s="568" t="s">
        <v>4182</v>
      </c>
      <c r="E341" s="568" t="s">
        <v>4183</v>
      </c>
      <c r="F341" s="571"/>
      <c r="G341" s="571"/>
      <c r="H341" s="571"/>
      <c r="I341" s="571"/>
      <c r="J341" s="571">
        <v>3</v>
      </c>
      <c r="K341" s="571">
        <v>1047</v>
      </c>
      <c r="L341" s="571"/>
      <c r="M341" s="571">
        <v>349</v>
      </c>
      <c r="N341" s="571">
        <v>1</v>
      </c>
      <c r="O341" s="571">
        <v>351</v>
      </c>
      <c r="P341" s="585"/>
      <c r="Q341" s="572">
        <v>351</v>
      </c>
    </row>
    <row r="342" spans="1:17" ht="14.4" customHeight="1" x14ac:dyDescent="0.3">
      <c r="A342" s="567" t="s">
        <v>515</v>
      </c>
      <c r="B342" s="568" t="s">
        <v>4175</v>
      </c>
      <c r="C342" s="568" t="s">
        <v>3828</v>
      </c>
      <c r="D342" s="568" t="s">
        <v>4184</v>
      </c>
      <c r="E342" s="568" t="s">
        <v>4185</v>
      </c>
      <c r="F342" s="571"/>
      <c r="G342" s="571"/>
      <c r="H342" s="571"/>
      <c r="I342" s="571"/>
      <c r="J342" s="571">
        <v>8</v>
      </c>
      <c r="K342" s="571">
        <v>5320</v>
      </c>
      <c r="L342" s="571"/>
      <c r="M342" s="571">
        <v>665</v>
      </c>
      <c r="N342" s="571"/>
      <c r="O342" s="571"/>
      <c r="P342" s="585"/>
      <c r="Q342" s="572"/>
    </row>
    <row r="343" spans="1:17" ht="14.4" customHeight="1" x14ac:dyDescent="0.3">
      <c r="A343" s="567" t="s">
        <v>515</v>
      </c>
      <c r="B343" s="568" t="s">
        <v>4175</v>
      </c>
      <c r="C343" s="568" t="s">
        <v>3828</v>
      </c>
      <c r="D343" s="568" t="s">
        <v>4186</v>
      </c>
      <c r="E343" s="568" t="s">
        <v>4187</v>
      </c>
      <c r="F343" s="571"/>
      <c r="G343" s="571"/>
      <c r="H343" s="571"/>
      <c r="I343" s="571"/>
      <c r="J343" s="571">
        <v>24</v>
      </c>
      <c r="K343" s="571">
        <v>57384</v>
      </c>
      <c r="L343" s="571"/>
      <c r="M343" s="571">
        <v>2391</v>
      </c>
      <c r="N343" s="571">
        <v>15</v>
      </c>
      <c r="O343" s="571">
        <v>36120</v>
      </c>
      <c r="P343" s="585"/>
      <c r="Q343" s="572">
        <v>2408</v>
      </c>
    </row>
    <row r="344" spans="1:17" ht="14.4" customHeight="1" x14ac:dyDescent="0.3">
      <c r="A344" s="567" t="s">
        <v>515</v>
      </c>
      <c r="B344" s="568" t="s">
        <v>4175</v>
      </c>
      <c r="C344" s="568" t="s">
        <v>3828</v>
      </c>
      <c r="D344" s="568" t="s">
        <v>4188</v>
      </c>
      <c r="E344" s="568" t="s">
        <v>4189</v>
      </c>
      <c r="F344" s="571"/>
      <c r="G344" s="571"/>
      <c r="H344" s="571"/>
      <c r="I344" s="571"/>
      <c r="J344" s="571">
        <v>6</v>
      </c>
      <c r="K344" s="571">
        <v>3558</v>
      </c>
      <c r="L344" s="571"/>
      <c r="M344" s="571">
        <v>593</v>
      </c>
      <c r="N344" s="571">
        <v>1</v>
      </c>
      <c r="O344" s="571">
        <v>597</v>
      </c>
      <c r="P344" s="585"/>
      <c r="Q344" s="572">
        <v>597</v>
      </c>
    </row>
    <row r="345" spans="1:17" ht="14.4" customHeight="1" x14ac:dyDescent="0.3">
      <c r="A345" s="567" t="s">
        <v>515</v>
      </c>
      <c r="B345" s="568" t="s">
        <v>4175</v>
      </c>
      <c r="C345" s="568" t="s">
        <v>3828</v>
      </c>
      <c r="D345" s="568" t="s">
        <v>4190</v>
      </c>
      <c r="E345" s="568" t="s">
        <v>4191</v>
      </c>
      <c r="F345" s="571"/>
      <c r="G345" s="571"/>
      <c r="H345" s="571"/>
      <c r="I345" s="571"/>
      <c r="J345" s="571">
        <v>1</v>
      </c>
      <c r="K345" s="571">
        <v>310</v>
      </c>
      <c r="L345" s="571"/>
      <c r="M345" s="571">
        <v>310</v>
      </c>
      <c r="N345" s="571"/>
      <c r="O345" s="571"/>
      <c r="P345" s="585"/>
      <c r="Q345" s="572"/>
    </row>
    <row r="346" spans="1:17" ht="14.4" customHeight="1" x14ac:dyDescent="0.3">
      <c r="A346" s="567" t="s">
        <v>515</v>
      </c>
      <c r="B346" s="568" t="s">
        <v>4175</v>
      </c>
      <c r="C346" s="568" t="s">
        <v>3828</v>
      </c>
      <c r="D346" s="568" t="s">
        <v>4192</v>
      </c>
      <c r="E346" s="568" t="s">
        <v>4193</v>
      </c>
      <c r="F346" s="571"/>
      <c r="G346" s="571"/>
      <c r="H346" s="571"/>
      <c r="I346" s="571"/>
      <c r="J346" s="571">
        <v>1</v>
      </c>
      <c r="K346" s="571">
        <v>6774</v>
      </c>
      <c r="L346" s="571"/>
      <c r="M346" s="571">
        <v>6774</v>
      </c>
      <c r="N346" s="571">
        <v>1</v>
      </c>
      <c r="O346" s="571">
        <v>6819</v>
      </c>
      <c r="P346" s="585"/>
      <c r="Q346" s="572">
        <v>6819</v>
      </c>
    </row>
    <row r="347" spans="1:17" ht="14.4" customHeight="1" x14ac:dyDescent="0.3">
      <c r="A347" s="567" t="s">
        <v>515</v>
      </c>
      <c r="B347" s="568" t="s">
        <v>4175</v>
      </c>
      <c r="C347" s="568" t="s">
        <v>3828</v>
      </c>
      <c r="D347" s="568" t="s">
        <v>4194</v>
      </c>
      <c r="E347" s="568" t="s">
        <v>4195</v>
      </c>
      <c r="F347" s="571"/>
      <c r="G347" s="571"/>
      <c r="H347" s="571"/>
      <c r="I347" s="571"/>
      <c r="J347" s="571">
        <v>1</v>
      </c>
      <c r="K347" s="571">
        <v>1434</v>
      </c>
      <c r="L347" s="571"/>
      <c r="M347" s="571">
        <v>1434</v>
      </c>
      <c r="N347" s="571">
        <v>2</v>
      </c>
      <c r="O347" s="571">
        <v>2892</v>
      </c>
      <c r="P347" s="585"/>
      <c r="Q347" s="572">
        <v>1446</v>
      </c>
    </row>
    <row r="348" spans="1:17" ht="14.4" customHeight="1" x14ac:dyDescent="0.3">
      <c r="A348" s="567" t="s">
        <v>515</v>
      </c>
      <c r="B348" s="568" t="s">
        <v>4175</v>
      </c>
      <c r="C348" s="568" t="s">
        <v>3828</v>
      </c>
      <c r="D348" s="568" t="s">
        <v>4196</v>
      </c>
      <c r="E348" s="568" t="s">
        <v>4197</v>
      </c>
      <c r="F348" s="571"/>
      <c r="G348" s="571"/>
      <c r="H348" s="571"/>
      <c r="I348" s="571"/>
      <c r="J348" s="571">
        <v>1</v>
      </c>
      <c r="K348" s="571">
        <v>311</v>
      </c>
      <c r="L348" s="571"/>
      <c r="M348" s="571">
        <v>311</v>
      </c>
      <c r="N348" s="571"/>
      <c r="O348" s="571"/>
      <c r="P348" s="585"/>
      <c r="Q348" s="572"/>
    </row>
    <row r="349" spans="1:17" ht="14.4" customHeight="1" x14ac:dyDescent="0.3">
      <c r="A349" s="567" t="s">
        <v>515</v>
      </c>
      <c r="B349" s="568" t="s">
        <v>4175</v>
      </c>
      <c r="C349" s="568" t="s">
        <v>3828</v>
      </c>
      <c r="D349" s="568" t="s">
        <v>4055</v>
      </c>
      <c r="E349" s="568" t="s">
        <v>4056</v>
      </c>
      <c r="F349" s="571"/>
      <c r="G349" s="571"/>
      <c r="H349" s="571"/>
      <c r="I349" s="571"/>
      <c r="J349" s="571">
        <v>1</v>
      </c>
      <c r="K349" s="571">
        <v>800</v>
      </c>
      <c r="L349" s="571"/>
      <c r="M349" s="571">
        <v>800</v>
      </c>
      <c r="N349" s="571">
        <v>1</v>
      </c>
      <c r="O349" s="571">
        <v>806</v>
      </c>
      <c r="P349" s="585"/>
      <c r="Q349" s="572">
        <v>806</v>
      </c>
    </row>
    <row r="350" spans="1:17" ht="14.4" customHeight="1" x14ac:dyDescent="0.3">
      <c r="A350" s="567" t="s">
        <v>515</v>
      </c>
      <c r="B350" s="568" t="s">
        <v>4175</v>
      </c>
      <c r="C350" s="568" t="s">
        <v>3828</v>
      </c>
      <c r="D350" s="568" t="s">
        <v>4198</v>
      </c>
      <c r="E350" s="568" t="s">
        <v>4199</v>
      </c>
      <c r="F350" s="571"/>
      <c r="G350" s="571"/>
      <c r="H350" s="571"/>
      <c r="I350" s="571"/>
      <c r="J350" s="571">
        <v>1</v>
      </c>
      <c r="K350" s="571">
        <v>5665</v>
      </c>
      <c r="L350" s="571"/>
      <c r="M350" s="571">
        <v>5665</v>
      </c>
      <c r="N350" s="571"/>
      <c r="O350" s="571"/>
      <c r="P350" s="585"/>
      <c r="Q350" s="572"/>
    </row>
    <row r="351" spans="1:17" ht="14.4" customHeight="1" x14ac:dyDescent="0.3">
      <c r="A351" s="567" t="s">
        <v>515</v>
      </c>
      <c r="B351" s="568" t="s">
        <v>4175</v>
      </c>
      <c r="C351" s="568" t="s">
        <v>3828</v>
      </c>
      <c r="D351" s="568" t="s">
        <v>4200</v>
      </c>
      <c r="E351" s="568" t="s">
        <v>4201</v>
      </c>
      <c r="F351" s="571"/>
      <c r="G351" s="571"/>
      <c r="H351" s="571"/>
      <c r="I351" s="571"/>
      <c r="J351" s="571">
        <v>1</v>
      </c>
      <c r="K351" s="571">
        <v>3108</v>
      </c>
      <c r="L351" s="571"/>
      <c r="M351" s="571">
        <v>3108</v>
      </c>
      <c r="N351" s="571">
        <v>1</v>
      </c>
      <c r="O351" s="571">
        <v>3124</v>
      </c>
      <c r="P351" s="585"/>
      <c r="Q351" s="572">
        <v>3124</v>
      </c>
    </row>
    <row r="352" spans="1:17" ht="14.4" customHeight="1" x14ac:dyDescent="0.3">
      <c r="A352" s="567" t="s">
        <v>515</v>
      </c>
      <c r="B352" s="568" t="s">
        <v>4202</v>
      </c>
      <c r="C352" s="568" t="s">
        <v>3828</v>
      </c>
      <c r="D352" s="568" t="s">
        <v>4203</v>
      </c>
      <c r="E352" s="568" t="s">
        <v>4204</v>
      </c>
      <c r="F352" s="571"/>
      <c r="G352" s="571"/>
      <c r="H352" s="571"/>
      <c r="I352" s="571"/>
      <c r="J352" s="571"/>
      <c r="K352" s="571"/>
      <c r="L352" s="571"/>
      <c r="M352" s="571"/>
      <c r="N352" s="571">
        <v>1</v>
      </c>
      <c r="O352" s="571">
        <v>1769</v>
      </c>
      <c r="P352" s="585"/>
      <c r="Q352" s="572">
        <v>1769</v>
      </c>
    </row>
    <row r="353" spans="1:17" ht="14.4" customHeight="1" x14ac:dyDescent="0.3">
      <c r="A353" s="567" t="s">
        <v>515</v>
      </c>
      <c r="B353" s="568" t="s">
        <v>3813</v>
      </c>
      <c r="C353" s="568" t="s">
        <v>3819</v>
      </c>
      <c r="D353" s="568" t="s">
        <v>3963</v>
      </c>
      <c r="E353" s="568" t="s">
        <v>3964</v>
      </c>
      <c r="F353" s="571"/>
      <c r="G353" s="571"/>
      <c r="H353" s="571"/>
      <c r="I353" s="571"/>
      <c r="J353" s="571">
        <v>4</v>
      </c>
      <c r="K353" s="571">
        <v>9240</v>
      </c>
      <c r="L353" s="571"/>
      <c r="M353" s="571">
        <v>2310</v>
      </c>
      <c r="N353" s="571">
        <v>6</v>
      </c>
      <c r="O353" s="571">
        <v>13860</v>
      </c>
      <c r="P353" s="585"/>
      <c r="Q353" s="572">
        <v>2310</v>
      </c>
    </row>
    <row r="354" spans="1:17" ht="14.4" customHeight="1" x14ac:dyDescent="0.3">
      <c r="A354" s="567" t="s">
        <v>515</v>
      </c>
      <c r="B354" s="568" t="s">
        <v>3813</v>
      </c>
      <c r="C354" s="568" t="s">
        <v>3819</v>
      </c>
      <c r="D354" s="568" t="s">
        <v>3938</v>
      </c>
      <c r="E354" s="568" t="s">
        <v>3939</v>
      </c>
      <c r="F354" s="571"/>
      <c r="G354" s="571"/>
      <c r="H354" s="571"/>
      <c r="I354" s="571"/>
      <c r="J354" s="571"/>
      <c r="K354" s="571"/>
      <c r="L354" s="571"/>
      <c r="M354" s="571"/>
      <c r="N354" s="571">
        <v>20</v>
      </c>
      <c r="O354" s="571">
        <v>18095</v>
      </c>
      <c r="P354" s="585"/>
      <c r="Q354" s="572">
        <v>904.75</v>
      </c>
    </row>
    <row r="355" spans="1:17" ht="14.4" customHeight="1" x14ac:dyDescent="0.3">
      <c r="A355" s="567" t="s">
        <v>515</v>
      </c>
      <c r="B355" s="568" t="s">
        <v>3813</v>
      </c>
      <c r="C355" s="568" t="s">
        <v>3819</v>
      </c>
      <c r="D355" s="568" t="s">
        <v>4205</v>
      </c>
      <c r="E355" s="568" t="s">
        <v>4206</v>
      </c>
      <c r="F355" s="571">
        <v>1</v>
      </c>
      <c r="G355" s="571">
        <v>3851</v>
      </c>
      <c r="H355" s="571">
        <v>1</v>
      </c>
      <c r="I355" s="571">
        <v>3851</v>
      </c>
      <c r="J355" s="571"/>
      <c r="K355" s="571"/>
      <c r="L355" s="571"/>
      <c r="M355" s="571"/>
      <c r="N355" s="571"/>
      <c r="O355" s="571"/>
      <c r="P355" s="585"/>
      <c r="Q355" s="572"/>
    </row>
    <row r="356" spans="1:17" ht="14.4" customHeight="1" x14ac:dyDescent="0.3">
      <c r="A356" s="567" t="s">
        <v>515</v>
      </c>
      <c r="B356" s="568" t="s">
        <v>3813</v>
      </c>
      <c r="C356" s="568" t="s">
        <v>3819</v>
      </c>
      <c r="D356" s="568" t="s">
        <v>4207</v>
      </c>
      <c r="E356" s="568" t="s">
        <v>4208</v>
      </c>
      <c r="F356" s="571">
        <v>1</v>
      </c>
      <c r="G356" s="571">
        <v>800</v>
      </c>
      <c r="H356" s="571">
        <v>1</v>
      </c>
      <c r="I356" s="571">
        <v>800</v>
      </c>
      <c r="J356" s="571"/>
      <c r="K356" s="571"/>
      <c r="L356" s="571"/>
      <c r="M356" s="571"/>
      <c r="N356" s="571"/>
      <c r="O356" s="571"/>
      <c r="P356" s="585"/>
      <c r="Q356" s="572"/>
    </row>
    <row r="357" spans="1:17" ht="14.4" customHeight="1" x14ac:dyDescent="0.3">
      <c r="A357" s="567" t="s">
        <v>515</v>
      </c>
      <c r="B357" s="568" t="s">
        <v>3813</v>
      </c>
      <c r="C357" s="568" t="s">
        <v>3819</v>
      </c>
      <c r="D357" s="568" t="s">
        <v>4209</v>
      </c>
      <c r="E357" s="568" t="s">
        <v>4210</v>
      </c>
      <c r="F357" s="571">
        <v>1</v>
      </c>
      <c r="G357" s="571">
        <v>296.10000000000002</v>
      </c>
      <c r="H357" s="571">
        <v>1</v>
      </c>
      <c r="I357" s="571">
        <v>296.10000000000002</v>
      </c>
      <c r="J357" s="571"/>
      <c r="K357" s="571"/>
      <c r="L357" s="571"/>
      <c r="M357" s="571"/>
      <c r="N357" s="571"/>
      <c r="O357" s="571"/>
      <c r="P357" s="585"/>
      <c r="Q357" s="572"/>
    </row>
    <row r="358" spans="1:17" ht="14.4" customHeight="1" x14ac:dyDescent="0.3">
      <c r="A358" s="567" t="s">
        <v>515</v>
      </c>
      <c r="B358" s="568" t="s">
        <v>3813</v>
      </c>
      <c r="C358" s="568" t="s">
        <v>3819</v>
      </c>
      <c r="D358" s="568" t="s">
        <v>3822</v>
      </c>
      <c r="E358" s="568" t="s">
        <v>3823</v>
      </c>
      <c r="F358" s="571"/>
      <c r="G358" s="571"/>
      <c r="H358" s="571"/>
      <c r="I358" s="571"/>
      <c r="J358" s="571">
        <v>1</v>
      </c>
      <c r="K358" s="571">
        <v>242.64</v>
      </c>
      <c r="L358" s="571"/>
      <c r="M358" s="571">
        <v>242.64</v>
      </c>
      <c r="N358" s="571">
        <v>1</v>
      </c>
      <c r="O358" s="571">
        <v>242.64</v>
      </c>
      <c r="P358" s="585"/>
      <c r="Q358" s="572">
        <v>242.64</v>
      </c>
    </row>
    <row r="359" spans="1:17" ht="14.4" customHeight="1" x14ac:dyDescent="0.3">
      <c r="A359" s="567" t="s">
        <v>515</v>
      </c>
      <c r="B359" s="568" t="s">
        <v>3813</v>
      </c>
      <c r="C359" s="568" t="s">
        <v>3828</v>
      </c>
      <c r="D359" s="568" t="s">
        <v>3940</v>
      </c>
      <c r="E359" s="568" t="s">
        <v>3941</v>
      </c>
      <c r="F359" s="571"/>
      <c r="G359" s="571"/>
      <c r="H359" s="571"/>
      <c r="I359" s="571"/>
      <c r="J359" s="571">
        <v>1</v>
      </c>
      <c r="K359" s="571">
        <v>852</v>
      </c>
      <c r="L359" s="571"/>
      <c r="M359" s="571">
        <v>852</v>
      </c>
      <c r="N359" s="571">
        <v>1</v>
      </c>
      <c r="O359" s="571">
        <v>703</v>
      </c>
      <c r="P359" s="585"/>
      <c r="Q359" s="572">
        <v>703</v>
      </c>
    </row>
    <row r="360" spans="1:17" ht="14.4" customHeight="1" x14ac:dyDescent="0.3">
      <c r="A360" s="567" t="s">
        <v>515</v>
      </c>
      <c r="B360" s="568" t="s">
        <v>3813</v>
      </c>
      <c r="C360" s="568" t="s">
        <v>3828</v>
      </c>
      <c r="D360" s="568" t="s">
        <v>3942</v>
      </c>
      <c r="E360" s="568" t="s">
        <v>3943</v>
      </c>
      <c r="F360" s="571">
        <v>35</v>
      </c>
      <c r="G360" s="571">
        <v>6405</v>
      </c>
      <c r="H360" s="571">
        <v>1</v>
      </c>
      <c r="I360" s="571">
        <v>183</v>
      </c>
      <c r="J360" s="571">
        <v>23</v>
      </c>
      <c r="K360" s="571">
        <v>4255</v>
      </c>
      <c r="L360" s="571">
        <v>0.66432474629195937</v>
      </c>
      <c r="M360" s="571">
        <v>185</v>
      </c>
      <c r="N360" s="571">
        <v>21</v>
      </c>
      <c r="O360" s="571">
        <v>3885</v>
      </c>
      <c r="P360" s="585">
        <v>0.60655737704918034</v>
      </c>
      <c r="Q360" s="572">
        <v>185</v>
      </c>
    </row>
    <row r="361" spans="1:17" ht="14.4" customHeight="1" x14ac:dyDescent="0.3">
      <c r="A361" s="567" t="s">
        <v>515</v>
      </c>
      <c r="B361" s="568" t="s">
        <v>3813</v>
      </c>
      <c r="C361" s="568" t="s">
        <v>3828</v>
      </c>
      <c r="D361" s="568" t="s">
        <v>3849</v>
      </c>
      <c r="E361" s="568" t="s">
        <v>3850</v>
      </c>
      <c r="F361" s="571"/>
      <c r="G361" s="571"/>
      <c r="H361" s="571"/>
      <c r="I361" s="571"/>
      <c r="J361" s="571">
        <v>4</v>
      </c>
      <c r="K361" s="571">
        <v>2528</v>
      </c>
      <c r="L361" s="571"/>
      <c r="M361" s="571">
        <v>632</v>
      </c>
      <c r="N361" s="571">
        <v>2</v>
      </c>
      <c r="O361" s="571">
        <v>1270</v>
      </c>
      <c r="P361" s="585"/>
      <c r="Q361" s="572">
        <v>635</v>
      </c>
    </row>
    <row r="362" spans="1:17" ht="14.4" customHeight="1" x14ac:dyDescent="0.3">
      <c r="A362" s="567" t="s">
        <v>515</v>
      </c>
      <c r="B362" s="568" t="s">
        <v>3813</v>
      </c>
      <c r="C362" s="568" t="s">
        <v>3828</v>
      </c>
      <c r="D362" s="568" t="s">
        <v>3973</v>
      </c>
      <c r="E362" s="568" t="s">
        <v>3974</v>
      </c>
      <c r="F362" s="571">
        <v>4</v>
      </c>
      <c r="G362" s="571">
        <v>400</v>
      </c>
      <c r="H362" s="571">
        <v>1</v>
      </c>
      <c r="I362" s="571">
        <v>100</v>
      </c>
      <c r="J362" s="571">
        <v>11</v>
      </c>
      <c r="K362" s="571">
        <v>1100</v>
      </c>
      <c r="L362" s="571">
        <v>2.75</v>
      </c>
      <c r="M362" s="571">
        <v>100</v>
      </c>
      <c r="N362" s="571">
        <v>5</v>
      </c>
      <c r="O362" s="571">
        <v>500</v>
      </c>
      <c r="P362" s="585">
        <v>1.25</v>
      </c>
      <c r="Q362" s="572">
        <v>100</v>
      </c>
    </row>
    <row r="363" spans="1:17" ht="14.4" customHeight="1" x14ac:dyDescent="0.3">
      <c r="A363" s="567" t="s">
        <v>515</v>
      </c>
      <c r="B363" s="568" t="s">
        <v>3813</v>
      </c>
      <c r="C363" s="568" t="s">
        <v>3828</v>
      </c>
      <c r="D363" s="568" t="s">
        <v>3855</v>
      </c>
      <c r="E363" s="568" t="s">
        <v>3856</v>
      </c>
      <c r="F363" s="571">
        <v>1</v>
      </c>
      <c r="G363" s="571">
        <v>155</v>
      </c>
      <c r="H363" s="571">
        <v>1</v>
      </c>
      <c r="I363" s="571">
        <v>155</v>
      </c>
      <c r="J363" s="571">
        <v>3</v>
      </c>
      <c r="K363" s="571">
        <v>468</v>
      </c>
      <c r="L363" s="571">
        <v>3.0193548387096776</v>
      </c>
      <c r="M363" s="571">
        <v>156</v>
      </c>
      <c r="N363" s="571"/>
      <c r="O363" s="571"/>
      <c r="P363" s="585"/>
      <c r="Q363" s="572"/>
    </row>
    <row r="364" spans="1:17" ht="14.4" customHeight="1" x14ac:dyDescent="0.3">
      <c r="A364" s="567" t="s">
        <v>515</v>
      </c>
      <c r="B364" s="568" t="s">
        <v>3813</v>
      </c>
      <c r="C364" s="568" t="s">
        <v>3828</v>
      </c>
      <c r="D364" s="568" t="s">
        <v>3857</v>
      </c>
      <c r="E364" s="568" t="s">
        <v>3858</v>
      </c>
      <c r="F364" s="571">
        <v>7</v>
      </c>
      <c r="G364" s="571">
        <v>539</v>
      </c>
      <c r="H364" s="571">
        <v>1</v>
      </c>
      <c r="I364" s="571">
        <v>77</v>
      </c>
      <c r="J364" s="571">
        <v>4</v>
      </c>
      <c r="K364" s="571">
        <v>312</v>
      </c>
      <c r="L364" s="571">
        <v>0.57884972170686455</v>
      </c>
      <c r="M364" s="571">
        <v>78</v>
      </c>
      <c r="N364" s="571"/>
      <c r="O364" s="571"/>
      <c r="P364" s="585"/>
      <c r="Q364" s="572"/>
    </row>
    <row r="365" spans="1:17" ht="14.4" customHeight="1" x14ac:dyDescent="0.3">
      <c r="A365" s="567" t="s">
        <v>515</v>
      </c>
      <c r="B365" s="568" t="s">
        <v>3813</v>
      </c>
      <c r="C365" s="568" t="s">
        <v>3828</v>
      </c>
      <c r="D365" s="568" t="s">
        <v>3859</v>
      </c>
      <c r="E365" s="568" t="s">
        <v>3860</v>
      </c>
      <c r="F365" s="571">
        <v>104</v>
      </c>
      <c r="G365" s="571">
        <v>23920</v>
      </c>
      <c r="H365" s="571">
        <v>1</v>
      </c>
      <c r="I365" s="571">
        <v>230</v>
      </c>
      <c r="J365" s="571">
        <v>158</v>
      </c>
      <c r="K365" s="571">
        <v>36498</v>
      </c>
      <c r="L365" s="571">
        <v>1.5258361204013378</v>
      </c>
      <c r="M365" s="571">
        <v>231</v>
      </c>
      <c r="N365" s="571">
        <v>123</v>
      </c>
      <c r="O365" s="571">
        <v>28536</v>
      </c>
      <c r="P365" s="585">
        <v>1.1929765886287624</v>
      </c>
      <c r="Q365" s="572">
        <v>232</v>
      </c>
    </row>
    <row r="366" spans="1:17" ht="14.4" customHeight="1" x14ac:dyDescent="0.3">
      <c r="A366" s="567" t="s">
        <v>515</v>
      </c>
      <c r="B366" s="568" t="s">
        <v>3813</v>
      </c>
      <c r="C366" s="568" t="s">
        <v>3828</v>
      </c>
      <c r="D366" s="568" t="s">
        <v>3861</v>
      </c>
      <c r="E366" s="568" t="s">
        <v>3862</v>
      </c>
      <c r="F366" s="571">
        <v>2</v>
      </c>
      <c r="G366" s="571">
        <v>230</v>
      </c>
      <c r="H366" s="571">
        <v>1</v>
      </c>
      <c r="I366" s="571">
        <v>115</v>
      </c>
      <c r="J366" s="571">
        <v>16</v>
      </c>
      <c r="K366" s="571">
        <v>1856</v>
      </c>
      <c r="L366" s="571">
        <v>8.0695652173913039</v>
      </c>
      <c r="M366" s="571">
        <v>116</v>
      </c>
      <c r="N366" s="571">
        <v>12</v>
      </c>
      <c r="O366" s="571">
        <v>1392</v>
      </c>
      <c r="P366" s="585">
        <v>6.052173913043478</v>
      </c>
      <c r="Q366" s="572">
        <v>116</v>
      </c>
    </row>
    <row r="367" spans="1:17" ht="14.4" customHeight="1" x14ac:dyDescent="0.3">
      <c r="A367" s="567" t="s">
        <v>515</v>
      </c>
      <c r="B367" s="568" t="s">
        <v>3813</v>
      </c>
      <c r="C367" s="568" t="s">
        <v>3828</v>
      </c>
      <c r="D367" s="568" t="s">
        <v>3863</v>
      </c>
      <c r="E367" s="568" t="s">
        <v>3864</v>
      </c>
      <c r="F367" s="571">
        <v>33</v>
      </c>
      <c r="G367" s="571">
        <v>3630</v>
      </c>
      <c r="H367" s="571">
        <v>1</v>
      </c>
      <c r="I367" s="571">
        <v>110</v>
      </c>
      <c r="J367" s="571"/>
      <c r="K367" s="571"/>
      <c r="L367" s="571"/>
      <c r="M367" s="571"/>
      <c r="N367" s="571"/>
      <c r="O367" s="571"/>
      <c r="P367" s="585"/>
      <c r="Q367" s="572"/>
    </row>
    <row r="368" spans="1:17" ht="14.4" customHeight="1" x14ac:dyDescent="0.3">
      <c r="A368" s="567" t="s">
        <v>515</v>
      </c>
      <c r="B368" s="568" t="s">
        <v>3813</v>
      </c>
      <c r="C368" s="568" t="s">
        <v>3828</v>
      </c>
      <c r="D368" s="568" t="s">
        <v>3867</v>
      </c>
      <c r="E368" s="568" t="s">
        <v>3868</v>
      </c>
      <c r="F368" s="571">
        <v>29</v>
      </c>
      <c r="G368" s="571">
        <v>8526</v>
      </c>
      <c r="H368" s="571">
        <v>1</v>
      </c>
      <c r="I368" s="571">
        <v>294</v>
      </c>
      <c r="J368" s="571">
        <v>45</v>
      </c>
      <c r="K368" s="571">
        <v>13275</v>
      </c>
      <c r="L368" s="571">
        <v>1.5570021111893033</v>
      </c>
      <c r="M368" s="571">
        <v>295</v>
      </c>
      <c r="N368" s="571">
        <v>7</v>
      </c>
      <c r="O368" s="571">
        <v>2072</v>
      </c>
      <c r="P368" s="585">
        <v>0.24302134646962234</v>
      </c>
      <c r="Q368" s="572">
        <v>296</v>
      </c>
    </row>
    <row r="369" spans="1:17" ht="14.4" customHeight="1" x14ac:dyDescent="0.3">
      <c r="A369" s="567" t="s">
        <v>515</v>
      </c>
      <c r="B369" s="568" t="s">
        <v>3813</v>
      </c>
      <c r="C369" s="568" t="s">
        <v>3828</v>
      </c>
      <c r="D369" s="568" t="s">
        <v>3869</v>
      </c>
      <c r="E369" s="568" t="s">
        <v>3870</v>
      </c>
      <c r="F369" s="571"/>
      <c r="G369" s="571"/>
      <c r="H369" s="571"/>
      <c r="I369" s="571"/>
      <c r="J369" s="571">
        <v>1</v>
      </c>
      <c r="K369" s="571">
        <v>319</v>
      </c>
      <c r="L369" s="571"/>
      <c r="M369" s="571">
        <v>319</v>
      </c>
      <c r="N369" s="571"/>
      <c r="O369" s="571"/>
      <c r="P369" s="585"/>
      <c r="Q369" s="572"/>
    </row>
    <row r="370" spans="1:17" ht="14.4" customHeight="1" x14ac:dyDescent="0.3">
      <c r="A370" s="567" t="s">
        <v>515</v>
      </c>
      <c r="B370" s="568" t="s">
        <v>3813</v>
      </c>
      <c r="C370" s="568" t="s">
        <v>3828</v>
      </c>
      <c r="D370" s="568" t="s">
        <v>3871</v>
      </c>
      <c r="E370" s="568" t="s">
        <v>3872</v>
      </c>
      <c r="F370" s="571">
        <v>14</v>
      </c>
      <c r="G370" s="571">
        <v>6748</v>
      </c>
      <c r="H370" s="571">
        <v>1</v>
      </c>
      <c r="I370" s="571">
        <v>482</v>
      </c>
      <c r="J370" s="571">
        <v>5</v>
      </c>
      <c r="K370" s="571">
        <v>2415</v>
      </c>
      <c r="L370" s="571">
        <v>0.3578838174273859</v>
      </c>
      <c r="M370" s="571">
        <v>483</v>
      </c>
      <c r="N370" s="571">
        <v>8</v>
      </c>
      <c r="O370" s="571">
        <v>3872</v>
      </c>
      <c r="P370" s="585">
        <v>0.57379964433906339</v>
      </c>
      <c r="Q370" s="572">
        <v>484</v>
      </c>
    </row>
    <row r="371" spans="1:17" ht="14.4" customHeight="1" x14ac:dyDescent="0.3">
      <c r="A371" s="567" t="s">
        <v>515</v>
      </c>
      <c r="B371" s="568" t="s">
        <v>3813</v>
      </c>
      <c r="C371" s="568" t="s">
        <v>3828</v>
      </c>
      <c r="D371" s="568" t="s">
        <v>3873</v>
      </c>
      <c r="E371" s="568" t="s">
        <v>3874</v>
      </c>
      <c r="F371" s="571">
        <v>1</v>
      </c>
      <c r="G371" s="571">
        <v>675</v>
      </c>
      <c r="H371" s="571">
        <v>1</v>
      </c>
      <c r="I371" s="571">
        <v>675</v>
      </c>
      <c r="J371" s="571">
        <v>2</v>
      </c>
      <c r="K371" s="571">
        <v>1352</v>
      </c>
      <c r="L371" s="571">
        <v>2.0029629629629628</v>
      </c>
      <c r="M371" s="571">
        <v>676</v>
      </c>
      <c r="N371" s="571"/>
      <c r="O371" s="571"/>
      <c r="P371" s="585"/>
      <c r="Q371" s="572"/>
    </row>
    <row r="372" spans="1:17" ht="14.4" customHeight="1" x14ac:dyDescent="0.3">
      <c r="A372" s="567" t="s">
        <v>515</v>
      </c>
      <c r="B372" s="568" t="s">
        <v>3813</v>
      </c>
      <c r="C372" s="568" t="s">
        <v>3828</v>
      </c>
      <c r="D372" s="568" t="s">
        <v>3944</v>
      </c>
      <c r="E372" s="568" t="s">
        <v>3945</v>
      </c>
      <c r="F372" s="571">
        <v>76</v>
      </c>
      <c r="G372" s="571">
        <v>55632</v>
      </c>
      <c r="H372" s="571">
        <v>1</v>
      </c>
      <c r="I372" s="571">
        <v>732</v>
      </c>
      <c r="J372" s="571">
        <v>84</v>
      </c>
      <c r="K372" s="571">
        <v>61572</v>
      </c>
      <c r="L372" s="571">
        <v>1.1067730802415876</v>
      </c>
      <c r="M372" s="571">
        <v>733</v>
      </c>
      <c r="N372" s="571">
        <v>35</v>
      </c>
      <c r="O372" s="571">
        <v>25690</v>
      </c>
      <c r="P372" s="585">
        <v>0.46178458441184927</v>
      </c>
      <c r="Q372" s="572">
        <v>734</v>
      </c>
    </row>
    <row r="373" spans="1:17" ht="14.4" customHeight="1" x14ac:dyDescent="0.3">
      <c r="A373" s="567" t="s">
        <v>515</v>
      </c>
      <c r="B373" s="568" t="s">
        <v>3813</v>
      </c>
      <c r="C373" s="568" t="s">
        <v>3828</v>
      </c>
      <c r="D373" s="568" t="s">
        <v>3961</v>
      </c>
      <c r="E373" s="568" t="s">
        <v>3945</v>
      </c>
      <c r="F373" s="571"/>
      <c r="G373" s="571"/>
      <c r="H373" s="571"/>
      <c r="I373" s="571"/>
      <c r="J373" s="571">
        <v>28</v>
      </c>
      <c r="K373" s="571">
        <v>24052</v>
      </c>
      <c r="L373" s="571"/>
      <c r="M373" s="571">
        <v>859</v>
      </c>
      <c r="N373" s="571">
        <v>27</v>
      </c>
      <c r="O373" s="571">
        <v>23220</v>
      </c>
      <c r="P373" s="585"/>
      <c r="Q373" s="572">
        <v>860</v>
      </c>
    </row>
    <row r="374" spans="1:17" ht="14.4" customHeight="1" x14ac:dyDescent="0.3">
      <c r="A374" s="567" t="s">
        <v>515</v>
      </c>
      <c r="B374" s="568" t="s">
        <v>3813</v>
      </c>
      <c r="C374" s="568" t="s">
        <v>3828</v>
      </c>
      <c r="D374" s="568" t="s">
        <v>3975</v>
      </c>
      <c r="E374" s="568" t="s">
        <v>3945</v>
      </c>
      <c r="F374" s="571">
        <v>8</v>
      </c>
      <c r="G374" s="571">
        <v>7528</v>
      </c>
      <c r="H374" s="571">
        <v>1</v>
      </c>
      <c r="I374" s="571">
        <v>941</v>
      </c>
      <c r="J374" s="571"/>
      <c r="K374" s="571"/>
      <c r="L374" s="571"/>
      <c r="M374" s="571"/>
      <c r="N374" s="571">
        <v>2</v>
      </c>
      <c r="O374" s="571">
        <v>1886</v>
      </c>
      <c r="P374" s="585">
        <v>0.25053134962805523</v>
      </c>
      <c r="Q374" s="572">
        <v>943</v>
      </c>
    </row>
    <row r="375" spans="1:17" ht="14.4" customHeight="1" x14ac:dyDescent="0.3">
      <c r="A375" s="567" t="s">
        <v>515</v>
      </c>
      <c r="B375" s="568" t="s">
        <v>3813</v>
      </c>
      <c r="C375" s="568" t="s">
        <v>3828</v>
      </c>
      <c r="D375" s="568" t="s">
        <v>3875</v>
      </c>
      <c r="E375" s="568" t="s">
        <v>3876</v>
      </c>
      <c r="F375" s="571">
        <v>515</v>
      </c>
      <c r="G375" s="571">
        <v>41200</v>
      </c>
      <c r="H375" s="571">
        <v>1</v>
      </c>
      <c r="I375" s="571">
        <v>80</v>
      </c>
      <c r="J375" s="571">
        <v>818</v>
      </c>
      <c r="K375" s="571">
        <v>66258</v>
      </c>
      <c r="L375" s="571">
        <v>1.6082038834951455</v>
      </c>
      <c r="M375" s="571">
        <v>81</v>
      </c>
      <c r="N375" s="571">
        <v>610</v>
      </c>
      <c r="O375" s="571">
        <v>50020</v>
      </c>
      <c r="P375" s="585">
        <v>1.2140776699029125</v>
      </c>
      <c r="Q375" s="572">
        <v>82</v>
      </c>
    </row>
    <row r="376" spans="1:17" ht="14.4" customHeight="1" x14ac:dyDescent="0.3">
      <c r="A376" s="567" t="s">
        <v>515</v>
      </c>
      <c r="B376" s="568" t="s">
        <v>3813</v>
      </c>
      <c r="C376" s="568" t="s">
        <v>3828</v>
      </c>
      <c r="D376" s="568" t="s">
        <v>3946</v>
      </c>
      <c r="E376" s="568" t="s">
        <v>3947</v>
      </c>
      <c r="F376" s="571">
        <v>331</v>
      </c>
      <c r="G376" s="571">
        <v>172782</v>
      </c>
      <c r="H376" s="571">
        <v>1</v>
      </c>
      <c r="I376" s="571">
        <v>522</v>
      </c>
      <c r="J376" s="571">
        <v>421</v>
      </c>
      <c r="K376" s="571">
        <v>220183</v>
      </c>
      <c r="L376" s="571">
        <v>1.274339919667558</v>
      </c>
      <c r="M376" s="571">
        <v>523</v>
      </c>
      <c r="N376" s="571">
        <v>222</v>
      </c>
      <c r="O376" s="571">
        <v>116328</v>
      </c>
      <c r="P376" s="585">
        <v>0.67326457617112889</v>
      </c>
      <c r="Q376" s="572">
        <v>524</v>
      </c>
    </row>
    <row r="377" spans="1:17" ht="14.4" customHeight="1" x14ac:dyDescent="0.3">
      <c r="A377" s="567" t="s">
        <v>515</v>
      </c>
      <c r="B377" s="568" t="s">
        <v>3813</v>
      </c>
      <c r="C377" s="568" t="s">
        <v>3828</v>
      </c>
      <c r="D377" s="568" t="s">
        <v>3879</v>
      </c>
      <c r="E377" s="568" t="s">
        <v>3880</v>
      </c>
      <c r="F377" s="571"/>
      <c r="G377" s="571"/>
      <c r="H377" s="571"/>
      <c r="I377" s="571"/>
      <c r="J377" s="571">
        <v>2</v>
      </c>
      <c r="K377" s="571">
        <v>666</v>
      </c>
      <c r="L377" s="571"/>
      <c r="M377" s="571">
        <v>333</v>
      </c>
      <c r="N377" s="571"/>
      <c r="O377" s="571"/>
      <c r="P377" s="585"/>
      <c r="Q377" s="572"/>
    </row>
    <row r="378" spans="1:17" ht="14.4" customHeight="1" x14ac:dyDescent="0.3">
      <c r="A378" s="567" t="s">
        <v>515</v>
      </c>
      <c r="B378" s="568" t="s">
        <v>3813</v>
      </c>
      <c r="C378" s="568" t="s">
        <v>3828</v>
      </c>
      <c r="D378" s="568" t="s">
        <v>3885</v>
      </c>
      <c r="E378" s="568" t="s">
        <v>3886</v>
      </c>
      <c r="F378" s="571"/>
      <c r="G378" s="571"/>
      <c r="H378" s="571"/>
      <c r="I378" s="571"/>
      <c r="J378" s="571">
        <v>2</v>
      </c>
      <c r="K378" s="571">
        <v>1198</v>
      </c>
      <c r="L378" s="571"/>
      <c r="M378" s="571">
        <v>599</v>
      </c>
      <c r="N378" s="571">
        <v>1</v>
      </c>
      <c r="O378" s="571">
        <v>601</v>
      </c>
      <c r="P378" s="585"/>
      <c r="Q378" s="572">
        <v>601</v>
      </c>
    </row>
    <row r="379" spans="1:17" ht="14.4" customHeight="1" x14ac:dyDescent="0.3">
      <c r="A379" s="567" t="s">
        <v>515</v>
      </c>
      <c r="B379" s="568" t="s">
        <v>3813</v>
      </c>
      <c r="C379" s="568" t="s">
        <v>3828</v>
      </c>
      <c r="D379" s="568" t="s">
        <v>3887</v>
      </c>
      <c r="E379" s="568" t="s">
        <v>3888</v>
      </c>
      <c r="F379" s="571"/>
      <c r="G379" s="571"/>
      <c r="H379" s="571"/>
      <c r="I379" s="571"/>
      <c r="J379" s="571">
        <v>1</v>
      </c>
      <c r="K379" s="571">
        <v>748</v>
      </c>
      <c r="L379" s="571"/>
      <c r="M379" s="571">
        <v>748</v>
      </c>
      <c r="N379" s="571">
        <v>1</v>
      </c>
      <c r="O379" s="571">
        <v>749</v>
      </c>
      <c r="P379" s="585"/>
      <c r="Q379" s="572">
        <v>749</v>
      </c>
    </row>
    <row r="380" spans="1:17" ht="14.4" customHeight="1" x14ac:dyDescent="0.3">
      <c r="A380" s="567" t="s">
        <v>515</v>
      </c>
      <c r="B380" s="568" t="s">
        <v>3813</v>
      </c>
      <c r="C380" s="568" t="s">
        <v>3828</v>
      </c>
      <c r="D380" s="568" t="s">
        <v>3948</v>
      </c>
      <c r="E380" s="568" t="s">
        <v>3949</v>
      </c>
      <c r="F380" s="571">
        <v>1</v>
      </c>
      <c r="G380" s="571">
        <v>603</v>
      </c>
      <c r="H380" s="571">
        <v>1</v>
      </c>
      <c r="I380" s="571">
        <v>603</v>
      </c>
      <c r="J380" s="571">
        <v>5</v>
      </c>
      <c r="K380" s="571">
        <v>3020</v>
      </c>
      <c r="L380" s="571">
        <v>5.0082918739635156</v>
      </c>
      <c r="M380" s="571">
        <v>604</v>
      </c>
      <c r="N380" s="571">
        <v>1</v>
      </c>
      <c r="O380" s="571">
        <v>606</v>
      </c>
      <c r="P380" s="585">
        <v>1.0049751243781095</v>
      </c>
      <c r="Q380" s="572">
        <v>606</v>
      </c>
    </row>
    <row r="381" spans="1:17" ht="14.4" customHeight="1" x14ac:dyDescent="0.3">
      <c r="A381" s="567" t="s">
        <v>515</v>
      </c>
      <c r="B381" s="568" t="s">
        <v>3813</v>
      </c>
      <c r="C381" s="568" t="s">
        <v>3828</v>
      </c>
      <c r="D381" s="568" t="s">
        <v>3950</v>
      </c>
      <c r="E381" s="568" t="s">
        <v>3949</v>
      </c>
      <c r="F381" s="571">
        <v>1</v>
      </c>
      <c r="G381" s="571">
        <v>517</v>
      </c>
      <c r="H381" s="571">
        <v>1</v>
      </c>
      <c r="I381" s="571">
        <v>517</v>
      </c>
      <c r="J381" s="571">
        <v>4</v>
      </c>
      <c r="K381" s="571">
        <v>2072</v>
      </c>
      <c r="L381" s="571">
        <v>4.0077369439071564</v>
      </c>
      <c r="M381" s="571">
        <v>518</v>
      </c>
      <c r="N381" s="571"/>
      <c r="O381" s="571"/>
      <c r="P381" s="585"/>
      <c r="Q381" s="572"/>
    </row>
    <row r="382" spans="1:17" ht="14.4" customHeight="1" x14ac:dyDescent="0.3">
      <c r="A382" s="567" t="s">
        <v>515</v>
      </c>
      <c r="B382" s="568" t="s">
        <v>3813</v>
      </c>
      <c r="C382" s="568" t="s">
        <v>3828</v>
      </c>
      <c r="D382" s="568" t="s">
        <v>3983</v>
      </c>
      <c r="E382" s="568" t="s">
        <v>3984</v>
      </c>
      <c r="F382" s="571"/>
      <c r="G382" s="571"/>
      <c r="H382" s="571"/>
      <c r="I382" s="571"/>
      <c r="J382" s="571"/>
      <c r="K382" s="571"/>
      <c r="L382" s="571"/>
      <c r="M382" s="571"/>
      <c r="N382" s="571">
        <v>1</v>
      </c>
      <c r="O382" s="571">
        <v>1366</v>
      </c>
      <c r="P382" s="585"/>
      <c r="Q382" s="572">
        <v>1366</v>
      </c>
    </row>
    <row r="383" spans="1:17" ht="14.4" customHeight="1" x14ac:dyDescent="0.3">
      <c r="A383" s="567" t="s">
        <v>515</v>
      </c>
      <c r="B383" s="568" t="s">
        <v>3813</v>
      </c>
      <c r="C383" s="568" t="s">
        <v>3828</v>
      </c>
      <c r="D383" s="568" t="s">
        <v>4211</v>
      </c>
      <c r="E383" s="568" t="s">
        <v>4212</v>
      </c>
      <c r="F383" s="571">
        <v>1</v>
      </c>
      <c r="G383" s="571">
        <v>1666</v>
      </c>
      <c r="H383" s="571">
        <v>1</v>
      </c>
      <c r="I383" s="571">
        <v>1666</v>
      </c>
      <c r="J383" s="571"/>
      <c r="K383" s="571"/>
      <c r="L383" s="571"/>
      <c r="M383" s="571"/>
      <c r="N383" s="571"/>
      <c r="O383" s="571"/>
      <c r="P383" s="585"/>
      <c r="Q383" s="572"/>
    </row>
    <row r="384" spans="1:17" ht="14.4" customHeight="1" x14ac:dyDescent="0.3">
      <c r="A384" s="567" t="s">
        <v>515</v>
      </c>
      <c r="B384" s="568" t="s">
        <v>3813</v>
      </c>
      <c r="C384" s="568" t="s">
        <v>3828</v>
      </c>
      <c r="D384" s="568" t="s">
        <v>3891</v>
      </c>
      <c r="E384" s="568" t="s">
        <v>3892</v>
      </c>
      <c r="F384" s="571">
        <v>6</v>
      </c>
      <c r="G384" s="571">
        <v>1026</v>
      </c>
      <c r="H384" s="571">
        <v>1</v>
      </c>
      <c r="I384" s="571">
        <v>171</v>
      </c>
      <c r="J384" s="571">
        <v>20</v>
      </c>
      <c r="K384" s="571">
        <v>3440</v>
      </c>
      <c r="L384" s="571">
        <v>3.3528265107212474</v>
      </c>
      <c r="M384" s="571">
        <v>172</v>
      </c>
      <c r="N384" s="571">
        <v>7</v>
      </c>
      <c r="O384" s="571">
        <v>1204</v>
      </c>
      <c r="P384" s="585">
        <v>1.1734892787524367</v>
      </c>
      <c r="Q384" s="572">
        <v>172</v>
      </c>
    </row>
    <row r="385" spans="1:17" ht="14.4" customHeight="1" x14ac:dyDescent="0.3">
      <c r="A385" s="567" t="s">
        <v>515</v>
      </c>
      <c r="B385" s="568" t="s">
        <v>3813</v>
      </c>
      <c r="C385" s="568" t="s">
        <v>3828</v>
      </c>
      <c r="D385" s="568" t="s">
        <v>3893</v>
      </c>
      <c r="E385" s="568" t="s">
        <v>3868</v>
      </c>
      <c r="F385" s="571">
        <v>10</v>
      </c>
      <c r="G385" s="571">
        <v>3600</v>
      </c>
      <c r="H385" s="571">
        <v>1</v>
      </c>
      <c r="I385" s="571">
        <v>360</v>
      </c>
      <c r="J385" s="571">
        <v>14</v>
      </c>
      <c r="K385" s="571">
        <v>5068</v>
      </c>
      <c r="L385" s="571">
        <v>1.4077777777777778</v>
      </c>
      <c r="M385" s="571">
        <v>362</v>
      </c>
      <c r="N385" s="571">
        <v>3</v>
      </c>
      <c r="O385" s="571">
        <v>1095</v>
      </c>
      <c r="P385" s="585">
        <v>0.30416666666666664</v>
      </c>
      <c r="Q385" s="572">
        <v>365</v>
      </c>
    </row>
    <row r="386" spans="1:17" ht="14.4" customHeight="1" x14ac:dyDescent="0.3">
      <c r="A386" s="567" t="s">
        <v>515</v>
      </c>
      <c r="B386" s="568" t="s">
        <v>3813</v>
      </c>
      <c r="C386" s="568" t="s">
        <v>3828</v>
      </c>
      <c r="D386" s="568" t="s">
        <v>3894</v>
      </c>
      <c r="E386" s="568" t="s">
        <v>3870</v>
      </c>
      <c r="F386" s="571"/>
      <c r="G386" s="571"/>
      <c r="H386" s="571"/>
      <c r="I386" s="571"/>
      <c r="J386" s="571">
        <v>1</v>
      </c>
      <c r="K386" s="571">
        <v>386</v>
      </c>
      <c r="L386" s="571"/>
      <c r="M386" s="571">
        <v>386</v>
      </c>
      <c r="N386" s="571"/>
      <c r="O386" s="571"/>
      <c r="P386" s="585"/>
      <c r="Q386" s="572"/>
    </row>
    <row r="387" spans="1:17" ht="14.4" customHeight="1" x14ac:dyDescent="0.3">
      <c r="A387" s="567" t="s">
        <v>515</v>
      </c>
      <c r="B387" s="568" t="s">
        <v>3813</v>
      </c>
      <c r="C387" s="568" t="s">
        <v>3828</v>
      </c>
      <c r="D387" s="568" t="s">
        <v>3895</v>
      </c>
      <c r="E387" s="568" t="s">
        <v>3872</v>
      </c>
      <c r="F387" s="571">
        <v>4</v>
      </c>
      <c r="G387" s="571">
        <v>2192</v>
      </c>
      <c r="H387" s="571">
        <v>1</v>
      </c>
      <c r="I387" s="571">
        <v>548</v>
      </c>
      <c r="J387" s="571">
        <v>10</v>
      </c>
      <c r="K387" s="571">
        <v>5500</v>
      </c>
      <c r="L387" s="571">
        <v>2.5091240875912408</v>
      </c>
      <c r="M387" s="571">
        <v>550</v>
      </c>
      <c r="N387" s="571">
        <v>10</v>
      </c>
      <c r="O387" s="571">
        <v>5530</v>
      </c>
      <c r="P387" s="585">
        <v>2.5228102189781021</v>
      </c>
      <c r="Q387" s="572">
        <v>553</v>
      </c>
    </row>
    <row r="388" spans="1:17" ht="14.4" customHeight="1" x14ac:dyDescent="0.3">
      <c r="A388" s="567" t="s">
        <v>515</v>
      </c>
      <c r="B388" s="568" t="s">
        <v>3813</v>
      </c>
      <c r="C388" s="568" t="s">
        <v>3828</v>
      </c>
      <c r="D388" s="568" t="s">
        <v>3951</v>
      </c>
      <c r="E388" s="568" t="s">
        <v>3874</v>
      </c>
      <c r="F388" s="571"/>
      <c r="G388" s="571"/>
      <c r="H388" s="571"/>
      <c r="I388" s="571"/>
      <c r="J388" s="571">
        <v>3</v>
      </c>
      <c r="K388" s="571">
        <v>2229</v>
      </c>
      <c r="L388" s="571"/>
      <c r="M388" s="571">
        <v>743</v>
      </c>
      <c r="N388" s="571">
        <v>1</v>
      </c>
      <c r="O388" s="571">
        <v>746</v>
      </c>
      <c r="P388" s="585"/>
      <c r="Q388" s="572">
        <v>746</v>
      </c>
    </row>
    <row r="389" spans="1:17" ht="14.4" customHeight="1" x14ac:dyDescent="0.3">
      <c r="A389" s="567" t="s">
        <v>515</v>
      </c>
      <c r="B389" s="568" t="s">
        <v>3813</v>
      </c>
      <c r="C389" s="568" t="s">
        <v>3828</v>
      </c>
      <c r="D389" s="568" t="s">
        <v>3952</v>
      </c>
      <c r="E389" s="568" t="s">
        <v>3945</v>
      </c>
      <c r="F389" s="571">
        <v>268</v>
      </c>
      <c r="G389" s="571">
        <v>213864</v>
      </c>
      <c r="H389" s="571">
        <v>1</v>
      </c>
      <c r="I389" s="571">
        <v>798</v>
      </c>
      <c r="J389" s="571">
        <v>321</v>
      </c>
      <c r="K389" s="571">
        <v>256800</v>
      </c>
      <c r="L389" s="571">
        <v>1.2007631017843114</v>
      </c>
      <c r="M389" s="571">
        <v>800</v>
      </c>
      <c r="N389" s="571">
        <v>186</v>
      </c>
      <c r="O389" s="571">
        <v>149358</v>
      </c>
      <c r="P389" s="585">
        <v>0.69837840870833801</v>
      </c>
      <c r="Q389" s="572">
        <v>803</v>
      </c>
    </row>
    <row r="390" spans="1:17" ht="14.4" customHeight="1" x14ac:dyDescent="0.3">
      <c r="A390" s="567" t="s">
        <v>515</v>
      </c>
      <c r="B390" s="568" t="s">
        <v>3813</v>
      </c>
      <c r="C390" s="568" t="s">
        <v>3828</v>
      </c>
      <c r="D390" s="568" t="s">
        <v>3953</v>
      </c>
      <c r="E390" s="568" t="s">
        <v>3945</v>
      </c>
      <c r="F390" s="571">
        <v>116</v>
      </c>
      <c r="G390" s="571">
        <v>107184</v>
      </c>
      <c r="H390" s="571">
        <v>1</v>
      </c>
      <c r="I390" s="571">
        <v>924</v>
      </c>
      <c r="J390" s="571">
        <v>351</v>
      </c>
      <c r="K390" s="571">
        <v>325026</v>
      </c>
      <c r="L390" s="571">
        <v>3.0324115539632781</v>
      </c>
      <c r="M390" s="571">
        <v>926</v>
      </c>
      <c r="N390" s="571">
        <v>314</v>
      </c>
      <c r="O390" s="571">
        <v>291706</v>
      </c>
      <c r="P390" s="585">
        <v>2.7215442603373639</v>
      </c>
      <c r="Q390" s="572">
        <v>929</v>
      </c>
    </row>
    <row r="391" spans="1:17" ht="14.4" customHeight="1" x14ac:dyDescent="0.3">
      <c r="A391" s="567" t="s">
        <v>515</v>
      </c>
      <c r="B391" s="568" t="s">
        <v>3813</v>
      </c>
      <c r="C391" s="568" t="s">
        <v>3828</v>
      </c>
      <c r="D391" s="568" t="s">
        <v>3954</v>
      </c>
      <c r="E391" s="568" t="s">
        <v>3945</v>
      </c>
      <c r="F391" s="571">
        <v>61</v>
      </c>
      <c r="G391" s="571">
        <v>61427</v>
      </c>
      <c r="H391" s="571">
        <v>1</v>
      </c>
      <c r="I391" s="571">
        <v>1007</v>
      </c>
      <c r="J391" s="571">
        <v>70</v>
      </c>
      <c r="K391" s="571">
        <v>70630</v>
      </c>
      <c r="L391" s="571">
        <v>1.1498201116772755</v>
      </c>
      <c r="M391" s="571">
        <v>1009</v>
      </c>
      <c r="N391" s="571">
        <v>68</v>
      </c>
      <c r="O391" s="571">
        <v>68816</v>
      </c>
      <c r="P391" s="585">
        <v>1.1202891236752568</v>
      </c>
      <c r="Q391" s="572">
        <v>1012</v>
      </c>
    </row>
    <row r="392" spans="1:17" ht="14.4" customHeight="1" x14ac:dyDescent="0.3">
      <c r="A392" s="567" t="s">
        <v>515</v>
      </c>
      <c r="B392" s="568" t="s">
        <v>3813</v>
      </c>
      <c r="C392" s="568" t="s">
        <v>3828</v>
      </c>
      <c r="D392" s="568" t="s">
        <v>3897</v>
      </c>
      <c r="E392" s="568" t="s">
        <v>3882</v>
      </c>
      <c r="F392" s="571"/>
      <c r="G392" s="571"/>
      <c r="H392" s="571"/>
      <c r="I392" s="571"/>
      <c r="J392" s="571">
        <v>1</v>
      </c>
      <c r="K392" s="571">
        <v>428</v>
      </c>
      <c r="L392" s="571"/>
      <c r="M392" s="571">
        <v>428</v>
      </c>
      <c r="N392" s="571"/>
      <c r="O392" s="571"/>
      <c r="P392" s="585"/>
      <c r="Q392" s="572"/>
    </row>
    <row r="393" spans="1:17" ht="14.4" customHeight="1" x14ac:dyDescent="0.3">
      <c r="A393" s="567" t="s">
        <v>515</v>
      </c>
      <c r="B393" s="568" t="s">
        <v>3813</v>
      </c>
      <c r="C393" s="568" t="s">
        <v>3828</v>
      </c>
      <c r="D393" s="568" t="s">
        <v>3958</v>
      </c>
      <c r="E393" s="568" t="s">
        <v>3884</v>
      </c>
      <c r="F393" s="571">
        <v>7</v>
      </c>
      <c r="G393" s="571">
        <v>4088</v>
      </c>
      <c r="H393" s="571">
        <v>1</v>
      </c>
      <c r="I393" s="571">
        <v>584</v>
      </c>
      <c r="J393" s="571"/>
      <c r="K393" s="571"/>
      <c r="L393" s="571"/>
      <c r="M393" s="571"/>
      <c r="N393" s="571"/>
      <c r="O393" s="571"/>
      <c r="P393" s="585"/>
      <c r="Q393" s="572"/>
    </row>
    <row r="394" spans="1:17" ht="14.4" customHeight="1" x14ac:dyDescent="0.3">
      <c r="A394" s="567" t="s">
        <v>515</v>
      </c>
      <c r="B394" s="568" t="s">
        <v>3813</v>
      </c>
      <c r="C394" s="568" t="s">
        <v>3828</v>
      </c>
      <c r="D394" s="568" t="s">
        <v>3980</v>
      </c>
      <c r="E394" s="568" t="s">
        <v>3884</v>
      </c>
      <c r="F394" s="571"/>
      <c r="G394" s="571"/>
      <c r="H394" s="571"/>
      <c r="I394" s="571"/>
      <c r="J394" s="571">
        <v>18</v>
      </c>
      <c r="K394" s="571">
        <v>14364</v>
      </c>
      <c r="L394" s="571"/>
      <c r="M394" s="571">
        <v>798</v>
      </c>
      <c r="N394" s="571">
        <v>5</v>
      </c>
      <c r="O394" s="571">
        <v>4005</v>
      </c>
      <c r="P394" s="585"/>
      <c r="Q394" s="572">
        <v>801</v>
      </c>
    </row>
    <row r="395" spans="1:17" ht="14.4" customHeight="1" x14ac:dyDescent="0.3">
      <c r="A395" s="567" t="s">
        <v>515</v>
      </c>
      <c r="B395" s="568" t="s">
        <v>3813</v>
      </c>
      <c r="C395" s="568" t="s">
        <v>3828</v>
      </c>
      <c r="D395" s="568" t="s">
        <v>3959</v>
      </c>
      <c r="E395" s="568" t="s">
        <v>3886</v>
      </c>
      <c r="F395" s="571">
        <v>1</v>
      </c>
      <c r="G395" s="571">
        <v>698</v>
      </c>
      <c r="H395" s="571">
        <v>1</v>
      </c>
      <c r="I395" s="571">
        <v>698</v>
      </c>
      <c r="J395" s="571">
        <v>4</v>
      </c>
      <c r="K395" s="571">
        <v>2804</v>
      </c>
      <c r="L395" s="571">
        <v>4.0171919770773643</v>
      </c>
      <c r="M395" s="571">
        <v>701</v>
      </c>
      <c r="N395" s="571">
        <v>4</v>
      </c>
      <c r="O395" s="571">
        <v>2820</v>
      </c>
      <c r="P395" s="585">
        <v>4.0401146131805161</v>
      </c>
      <c r="Q395" s="572">
        <v>705</v>
      </c>
    </row>
    <row r="396" spans="1:17" ht="14.4" customHeight="1" x14ac:dyDescent="0.3">
      <c r="A396" s="567" t="s">
        <v>515</v>
      </c>
      <c r="B396" s="568" t="s">
        <v>3813</v>
      </c>
      <c r="C396" s="568" t="s">
        <v>3828</v>
      </c>
      <c r="D396" s="568" t="s">
        <v>3898</v>
      </c>
      <c r="E396" s="568" t="s">
        <v>3888</v>
      </c>
      <c r="F396" s="571">
        <v>1</v>
      </c>
      <c r="G396" s="571">
        <v>813</v>
      </c>
      <c r="H396" s="571">
        <v>1</v>
      </c>
      <c r="I396" s="571">
        <v>813</v>
      </c>
      <c r="J396" s="571">
        <v>2</v>
      </c>
      <c r="K396" s="571">
        <v>1630</v>
      </c>
      <c r="L396" s="571">
        <v>2.0049200492004919</v>
      </c>
      <c r="M396" s="571">
        <v>815</v>
      </c>
      <c r="N396" s="571">
        <v>4</v>
      </c>
      <c r="O396" s="571">
        <v>3272</v>
      </c>
      <c r="P396" s="585">
        <v>4.0246002460024597</v>
      </c>
      <c r="Q396" s="572">
        <v>818</v>
      </c>
    </row>
    <row r="397" spans="1:17" ht="14.4" customHeight="1" x14ac:dyDescent="0.3">
      <c r="A397" s="567" t="s">
        <v>515</v>
      </c>
      <c r="B397" s="568" t="s">
        <v>3813</v>
      </c>
      <c r="C397" s="568" t="s">
        <v>3828</v>
      </c>
      <c r="D397" s="568" t="s">
        <v>3899</v>
      </c>
      <c r="E397" s="568" t="s">
        <v>3892</v>
      </c>
      <c r="F397" s="571">
        <v>30</v>
      </c>
      <c r="G397" s="571">
        <v>6150</v>
      </c>
      <c r="H397" s="571">
        <v>1</v>
      </c>
      <c r="I397" s="571">
        <v>205</v>
      </c>
      <c r="J397" s="571">
        <v>62</v>
      </c>
      <c r="K397" s="571">
        <v>12772</v>
      </c>
      <c r="L397" s="571">
        <v>2.0767479674796747</v>
      </c>
      <c r="M397" s="571">
        <v>206</v>
      </c>
      <c r="N397" s="571">
        <v>41</v>
      </c>
      <c r="O397" s="571">
        <v>8487</v>
      </c>
      <c r="P397" s="585">
        <v>1.38</v>
      </c>
      <c r="Q397" s="572">
        <v>207</v>
      </c>
    </row>
    <row r="398" spans="1:17" ht="14.4" customHeight="1" x14ac:dyDescent="0.3">
      <c r="A398" s="567" t="s">
        <v>515</v>
      </c>
      <c r="B398" s="568" t="s">
        <v>4213</v>
      </c>
      <c r="C398" s="568" t="s">
        <v>3828</v>
      </c>
      <c r="D398" s="568" t="s">
        <v>4214</v>
      </c>
      <c r="E398" s="568" t="s">
        <v>4215</v>
      </c>
      <c r="F398" s="571"/>
      <c r="G398" s="571"/>
      <c r="H398" s="571"/>
      <c r="I398" s="571"/>
      <c r="J398" s="571">
        <v>1</v>
      </c>
      <c r="K398" s="571">
        <v>237</v>
      </c>
      <c r="L398" s="571"/>
      <c r="M398" s="571">
        <v>237</v>
      </c>
      <c r="N398" s="571"/>
      <c r="O398" s="571"/>
      <c r="P398" s="585"/>
      <c r="Q398" s="572"/>
    </row>
    <row r="399" spans="1:17" ht="14.4" customHeight="1" x14ac:dyDescent="0.3">
      <c r="A399" s="567" t="s">
        <v>515</v>
      </c>
      <c r="B399" s="568" t="s">
        <v>4216</v>
      </c>
      <c r="C399" s="568" t="s">
        <v>3814</v>
      </c>
      <c r="D399" s="568" t="s">
        <v>4217</v>
      </c>
      <c r="E399" s="568" t="s">
        <v>4218</v>
      </c>
      <c r="F399" s="571">
        <v>104</v>
      </c>
      <c r="G399" s="571">
        <v>32040</v>
      </c>
      <c r="H399" s="571">
        <v>1</v>
      </c>
      <c r="I399" s="571">
        <v>308.07692307692309</v>
      </c>
      <c r="J399" s="571">
        <v>62.4</v>
      </c>
      <c r="K399" s="571">
        <v>15216.67</v>
      </c>
      <c r="L399" s="571">
        <v>0.4749272784019975</v>
      </c>
      <c r="M399" s="571">
        <v>243.85689102564103</v>
      </c>
      <c r="N399" s="571">
        <v>50</v>
      </c>
      <c r="O399" s="571">
        <v>5729</v>
      </c>
      <c r="P399" s="585">
        <v>0.17880774032459426</v>
      </c>
      <c r="Q399" s="572">
        <v>114.58</v>
      </c>
    </row>
    <row r="400" spans="1:17" ht="14.4" customHeight="1" x14ac:dyDescent="0.3">
      <c r="A400" s="567" t="s">
        <v>515</v>
      </c>
      <c r="B400" s="568" t="s">
        <v>4216</v>
      </c>
      <c r="C400" s="568" t="s">
        <v>3814</v>
      </c>
      <c r="D400" s="568" t="s">
        <v>4219</v>
      </c>
      <c r="E400" s="568" t="s">
        <v>4220</v>
      </c>
      <c r="F400" s="571">
        <v>19</v>
      </c>
      <c r="G400" s="571">
        <v>2931.71</v>
      </c>
      <c r="H400" s="571">
        <v>1</v>
      </c>
      <c r="I400" s="571">
        <v>154.30052631578948</v>
      </c>
      <c r="J400" s="571">
        <v>71</v>
      </c>
      <c r="K400" s="571">
        <v>7509.9299999999994</v>
      </c>
      <c r="L400" s="571">
        <v>2.5616210334582887</v>
      </c>
      <c r="M400" s="571">
        <v>105.77366197183098</v>
      </c>
      <c r="N400" s="571">
        <v>52.6</v>
      </c>
      <c r="O400" s="571">
        <v>4381.58</v>
      </c>
      <c r="P400" s="585">
        <v>1.4945475507468338</v>
      </c>
      <c r="Q400" s="572">
        <v>83.3</v>
      </c>
    </row>
    <row r="401" spans="1:17" ht="14.4" customHeight="1" x14ac:dyDescent="0.3">
      <c r="A401" s="567" t="s">
        <v>515</v>
      </c>
      <c r="B401" s="568" t="s">
        <v>4216</v>
      </c>
      <c r="C401" s="568" t="s">
        <v>3814</v>
      </c>
      <c r="D401" s="568" t="s">
        <v>4221</v>
      </c>
      <c r="E401" s="568" t="s">
        <v>4222</v>
      </c>
      <c r="F401" s="571"/>
      <c r="G401" s="571"/>
      <c r="H401" s="571"/>
      <c r="I401" s="571"/>
      <c r="J401" s="571">
        <v>14</v>
      </c>
      <c r="K401" s="571">
        <v>23554.02</v>
      </c>
      <c r="L401" s="571"/>
      <c r="M401" s="571">
        <v>1682.43</v>
      </c>
      <c r="N401" s="571">
        <v>4</v>
      </c>
      <c r="O401" s="571">
        <v>4257.28</v>
      </c>
      <c r="P401" s="585"/>
      <c r="Q401" s="572">
        <v>1064.32</v>
      </c>
    </row>
    <row r="402" spans="1:17" ht="14.4" customHeight="1" x14ac:dyDescent="0.3">
      <c r="A402" s="567" t="s">
        <v>515</v>
      </c>
      <c r="B402" s="568" t="s">
        <v>4216</v>
      </c>
      <c r="C402" s="568" t="s">
        <v>3814</v>
      </c>
      <c r="D402" s="568" t="s">
        <v>4223</v>
      </c>
      <c r="E402" s="568" t="s">
        <v>4224</v>
      </c>
      <c r="F402" s="571">
        <v>12</v>
      </c>
      <c r="G402" s="571">
        <v>45570.710000000006</v>
      </c>
      <c r="H402" s="571">
        <v>1</v>
      </c>
      <c r="I402" s="571">
        <v>3797.5591666666674</v>
      </c>
      <c r="J402" s="571"/>
      <c r="K402" s="571"/>
      <c r="L402" s="571"/>
      <c r="M402" s="571"/>
      <c r="N402" s="571">
        <v>10</v>
      </c>
      <c r="O402" s="571">
        <v>52148.2</v>
      </c>
      <c r="P402" s="585">
        <v>1.1443359122559202</v>
      </c>
      <c r="Q402" s="572">
        <v>5214.82</v>
      </c>
    </row>
    <row r="403" spans="1:17" ht="14.4" customHeight="1" x14ac:dyDescent="0.3">
      <c r="A403" s="567" t="s">
        <v>515</v>
      </c>
      <c r="B403" s="568" t="s">
        <v>4216</v>
      </c>
      <c r="C403" s="568" t="s">
        <v>3814</v>
      </c>
      <c r="D403" s="568" t="s">
        <v>4225</v>
      </c>
      <c r="E403" s="568" t="s">
        <v>4226</v>
      </c>
      <c r="F403" s="571">
        <v>102</v>
      </c>
      <c r="G403" s="571">
        <v>13061.58</v>
      </c>
      <c r="H403" s="571">
        <v>1</v>
      </c>
      <c r="I403" s="571">
        <v>128.05470588235295</v>
      </c>
      <c r="J403" s="571">
        <v>9</v>
      </c>
      <c r="K403" s="571">
        <v>1241.46</v>
      </c>
      <c r="L403" s="571">
        <v>9.5046694197792311E-2</v>
      </c>
      <c r="M403" s="571">
        <v>137.94</v>
      </c>
      <c r="N403" s="571">
        <v>10</v>
      </c>
      <c r="O403" s="571">
        <v>1179.5999999999999</v>
      </c>
      <c r="P403" s="585">
        <v>9.0310666856536492E-2</v>
      </c>
      <c r="Q403" s="572">
        <v>117.96</v>
      </c>
    </row>
    <row r="404" spans="1:17" ht="14.4" customHeight="1" x14ac:dyDescent="0.3">
      <c r="A404" s="567" t="s">
        <v>515</v>
      </c>
      <c r="B404" s="568" t="s">
        <v>4216</v>
      </c>
      <c r="C404" s="568" t="s">
        <v>3814</v>
      </c>
      <c r="D404" s="568" t="s">
        <v>4227</v>
      </c>
      <c r="E404" s="568" t="s">
        <v>4228</v>
      </c>
      <c r="F404" s="571">
        <v>59.75</v>
      </c>
      <c r="G404" s="571">
        <v>18175.5</v>
      </c>
      <c r="H404" s="571">
        <v>1</v>
      </c>
      <c r="I404" s="571">
        <v>304.19246861924688</v>
      </c>
      <c r="J404" s="571">
        <v>48</v>
      </c>
      <c r="K404" s="571">
        <v>12065.49</v>
      </c>
      <c r="L404" s="571">
        <v>0.6638326318395642</v>
      </c>
      <c r="M404" s="571">
        <v>251.364375</v>
      </c>
      <c r="N404" s="571">
        <v>43</v>
      </c>
      <c r="O404" s="571">
        <v>3615.4399999999996</v>
      </c>
      <c r="P404" s="585">
        <v>0.19891832411763086</v>
      </c>
      <c r="Q404" s="572">
        <v>84.079999999999984</v>
      </c>
    </row>
    <row r="405" spans="1:17" ht="14.4" customHeight="1" x14ac:dyDescent="0.3">
      <c r="A405" s="567" t="s">
        <v>515</v>
      </c>
      <c r="B405" s="568" t="s">
        <v>4216</v>
      </c>
      <c r="C405" s="568" t="s">
        <v>3814</v>
      </c>
      <c r="D405" s="568" t="s">
        <v>4229</v>
      </c>
      <c r="E405" s="568" t="s">
        <v>4230</v>
      </c>
      <c r="F405" s="571"/>
      <c r="G405" s="571"/>
      <c r="H405" s="571"/>
      <c r="I405" s="571"/>
      <c r="J405" s="571">
        <v>3</v>
      </c>
      <c r="K405" s="571">
        <v>99805.1</v>
      </c>
      <c r="L405" s="571"/>
      <c r="M405" s="571">
        <v>33268.366666666669</v>
      </c>
      <c r="N405" s="571"/>
      <c r="O405" s="571"/>
      <c r="P405" s="585"/>
      <c r="Q405" s="572"/>
    </row>
    <row r="406" spans="1:17" ht="14.4" customHeight="1" x14ac:dyDescent="0.3">
      <c r="A406" s="567" t="s">
        <v>515</v>
      </c>
      <c r="B406" s="568" t="s">
        <v>4216</v>
      </c>
      <c r="C406" s="568" t="s">
        <v>3814</v>
      </c>
      <c r="D406" s="568" t="s">
        <v>4231</v>
      </c>
      <c r="E406" s="568" t="s">
        <v>4232</v>
      </c>
      <c r="F406" s="571">
        <v>71.760000000000005</v>
      </c>
      <c r="G406" s="571">
        <v>185398.92</v>
      </c>
      <c r="H406" s="571">
        <v>1</v>
      </c>
      <c r="I406" s="571">
        <v>2583.5969899665552</v>
      </c>
      <c r="J406" s="571">
        <v>94.9</v>
      </c>
      <c r="K406" s="571">
        <v>102667.33</v>
      </c>
      <c r="L406" s="571">
        <v>0.55376444479827602</v>
      </c>
      <c r="M406" s="571">
        <v>1081.8475237091675</v>
      </c>
      <c r="N406" s="571">
        <v>119.7</v>
      </c>
      <c r="O406" s="571">
        <v>129194.09999999998</v>
      </c>
      <c r="P406" s="585">
        <v>0.69684386510989371</v>
      </c>
      <c r="Q406" s="572">
        <v>1079.3157894736839</v>
      </c>
    </row>
    <row r="407" spans="1:17" ht="14.4" customHeight="1" x14ac:dyDescent="0.3">
      <c r="A407" s="567" t="s">
        <v>515</v>
      </c>
      <c r="B407" s="568" t="s">
        <v>4216</v>
      </c>
      <c r="C407" s="568" t="s">
        <v>3814</v>
      </c>
      <c r="D407" s="568" t="s">
        <v>4233</v>
      </c>
      <c r="E407" s="568" t="s">
        <v>4234</v>
      </c>
      <c r="F407" s="571">
        <v>3</v>
      </c>
      <c r="G407" s="571">
        <v>1163.97</v>
      </c>
      <c r="H407" s="571">
        <v>1</v>
      </c>
      <c r="I407" s="571">
        <v>387.99</v>
      </c>
      <c r="J407" s="571"/>
      <c r="K407" s="571"/>
      <c r="L407" s="571"/>
      <c r="M407" s="571"/>
      <c r="N407" s="571"/>
      <c r="O407" s="571"/>
      <c r="P407" s="585"/>
      <c r="Q407" s="572"/>
    </row>
    <row r="408" spans="1:17" ht="14.4" customHeight="1" x14ac:dyDescent="0.3">
      <c r="A408" s="567" t="s">
        <v>515</v>
      </c>
      <c r="B408" s="568" t="s">
        <v>4216</v>
      </c>
      <c r="C408" s="568" t="s">
        <v>3814</v>
      </c>
      <c r="D408" s="568" t="s">
        <v>4235</v>
      </c>
      <c r="E408" s="568" t="s">
        <v>4236</v>
      </c>
      <c r="F408" s="571">
        <v>11</v>
      </c>
      <c r="G408" s="571">
        <v>13044.57</v>
      </c>
      <c r="H408" s="571">
        <v>1</v>
      </c>
      <c r="I408" s="571">
        <v>1185.8699999999999</v>
      </c>
      <c r="J408" s="571"/>
      <c r="K408" s="571"/>
      <c r="L408" s="571"/>
      <c r="M408" s="571"/>
      <c r="N408" s="571">
        <v>38</v>
      </c>
      <c r="O408" s="571">
        <v>35254.5</v>
      </c>
      <c r="P408" s="585">
        <v>2.7026187908072097</v>
      </c>
      <c r="Q408" s="572">
        <v>927.75</v>
      </c>
    </row>
    <row r="409" spans="1:17" ht="14.4" customHeight="1" x14ac:dyDescent="0.3">
      <c r="A409" s="567" t="s">
        <v>515</v>
      </c>
      <c r="B409" s="568" t="s">
        <v>4216</v>
      </c>
      <c r="C409" s="568" t="s">
        <v>3814</v>
      </c>
      <c r="D409" s="568" t="s">
        <v>4237</v>
      </c>
      <c r="E409" s="568" t="s">
        <v>4238</v>
      </c>
      <c r="F409" s="571">
        <v>550</v>
      </c>
      <c r="G409" s="571">
        <v>57850.32</v>
      </c>
      <c r="H409" s="571">
        <v>1</v>
      </c>
      <c r="I409" s="571">
        <v>105.1824</v>
      </c>
      <c r="J409" s="571">
        <v>497</v>
      </c>
      <c r="K409" s="571">
        <v>41948.30999999999</v>
      </c>
      <c r="L409" s="571">
        <v>0.72511802873346232</v>
      </c>
      <c r="M409" s="571">
        <v>84.403038229376236</v>
      </c>
      <c r="N409" s="571">
        <v>369</v>
      </c>
      <c r="O409" s="571">
        <v>23610.289999999997</v>
      </c>
      <c r="P409" s="585">
        <v>0.40812721519950101</v>
      </c>
      <c r="Q409" s="572">
        <v>63.984525745257443</v>
      </c>
    </row>
    <row r="410" spans="1:17" ht="14.4" customHeight="1" x14ac:dyDescent="0.3">
      <c r="A410" s="567" t="s">
        <v>515</v>
      </c>
      <c r="B410" s="568" t="s">
        <v>4216</v>
      </c>
      <c r="C410" s="568" t="s">
        <v>3814</v>
      </c>
      <c r="D410" s="568" t="s">
        <v>4239</v>
      </c>
      <c r="E410" s="568" t="s">
        <v>4240</v>
      </c>
      <c r="F410" s="571">
        <v>17</v>
      </c>
      <c r="G410" s="571">
        <v>3087.2</v>
      </c>
      <c r="H410" s="571">
        <v>1</v>
      </c>
      <c r="I410" s="571">
        <v>181.6</v>
      </c>
      <c r="J410" s="571">
        <v>2</v>
      </c>
      <c r="K410" s="571">
        <v>285.39999999999998</v>
      </c>
      <c r="L410" s="571">
        <v>9.2446229593158846E-2</v>
      </c>
      <c r="M410" s="571">
        <v>142.69999999999999</v>
      </c>
      <c r="N410" s="571"/>
      <c r="O410" s="571"/>
      <c r="P410" s="585"/>
      <c r="Q410" s="572"/>
    </row>
    <row r="411" spans="1:17" ht="14.4" customHeight="1" x14ac:dyDescent="0.3">
      <c r="A411" s="567" t="s">
        <v>515</v>
      </c>
      <c r="B411" s="568" t="s">
        <v>4216</v>
      </c>
      <c r="C411" s="568" t="s">
        <v>3814</v>
      </c>
      <c r="D411" s="568" t="s">
        <v>4241</v>
      </c>
      <c r="E411" s="568" t="s">
        <v>4242</v>
      </c>
      <c r="F411" s="571">
        <v>61.86999999999999</v>
      </c>
      <c r="G411" s="571">
        <v>378654.77999999997</v>
      </c>
      <c r="H411" s="571">
        <v>1</v>
      </c>
      <c r="I411" s="571">
        <v>6120.1677711330212</v>
      </c>
      <c r="J411" s="571">
        <v>39.47</v>
      </c>
      <c r="K411" s="571">
        <v>148615.84</v>
      </c>
      <c r="L411" s="571">
        <v>0.39248372884662913</v>
      </c>
      <c r="M411" s="571">
        <v>3765.286040030403</v>
      </c>
      <c r="N411" s="571"/>
      <c r="O411" s="571"/>
      <c r="P411" s="585"/>
      <c r="Q411" s="572"/>
    </row>
    <row r="412" spans="1:17" ht="14.4" customHeight="1" x14ac:dyDescent="0.3">
      <c r="A412" s="567" t="s">
        <v>515</v>
      </c>
      <c r="B412" s="568" t="s">
        <v>4216</v>
      </c>
      <c r="C412" s="568" t="s">
        <v>3814</v>
      </c>
      <c r="D412" s="568" t="s">
        <v>4243</v>
      </c>
      <c r="E412" s="568" t="s">
        <v>4244</v>
      </c>
      <c r="F412" s="571">
        <v>16.05</v>
      </c>
      <c r="G412" s="571">
        <v>12822.7</v>
      </c>
      <c r="H412" s="571">
        <v>1</v>
      </c>
      <c r="I412" s="571">
        <v>798.92211838006233</v>
      </c>
      <c r="J412" s="571">
        <v>57.7</v>
      </c>
      <c r="K412" s="571">
        <v>67218.319999999992</v>
      </c>
      <c r="L412" s="571">
        <v>5.2421346518283976</v>
      </c>
      <c r="M412" s="571">
        <v>1164.9622183708836</v>
      </c>
      <c r="N412" s="571">
        <v>77.78</v>
      </c>
      <c r="O412" s="571">
        <v>62956.740000000005</v>
      </c>
      <c r="P412" s="585">
        <v>4.9097881101484084</v>
      </c>
      <c r="Q412" s="572">
        <v>809.42067369503729</v>
      </c>
    </row>
    <row r="413" spans="1:17" ht="14.4" customHeight="1" x14ac:dyDescent="0.3">
      <c r="A413" s="567" t="s">
        <v>515</v>
      </c>
      <c r="B413" s="568" t="s">
        <v>4216</v>
      </c>
      <c r="C413" s="568" t="s">
        <v>3814</v>
      </c>
      <c r="D413" s="568" t="s">
        <v>4245</v>
      </c>
      <c r="E413" s="568" t="s">
        <v>4246</v>
      </c>
      <c r="F413" s="571"/>
      <c r="G413" s="571"/>
      <c r="H413" s="571"/>
      <c r="I413" s="571"/>
      <c r="J413" s="571"/>
      <c r="K413" s="571"/>
      <c r="L413" s="571"/>
      <c r="M413" s="571"/>
      <c r="N413" s="571">
        <v>33</v>
      </c>
      <c r="O413" s="571">
        <v>40660.619999999995</v>
      </c>
      <c r="P413" s="585"/>
      <c r="Q413" s="572">
        <v>1232.1399999999999</v>
      </c>
    </row>
    <row r="414" spans="1:17" ht="14.4" customHeight="1" x14ac:dyDescent="0.3">
      <c r="A414" s="567" t="s">
        <v>515</v>
      </c>
      <c r="B414" s="568" t="s">
        <v>4216</v>
      </c>
      <c r="C414" s="568" t="s">
        <v>3814</v>
      </c>
      <c r="D414" s="568" t="s">
        <v>4247</v>
      </c>
      <c r="E414" s="568" t="s">
        <v>4248</v>
      </c>
      <c r="F414" s="571"/>
      <c r="G414" s="571"/>
      <c r="H414" s="571"/>
      <c r="I414" s="571"/>
      <c r="J414" s="571">
        <v>10</v>
      </c>
      <c r="K414" s="571">
        <v>232087.8</v>
      </c>
      <c r="L414" s="571"/>
      <c r="M414" s="571">
        <v>23208.78</v>
      </c>
      <c r="N414" s="571">
        <v>1</v>
      </c>
      <c r="O414" s="571">
        <v>20643.41</v>
      </c>
      <c r="P414" s="585"/>
      <c r="Q414" s="572">
        <v>20643.41</v>
      </c>
    </row>
    <row r="415" spans="1:17" ht="14.4" customHeight="1" x14ac:dyDescent="0.3">
      <c r="A415" s="567" t="s">
        <v>515</v>
      </c>
      <c r="B415" s="568" t="s">
        <v>4216</v>
      </c>
      <c r="C415" s="568" t="s">
        <v>3814</v>
      </c>
      <c r="D415" s="568" t="s">
        <v>4249</v>
      </c>
      <c r="E415" s="568" t="s">
        <v>4250</v>
      </c>
      <c r="F415" s="571">
        <v>0.2</v>
      </c>
      <c r="G415" s="571">
        <v>2512.1999999999998</v>
      </c>
      <c r="H415" s="571">
        <v>1</v>
      </c>
      <c r="I415" s="571">
        <v>12560.999999999998</v>
      </c>
      <c r="J415" s="571">
        <v>7</v>
      </c>
      <c r="K415" s="571">
        <v>90580.28</v>
      </c>
      <c r="L415" s="571">
        <v>36.056157949207865</v>
      </c>
      <c r="M415" s="571">
        <v>12940.039999999999</v>
      </c>
      <c r="N415" s="571"/>
      <c r="O415" s="571"/>
      <c r="P415" s="585"/>
      <c r="Q415" s="572"/>
    </row>
    <row r="416" spans="1:17" ht="14.4" customHeight="1" x14ac:dyDescent="0.3">
      <c r="A416" s="567" t="s">
        <v>515</v>
      </c>
      <c r="B416" s="568" t="s">
        <v>4216</v>
      </c>
      <c r="C416" s="568" t="s">
        <v>3814</v>
      </c>
      <c r="D416" s="568" t="s">
        <v>4251</v>
      </c>
      <c r="E416" s="568" t="s">
        <v>4252</v>
      </c>
      <c r="F416" s="571">
        <v>4.5</v>
      </c>
      <c r="G416" s="571">
        <v>64614.879999999997</v>
      </c>
      <c r="H416" s="571">
        <v>1</v>
      </c>
      <c r="I416" s="571">
        <v>14358.862222222222</v>
      </c>
      <c r="J416" s="571">
        <v>11.9</v>
      </c>
      <c r="K416" s="571">
        <v>165184.91</v>
      </c>
      <c r="L416" s="571">
        <v>2.5564530956336995</v>
      </c>
      <c r="M416" s="571">
        <v>13881.08487394958</v>
      </c>
      <c r="N416" s="571">
        <v>6.35</v>
      </c>
      <c r="O416" s="571">
        <v>86352.37999999999</v>
      </c>
      <c r="P416" s="585">
        <v>1.3364163177274335</v>
      </c>
      <c r="Q416" s="572">
        <v>13598.8</v>
      </c>
    </row>
    <row r="417" spans="1:17" ht="14.4" customHeight="1" x14ac:dyDescent="0.3">
      <c r="A417" s="567" t="s">
        <v>515</v>
      </c>
      <c r="B417" s="568" t="s">
        <v>4216</v>
      </c>
      <c r="C417" s="568" t="s">
        <v>3814</v>
      </c>
      <c r="D417" s="568" t="s">
        <v>4253</v>
      </c>
      <c r="E417" s="568" t="s">
        <v>4254</v>
      </c>
      <c r="F417" s="571">
        <v>104</v>
      </c>
      <c r="G417" s="571">
        <v>442792.04000000004</v>
      </c>
      <c r="H417" s="571">
        <v>1</v>
      </c>
      <c r="I417" s="571">
        <v>4257.6157692307697</v>
      </c>
      <c r="J417" s="571">
        <v>75</v>
      </c>
      <c r="K417" s="571">
        <v>275900.25</v>
      </c>
      <c r="L417" s="571">
        <v>0.6230921630840518</v>
      </c>
      <c r="M417" s="571">
        <v>3678.67</v>
      </c>
      <c r="N417" s="571">
        <v>116.3</v>
      </c>
      <c r="O417" s="571">
        <v>406660.15</v>
      </c>
      <c r="P417" s="585">
        <v>0.91839986554410502</v>
      </c>
      <c r="Q417" s="572">
        <v>3496.6478933791918</v>
      </c>
    </row>
    <row r="418" spans="1:17" ht="14.4" customHeight="1" x14ac:dyDescent="0.3">
      <c r="A418" s="567" t="s">
        <v>515</v>
      </c>
      <c r="B418" s="568" t="s">
        <v>4216</v>
      </c>
      <c r="C418" s="568" t="s">
        <v>3814</v>
      </c>
      <c r="D418" s="568" t="s">
        <v>4255</v>
      </c>
      <c r="E418" s="568" t="s">
        <v>4256</v>
      </c>
      <c r="F418" s="571"/>
      <c r="G418" s="571"/>
      <c r="H418" s="571"/>
      <c r="I418" s="571"/>
      <c r="J418" s="571"/>
      <c r="K418" s="571"/>
      <c r="L418" s="571"/>
      <c r="M418" s="571"/>
      <c r="N418" s="571">
        <v>2</v>
      </c>
      <c r="O418" s="571">
        <v>24317.46</v>
      </c>
      <c r="P418" s="585"/>
      <c r="Q418" s="572">
        <v>12158.73</v>
      </c>
    </row>
    <row r="419" spans="1:17" ht="14.4" customHeight="1" x14ac:dyDescent="0.3">
      <c r="A419" s="567" t="s">
        <v>515</v>
      </c>
      <c r="B419" s="568" t="s">
        <v>4216</v>
      </c>
      <c r="C419" s="568" t="s">
        <v>3814</v>
      </c>
      <c r="D419" s="568" t="s">
        <v>4257</v>
      </c>
      <c r="E419" s="568" t="s">
        <v>4258</v>
      </c>
      <c r="F419" s="571">
        <v>25</v>
      </c>
      <c r="G419" s="571">
        <v>270413.5</v>
      </c>
      <c r="H419" s="571">
        <v>1</v>
      </c>
      <c r="I419" s="571">
        <v>10816.54</v>
      </c>
      <c r="J419" s="571">
        <v>29</v>
      </c>
      <c r="K419" s="571">
        <v>327307.67</v>
      </c>
      <c r="L419" s="571">
        <v>1.2103969291473984</v>
      </c>
      <c r="M419" s="571">
        <v>11286.471379310344</v>
      </c>
      <c r="N419" s="571"/>
      <c r="O419" s="571"/>
      <c r="P419" s="585"/>
      <c r="Q419" s="572"/>
    </row>
    <row r="420" spans="1:17" ht="14.4" customHeight="1" x14ac:dyDescent="0.3">
      <c r="A420" s="567" t="s">
        <v>515</v>
      </c>
      <c r="B420" s="568" t="s">
        <v>4216</v>
      </c>
      <c r="C420" s="568" t="s">
        <v>3814</v>
      </c>
      <c r="D420" s="568" t="s">
        <v>4259</v>
      </c>
      <c r="E420" s="568" t="s">
        <v>4260</v>
      </c>
      <c r="F420" s="571"/>
      <c r="G420" s="571"/>
      <c r="H420" s="571"/>
      <c r="I420" s="571"/>
      <c r="J420" s="571"/>
      <c r="K420" s="571"/>
      <c r="L420" s="571"/>
      <c r="M420" s="571"/>
      <c r="N420" s="571">
        <v>16</v>
      </c>
      <c r="O420" s="571">
        <v>92775.84</v>
      </c>
      <c r="P420" s="585"/>
      <c r="Q420" s="572">
        <v>5798.49</v>
      </c>
    </row>
    <row r="421" spans="1:17" ht="14.4" customHeight="1" x14ac:dyDescent="0.3">
      <c r="A421" s="567" t="s">
        <v>515</v>
      </c>
      <c r="B421" s="568" t="s">
        <v>4216</v>
      </c>
      <c r="C421" s="568" t="s">
        <v>3814</v>
      </c>
      <c r="D421" s="568" t="s">
        <v>4261</v>
      </c>
      <c r="E421" s="568" t="s">
        <v>4262</v>
      </c>
      <c r="F421" s="571"/>
      <c r="G421" s="571"/>
      <c r="H421" s="571"/>
      <c r="I421" s="571"/>
      <c r="J421" s="571">
        <v>15</v>
      </c>
      <c r="K421" s="571">
        <v>190092.3</v>
      </c>
      <c r="L421" s="571"/>
      <c r="M421" s="571">
        <v>12672.82</v>
      </c>
      <c r="N421" s="571"/>
      <c r="O421" s="571"/>
      <c r="P421" s="585"/>
      <c r="Q421" s="572"/>
    </row>
    <row r="422" spans="1:17" ht="14.4" customHeight="1" x14ac:dyDescent="0.3">
      <c r="A422" s="567" t="s">
        <v>515</v>
      </c>
      <c r="B422" s="568" t="s">
        <v>4216</v>
      </c>
      <c r="C422" s="568" t="s">
        <v>3814</v>
      </c>
      <c r="D422" s="568" t="s">
        <v>4263</v>
      </c>
      <c r="E422" s="568" t="s">
        <v>4264</v>
      </c>
      <c r="F422" s="571">
        <v>10</v>
      </c>
      <c r="G422" s="571">
        <v>40137.730000000003</v>
      </c>
      <c r="H422" s="571">
        <v>1</v>
      </c>
      <c r="I422" s="571">
        <v>4013.7730000000001</v>
      </c>
      <c r="J422" s="571">
        <v>9</v>
      </c>
      <c r="K422" s="571">
        <v>36052.47</v>
      </c>
      <c r="L422" s="571">
        <v>0.89821895757433212</v>
      </c>
      <c r="M422" s="571">
        <v>4005.83</v>
      </c>
      <c r="N422" s="571"/>
      <c r="O422" s="571"/>
      <c r="P422" s="585"/>
      <c r="Q422" s="572"/>
    </row>
    <row r="423" spans="1:17" ht="14.4" customHeight="1" x14ac:dyDescent="0.3">
      <c r="A423" s="567" t="s">
        <v>515</v>
      </c>
      <c r="B423" s="568" t="s">
        <v>4216</v>
      </c>
      <c r="C423" s="568" t="s">
        <v>3814</v>
      </c>
      <c r="D423" s="568" t="s">
        <v>4265</v>
      </c>
      <c r="E423" s="568" t="s">
        <v>4266</v>
      </c>
      <c r="F423" s="571">
        <v>0.1</v>
      </c>
      <c r="G423" s="571">
        <v>685.17</v>
      </c>
      <c r="H423" s="571">
        <v>1</v>
      </c>
      <c r="I423" s="571">
        <v>6851.6999999999989</v>
      </c>
      <c r="J423" s="571"/>
      <c r="K423" s="571"/>
      <c r="L423" s="571"/>
      <c r="M423" s="571"/>
      <c r="N423" s="571"/>
      <c r="O423" s="571"/>
      <c r="P423" s="585"/>
      <c r="Q423" s="572"/>
    </row>
    <row r="424" spans="1:17" ht="14.4" customHeight="1" x14ac:dyDescent="0.3">
      <c r="A424" s="567" t="s">
        <v>515</v>
      </c>
      <c r="B424" s="568" t="s">
        <v>4216</v>
      </c>
      <c r="C424" s="568" t="s">
        <v>3814</v>
      </c>
      <c r="D424" s="568" t="s">
        <v>4267</v>
      </c>
      <c r="E424" s="568" t="s">
        <v>4266</v>
      </c>
      <c r="F424" s="571"/>
      <c r="G424" s="571"/>
      <c r="H424" s="571"/>
      <c r="I424" s="571"/>
      <c r="J424" s="571"/>
      <c r="K424" s="571"/>
      <c r="L424" s="571"/>
      <c r="M424" s="571"/>
      <c r="N424" s="571">
        <v>0.2</v>
      </c>
      <c r="O424" s="571">
        <v>1062.1500000000001</v>
      </c>
      <c r="P424" s="585"/>
      <c r="Q424" s="572">
        <v>5310.75</v>
      </c>
    </row>
    <row r="425" spans="1:17" ht="14.4" customHeight="1" x14ac:dyDescent="0.3">
      <c r="A425" s="567" t="s">
        <v>515</v>
      </c>
      <c r="B425" s="568" t="s">
        <v>4216</v>
      </c>
      <c r="C425" s="568" t="s">
        <v>3814</v>
      </c>
      <c r="D425" s="568" t="s">
        <v>4268</v>
      </c>
      <c r="E425" s="568" t="s">
        <v>4269</v>
      </c>
      <c r="F425" s="571">
        <v>13</v>
      </c>
      <c r="G425" s="571">
        <v>5070.84</v>
      </c>
      <c r="H425" s="571">
        <v>1</v>
      </c>
      <c r="I425" s="571">
        <v>390.06461538461542</v>
      </c>
      <c r="J425" s="571">
        <v>25</v>
      </c>
      <c r="K425" s="571">
        <v>10526.62</v>
      </c>
      <c r="L425" s="571">
        <v>2.0759124720953532</v>
      </c>
      <c r="M425" s="571">
        <v>421.06480000000005</v>
      </c>
      <c r="N425" s="571"/>
      <c r="O425" s="571"/>
      <c r="P425" s="585"/>
      <c r="Q425" s="572"/>
    </row>
    <row r="426" spans="1:17" ht="14.4" customHeight="1" x14ac:dyDescent="0.3">
      <c r="A426" s="567" t="s">
        <v>515</v>
      </c>
      <c r="B426" s="568" t="s">
        <v>4216</v>
      </c>
      <c r="C426" s="568" t="s">
        <v>3814</v>
      </c>
      <c r="D426" s="568" t="s">
        <v>4270</v>
      </c>
      <c r="E426" s="568" t="s">
        <v>4271</v>
      </c>
      <c r="F426" s="571">
        <v>3.8000000000000003</v>
      </c>
      <c r="G426" s="571">
        <v>2421.96</v>
      </c>
      <c r="H426" s="571">
        <v>1</v>
      </c>
      <c r="I426" s="571">
        <v>637.35789473684213</v>
      </c>
      <c r="J426" s="571">
        <v>11.2</v>
      </c>
      <c r="K426" s="571">
        <v>7941.3300000000008</v>
      </c>
      <c r="L426" s="571">
        <v>3.278885695882674</v>
      </c>
      <c r="M426" s="571">
        <v>709.04732142857154</v>
      </c>
      <c r="N426" s="571">
        <v>11.6</v>
      </c>
      <c r="O426" s="571">
        <v>5114.59</v>
      </c>
      <c r="P426" s="585">
        <v>2.111756593833094</v>
      </c>
      <c r="Q426" s="572">
        <v>440.91293103448277</v>
      </c>
    </row>
    <row r="427" spans="1:17" ht="14.4" customHeight="1" x14ac:dyDescent="0.3">
      <c r="A427" s="567" t="s">
        <v>515</v>
      </c>
      <c r="B427" s="568" t="s">
        <v>4216</v>
      </c>
      <c r="C427" s="568" t="s">
        <v>3814</v>
      </c>
      <c r="D427" s="568" t="s">
        <v>4272</v>
      </c>
      <c r="E427" s="568" t="s">
        <v>4273</v>
      </c>
      <c r="F427" s="571">
        <v>410.4</v>
      </c>
      <c r="G427" s="571">
        <v>33105.56</v>
      </c>
      <c r="H427" s="571">
        <v>1</v>
      </c>
      <c r="I427" s="571">
        <v>80.666569200779719</v>
      </c>
      <c r="J427" s="571">
        <v>655.9</v>
      </c>
      <c r="K427" s="571">
        <v>44385.549999999996</v>
      </c>
      <c r="L427" s="571">
        <v>1.3407279623120707</v>
      </c>
      <c r="M427" s="571">
        <v>67.671215124256747</v>
      </c>
      <c r="N427" s="571">
        <v>734.6</v>
      </c>
      <c r="O427" s="571">
        <v>42592.14</v>
      </c>
      <c r="P427" s="585">
        <v>1.2865554909809713</v>
      </c>
      <c r="Q427" s="572">
        <v>57.980043561121697</v>
      </c>
    </row>
    <row r="428" spans="1:17" ht="14.4" customHeight="1" x14ac:dyDescent="0.3">
      <c r="A428" s="567" t="s">
        <v>515</v>
      </c>
      <c r="B428" s="568" t="s">
        <v>4216</v>
      </c>
      <c r="C428" s="568" t="s">
        <v>3814</v>
      </c>
      <c r="D428" s="568" t="s">
        <v>4274</v>
      </c>
      <c r="E428" s="568" t="s">
        <v>4275</v>
      </c>
      <c r="F428" s="571">
        <v>2.9</v>
      </c>
      <c r="G428" s="571">
        <v>1045.6600000000001</v>
      </c>
      <c r="H428" s="571">
        <v>1</v>
      </c>
      <c r="I428" s="571">
        <v>360.57241379310346</v>
      </c>
      <c r="J428" s="571">
        <v>7.5</v>
      </c>
      <c r="K428" s="571">
        <v>2958.2400000000002</v>
      </c>
      <c r="L428" s="571">
        <v>2.829064896811583</v>
      </c>
      <c r="M428" s="571">
        <v>394.43200000000002</v>
      </c>
      <c r="N428" s="571">
        <v>7.5</v>
      </c>
      <c r="O428" s="571">
        <v>3031.5200000000004</v>
      </c>
      <c r="P428" s="585">
        <v>2.8991450375839185</v>
      </c>
      <c r="Q428" s="572">
        <v>404.20266666666674</v>
      </c>
    </row>
    <row r="429" spans="1:17" ht="14.4" customHeight="1" x14ac:dyDescent="0.3">
      <c r="A429" s="567" t="s">
        <v>515</v>
      </c>
      <c r="B429" s="568" t="s">
        <v>4216</v>
      </c>
      <c r="C429" s="568" t="s">
        <v>3814</v>
      </c>
      <c r="D429" s="568" t="s">
        <v>4276</v>
      </c>
      <c r="E429" s="568" t="s">
        <v>4277</v>
      </c>
      <c r="F429" s="571"/>
      <c r="G429" s="571"/>
      <c r="H429" s="571"/>
      <c r="I429" s="571"/>
      <c r="J429" s="571">
        <v>14</v>
      </c>
      <c r="K429" s="571">
        <v>2075.5</v>
      </c>
      <c r="L429" s="571"/>
      <c r="M429" s="571">
        <v>148.25</v>
      </c>
      <c r="N429" s="571"/>
      <c r="O429" s="571"/>
      <c r="P429" s="585"/>
      <c r="Q429" s="572"/>
    </row>
    <row r="430" spans="1:17" ht="14.4" customHeight="1" x14ac:dyDescent="0.3">
      <c r="A430" s="567" t="s">
        <v>515</v>
      </c>
      <c r="B430" s="568" t="s">
        <v>4216</v>
      </c>
      <c r="C430" s="568" t="s">
        <v>3814</v>
      </c>
      <c r="D430" s="568" t="s">
        <v>4278</v>
      </c>
      <c r="E430" s="568" t="s">
        <v>4279</v>
      </c>
      <c r="F430" s="571">
        <v>199</v>
      </c>
      <c r="G430" s="571">
        <v>16230.16</v>
      </c>
      <c r="H430" s="571">
        <v>1</v>
      </c>
      <c r="I430" s="571">
        <v>81.558592964824115</v>
      </c>
      <c r="J430" s="571">
        <v>44</v>
      </c>
      <c r="K430" s="571">
        <v>3106.04</v>
      </c>
      <c r="L430" s="571">
        <v>0.19137457671396954</v>
      </c>
      <c r="M430" s="571">
        <v>70.591818181818184</v>
      </c>
      <c r="N430" s="571">
        <v>8</v>
      </c>
      <c r="O430" s="571">
        <v>460.08</v>
      </c>
      <c r="P430" s="585">
        <v>2.8347225165987273E-2</v>
      </c>
      <c r="Q430" s="572">
        <v>57.51</v>
      </c>
    </row>
    <row r="431" spans="1:17" ht="14.4" customHeight="1" x14ac:dyDescent="0.3">
      <c r="A431" s="567" t="s">
        <v>515</v>
      </c>
      <c r="B431" s="568" t="s">
        <v>4216</v>
      </c>
      <c r="C431" s="568" t="s">
        <v>3814</v>
      </c>
      <c r="D431" s="568" t="s">
        <v>4280</v>
      </c>
      <c r="E431" s="568" t="s">
        <v>4281</v>
      </c>
      <c r="F431" s="571">
        <v>7</v>
      </c>
      <c r="G431" s="571">
        <v>46165</v>
      </c>
      <c r="H431" s="571">
        <v>1</v>
      </c>
      <c r="I431" s="571">
        <v>6595</v>
      </c>
      <c r="J431" s="571">
        <v>7</v>
      </c>
      <c r="K431" s="571">
        <v>47855.71</v>
      </c>
      <c r="L431" s="571">
        <v>1.0366231993934798</v>
      </c>
      <c r="M431" s="571">
        <v>6836.53</v>
      </c>
      <c r="N431" s="571">
        <v>9</v>
      </c>
      <c r="O431" s="571">
        <v>62068.5</v>
      </c>
      <c r="P431" s="585">
        <v>1.3444925809596013</v>
      </c>
      <c r="Q431" s="572">
        <v>6896.5</v>
      </c>
    </row>
    <row r="432" spans="1:17" ht="14.4" customHeight="1" x14ac:dyDescent="0.3">
      <c r="A432" s="567" t="s">
        <v>515</v>
      </c>
      <c r="B432" s="568" t="s">
        <v>4216</v>
      </c>
      <c r="C432" s="568" t="s">
        <v>3814</v>
      </c>
      <c r="D432" s="568" t="s">
        <v>4282</v>
      </c>
      <c r="E432" s="568" t="s">
        <v>4283</v>
      </c>
      <c r="F432" s="571">
        <v>1.2</v>
      </c>
      <c r="G432" s="571">
        <v>1119.2</v>
      </c>
      <c r="H432" s="571">
        <v>1</v>
      </c>
      <c r="I432" s="571">
        <v>932.66666666666674</v>
      </c>
      <c r="J432" s="571"/>
      <c r="K432" s="571"/>
      <c r="L432" s="571"/>
      <c r="M432" s="571"/>
      <c r="N432" s="571"/>
      <c r="O432" s="571"/>
      <c r="P432" s="585"/>
      <c r="Q432" s="572"/>
    </row>
    <row r="433" spans="1:17" ht="14.4" customHeight="1" x14ac:dyDescent="0.3">
      <c r="A433" s="567" t="s">
        <v>515</v>
      </c>
      <c r="B433" s="568" t="s">
        <v>4216</v>
      </c>
      <c r="C433" s="568" t="s">
        <v>3814</v>
      </c>
      <c r="D433" s="568" t="s">
        <v>4284</v>
      </c>
      <c r="E433" s="568" t="s">
        <v>4285</v>
      </c>
      <c r="F433" s="571">
        <v>208</v>
      </c>
      <c r="G433" s="571">
        <v>97066.779999999984</v>
      </c>
      <c r="H433" s="571">
        <v>1</v>
      </c>
      <c r="I433" s="571">
        <v>466.66721153846146</v>
      </c>
      <c r="J433" s="571">
        <v>96</v>
      </c>
      <c r="K433" s="571">
        <v>7871.36</v>
      </c>
      <c r="L433" s="571">
        <v>8.1092213010465583E-2</v>
      </c>
      <c r="M433" s="571">
        <v>81.993333333333325</v>
      </c>
      <c r="N433" s="571">
        <v>73</v>
      </c>
      <c r="O433" s="571">
        <v>3467.5</v>
      </c>
      <c r="P433" s="585">
        <v>3.5722829169773637E-2</v>
      </c>
      <c r="Q433" s="572">
        <v>47.5</v>
      </c>
    </row>
    <row r="434" spans="1:17" ht="14.4" customHeight="1" x14ac:dyDescent="0.3">
      <c r="A434" s="567" t="s">
        <v>515</v>
      </c>
      <c r="B434" s="568" t="s">
        <v>4216</v>
      </c>
      <c r="C434" s="568" t="s">
        <v>3814</v>
      </c>
      <c r="D434" s="568" t="s">
        <v>4286</v>
      </c>
      <c r="E434" s="568" t="s">
        <v>4287</v>
      </c>
      <c r="F434" s="571"/>
      <c r="G434" s="571"/>
      <c r="H434" s="571"/>
      <c r="I434" s="571"/>
      <c r="J434" s="571">
        <v>1</v>
      </c>
      <c r="K434" s="571">
        <v>1933.46</v>
      </c>
      <c r="L434" s="571"/>
      <c r="M434" s="571">
        <v>1933.46</v>
      </c>
      <c r="N434" s="571"/>
      <c r="O434" s="571"/>
      <c r="P434" s="585"/>
      <c r="Q434" s="572"/>
    </row>
    <row r="435" spans="1:17" ht="14.4" customHeight="1" x14ac:dyDescent="0.3">
      <c r="A435" s="567" t="s">
        <v>515</v>
      </c>
      <c r="B435" s="568" t="s">
        <v>4216</v>
      </c>
      <c r="C435" s="568" t="s">
        <v>3814</v>
      </c>
      <c r="D435" s="568" t="s">
        <v>4288</v>
      </c>
      <c r="E435" s="568" t="s">
        <v>4289</v>
      </c>
      <c r="F435" s="571">
        <v>418</v>
      </c>
      <c r="G435" s="571">
        <v>151992.97</v>
      </c>
      <c r="H435" s="571">
        <v>1</v>
      </c>
      <c r="I435" s="571">
        <v>363.61954545454546</v>
      </c>
      <c r="J435" s="571">
        <v>545.29999999999995</v>
      </c>
      <c r="K435" s="571">
        <v>61600.04</v>
      </c>
      <c r="L435" s="571">
        <v>0.40528216535277917</v>
      </c>
      <c r="M435" s="571">
        <v>112.96541353383459</v>
      </c>
      <c r="N435" s="571">
        <v>571.20000000000005</v>
      </c>
      <c r="O435" s="571">
        <v>27132</v>
      </c>
      <c r="P435" s="585">
        <v>0.17850825600684031</v>
      </c>
      <c r="Q435" s="572">
        <v>47.499999999999993</v>
      </c>
    </row>
    <row r="436" spans="1:17" ht="14.4" customHeight="1" x14ac:dyDescent="0.3">
      <c r="A436" s="567" t="s">
        <v>515</v>
      </c>
      <c r="B436" s="568" t="s">
        <v>4216</v>
      </c>
      <c r="C436" s="568" t="s">
        <v>3814</v>
      </c>
      <c r="D436" s="568" t="s">
        <v>4290</v>
      </c>
      <c r="E436" s="568" t="s">
        <v>4291</v>
      </c>
      <c r="F436" s="571">
        <v>5.7</v>
      </c>
      <c r="G436" s="571">
        <v>4350.37</v>
      </c>
      <c r="H436" s="571">
        <v>1</v>
      </c>
      <c r="I436" s="571">
        <v>763.2228070175438</v>
      </c>
      <c r="J436" s="571">
        <v>3.5000000000000004</v>
      </c>
      <c r="K436" s="571">
        <v>2743.49</v>
      </c>
      <c r="L436" s="571">
        <v>0.63063371621264397</v>
      </c>
      <c r="M436" s="571">
        <v>783.85428571428554</v>
      </c>
      <c r="N436" s="571"/>
      <c r="O436" s="571"/>
      <c r="P436" s="585"/>
      <c r="Q436" s="572"/>
    </row>
    <row r="437" spans="1:17" ht="14.4" customHeight="1" x14ac:dyDescent="0.3">
      <c r="A437" s="567" t="s">
        <v>515</v>
      </c>
      <c r="B437" s="568" t="s">
        <v>4216</v>
      </c>
      <c r="C437" s="568" t="s">
        <v>3814</v>
      </c>
      <c r="D437" s="568" t="s">
        <v>4292</v>
      </c>
      <c r="E437" s="568" t="s">
        <v>4293</v>
      </c>
      <c r="F437" s="571">
        <v>36</v>
      </c>
      <c r="G437" s="571">
        <v>3646.08</v>
      </c>
      <c r="H437" s="571">
        <v>1</v>
      </c>
      <c r="I437" s="571">
        <v>101.28</v>
      </c>
      <c r="J437" s="571">
        <v>50.2</v>
      </c>
      <c r="K437" s="571">
        <v>5773</v>
      </c>
      <c r="L437" s="571">
        <v>1.5833443040196595</v>
      </c>
      <c r="M437" s="571">
        <v>115</v>
      </c>
      <c r="N437" s="571">
        <v>165</v>
      </c>
      <c r="O437" s="571">
        <v>19122</v>
      </c>
      <c r="P437" s="585">
        <v>5.2445365982095842</v>
      </c>
      <c r="Q437" s="572">
        <v>115.89090909090909</v>
      </c>
    </row>
    <row r="438" spans="1:17" ht="14.4" customHeight="1" x14ac:dyDescent="0.3">
      <c r="A438" s="567" t="s">
        <v>515</v>
      </c>
      <c r="B438" s="568" t="s">
        <v>4216</v>
      </c>
      <c r="C438" s="568" t="s">
        <v>3814</v>
      </c>
      <c r="D438" s="568" t="s">
        <v>4294</v>
      </c>
      <c r="E438" s="568" t="s">
        <v>4295</v>
      </c>
      <c r="F438" s="571">
        <v>0.7</v>
      </c>
      <c r="G438" s="571">
        <v>105</v>
      </c>
      <c r="H438" s="571">
        <v>1</v>
      </c>
      <c r="I438" s="571">
        <v>150</v>
      </c>
      <c r="J438" s="571"/>
      <c r="K438" s="571"/>
      <c r="L438" s="571"/>
      <c r="M438" s="571"/>
      <c r="N438" s="571"/>
      <c r="O438" s="571"/>
      <c r="P438" s="585"/>
      <c r="Q438" s="572"/>
    </row>
    <row r="439" spans="1:17" ht="14.4" customHeight="1" x14ac:dyDescent="0.3">
      <c r="A439" s="567" t="s">
        <v>515</v>
      </c>
      <c r="B439" s="568" t="s">
        <v>4216</v>
      </c>
      <c r="C439" s="568" t="s">
        <v>3814</v>
      </c>
      <c r="D439" s="568" t="s">
        <v>4296</v>
      </c>
      <c r="E439" s="568" t="s">
        <v>4297</v>
      </c>
      <c r="F439" s="571">
        <v>184.32000000000005</v>
      </c>
      <c r="G439" s="571">
        <v>102063.93999999999</v>
      </c>
      <c r="H439" s="571">
        <v>1</v>
      </c>
      <c r="I439" s="571">
        <v>553.73231336805532</v>
      </c>
      <c r="J439" s="571">
        <v>236.40000000000003</v>
      </c>
      <c r="K439" s="571">
        <v>145660.04</v>
      </c>
      <c r="L439" s="571">
        <v>1.4271449838209267</v>
      </c>
      <c r="M439" s="571">
        <v>616.15922165820632</v>
      </c>
      <c r="N439" s="571">
        <v>188.6</v>
      </c>
      <c r="O439" s="571">
        <v>71620.899999999994</v>
      </c>
      <c r="P439" s="585">
        <v>0.70172580051289424</v>
      </c>
      <c r="Q439" s="572">
        <v>379.75026511134672</v>
      </c>
    </row>
    <row r="440" spans="1:17" ht="14.4" customHeight="1" x14ac:dyDescent="0.3">
      <c r="A440" s="567" t="s">
        <v>515</v>
      </c>
      <c r="B440" s="568" t="s">
        <v>4216</v>
      </c>
      <c r="C440" s="568" t="s">
        <v>3814</v>
      </c>
      <c r="D440" s="568" t="s">
        <v>4298</v>
      </c>
      <c r="E440" s="568" t="s">
        <v>4299</v>
      </c>
      <c r="F440" s="571"/>
      <c r="G440" s="571"/>
      <c r="H440" s="571"/>
      <c r="I440" s="571"/>
      <c r="J440" s="571">
        <v>18</v>
      </c>
      <c r="K440" s="571">
        <v>106911.22</v>
      </c>
      <c r="L440" s="571"/>
      <c r="M440" s="571">
        <v>5939.5122222222226</v>
      </c>
      <c r="N440" s="571">
        <v>2</v>
      </c>
      <c r="O440" s="571">
        <v>12515.58</v>
      </c>
      <c r="P440" s="585"/>
      <c r="Q440" s="572">
        <v>6257.79</v>
      </c>
    </row>
    <row r="441" spans="1:17" ht="14.4" customHeight="1" x14ac:dyDescent="0.3">
      <c r="A441" s="567" t="s">
        <v>515</v>
      </c>
      <c r="B441" s="568" t="s">
        <v>4216</v>
      </c>
      <c r="C441" s="568" t="s">
        <v>3814</v>
      </c>
      <c r="D441" s="568" t="s">
        <v>4300</v>
      </c>
      <c r="E441" s="568" t="s">
        <v>4301</v>
      </c>
      <c r="F441" s="571">
        <v>51</v>
      </c>
      <c r="G441" s="571">
        <v>12693.060000000001</v>
      </c>
      <c r="H441" s="571">
        <v>1</v>
      </c>
      <c r="I441" s="571">
        <v>248.88352941176473</v>
      </c>
      <c r="J441" s="571">
        <v>106</v>
      </c>
      <c r="K441" s="571">
        <v>6618.6599999999989</v>
      </c>
      <c r="L441" s="571">
        <v>0.52143927469026363</v>
      </c>
      <c r="M441" s="571">
        <v>62.440188679245274</v>
      </c>
      <c r="N441" s="571">
        <v>188</v>
      </c>
      <c r="O441" s="571">
        <v>12392.48</v>
      </c>
      <c r="P441" s="585">
        <v>0.9763193430110626</v>
      </c>
      <c r="Q441" s="572">
        <v>65.917446808510633</v>
      </c>
    </row>
    <row r="442" spans="1:17" ht="14.4" customHeight="1" x14ac:dyDescent="0.3">
      <c r="A442" s="567" t="s">
        <v>515</v>
      </c>
      <c r="B442" s="568" t="s">
        <v>4216</v>
      </c>
      <c r="C442" s="568" t="s">
        <v>3814</v>
      </c>
      <c r="D442" s="568" t="s">
        <v>4302</v>
      </c>
      <c r="E442" s="568" t="s">
        <v>4303</v>
      </c>
      <c r="F442" s="571">
        <v>90</v>
      </c>
      <c r="G442" s="571">
        <v>45815.7</v>
      </c>
      <c r="H442" s="571">
        <v>1</v>
      </c>
      <c r="I442" s="571">
        <v>509.06333333333328</v>
      </c>
      <c r="J442" s="571">
        <v>55</v>
      </c>
      <c r="K442" s="571">
        <v>4598.5499999999993</v>
      </c>
      <c r="L442" s="571">
        <v>0.10037061531309135</v>
      </c>
      <c r="M442" s="571">
        <v>83.609999999999985</v>
      </c>
      <c r="N442" s="571">
        <v>32.299999999999997</v>
      </c>
      <c r="O442" s="571">
        <v>4283.16</v>
      </c>
      <c r="P442" s="585">
        <v>9.3486730531237114E-2</v>
      </c>
      <c r="Q442" s="572">
        <v>132.60557275541797</v>
      </c>
    </row>
    <row r="443" spans="1:17" ht="14.4" customHeight="1" x14ac:dyDescent="0.3">
      <c r="A443" s="567" t="s">
        <v>515</v>
      </c>
      <c r="B443" s="568" t="s">
        <v>4216</v>
      </c>
      <c r="C443" s="568" t="s">
        <v>3814</v>
      </c>
      <c r="D443" s="568" t="s">
        <v>4304</v>
      </c>
      <c r="E443" s="568" t="s">
        <v>4305</v>
      </c>
      <c r="F443" s="571">
        <v>43</v>
      </c>
      <c r="G443" s="571">
        <v>4272.54</v>
      </c>
      <c r="H443" s="571">
        <v>1</v>
      </c>
      <c r="I443" s="571">
        <v>99.361395348837206</v>
      </c>
      <c r="J443" s="571">
        <v>82</v>
      </c>
      <c r="K443" s="571">
        <v>5266.74</v>
      </c>
      <c r="L443" s="571">
        <v>1.2326953053687033</v>
      </c>
      <c r="M443" s="571">
        <v>64.228536585365845</v>
      </c>
      <c r="N443" s="571">
        <v>84</v>
      </c>
      <c r="O443" s="571">
        <v>3439.7999999999997</v>
      </c>
      <c r="P443" s="585">
        <v>0.80509486160457244</v>
      </c>
      <c r="Q443" s="572">
        <v>40.949999999999996</v>
      </c>
    </row>
    <row r="444" spans="1:17" ht="14.4" customHeight="1" x14ac:dyDescent="0.3">
      <c r="A444" s="567" t="s">
        <v>515</v>
      </c>
      <c r="B444" s="568" t="s">
        <v>4216</v>
      </c>
      <c r="C444" s="568" t="s">
        <v>3814</v>
      </c>
      <c r="D444" s="568" t="s">
        <v>4306</v>
      </c>
      <c r="E444" s="568" t="s">
        <v>4307</v>
      </c>
      <c r="F444" s="571"/>
      <c r="G444" s="571"/>
      <c r="H444" s="571"/>
      <c r="I444" s="571"/>
      <c r="J444" s="571"/>
      <c r="K444" s="571"/>
      <c r="L444" s="571"/>
      <c r="M444" s="571"/>
      <c r="N444" s="571">
        <v>10</v>
      </c>
      <c r="O444" s="571">
        <v>730.5</v>
      </c>
      <c r="P444" s="585"/>
      <c r="Q444" s="572">
        <v>73.05</v>
      </c>
    </row>
    <row r="445" spans="1:17" ht="14.4" customHeight="1" x14ac:dyDescent="0.3">
      <c r="A445" s="567" t="s">
        <v>515</v>
      </c>
      <c r="B445" s="568" t="s">
        <v>4216</v>
      </c>
      <c r="C445" s="568" t="s">
        <v>3814</v>
      </c>
      <c r="D445" s="568" t="s">
        <v>4308</v>
      </c>
      <c r="E445" s="568" t="s">
        <v>4309</v>
      </c>
      <c r="F445" s="571">
        <v>55.300000000000004</v>
      </c>
      <c r="G445" s="571">
        <v>520779.68</v>
      </c>
      <c r="H445" s="571">
        <v>1</v>
      </c>
      <c r="I445" s="571">
        <v>9417.354068716093</v>
      </c>
      <c r="J445" s="571">
        <v>82.8</v>
      </c>
      <c r="K445" s="571">
        <v>543159.76</v>
      </c>
      <c r="L445" s="571">
        <v>1.0429741805594259</v>
      </c>
      <c r="M445" s="571">
        <v>6559.9004830917875</v>
      </c>
      <c r="N445" s="571">
        <v>75.599999999999994</v>
      </c>
      <c r="O445" s="571">
        <v>296798.55</v>
      </c>
      <c r="P445" s="585">
        <v>0.56991192513502065</v>
      </c>
      <c r="Q445" s="572">
        <v>3925.906746031746</v>
      </c>
    </row>
    <row r="446" spans="1:17" ht="14.4" customHeight="1" x14ac:dyDescent="0.3">
      <c r="A446" s="567" t="s">
        <v>515</v>
      </c>
      <c r="B446" s="568" t="s">
        <v>4216</v>
      </c>
      <c r="C446" s="568" t="s">
        <v>3814</v>
      </c>
      <c r="D446" s="568" t="s">
        <v>4310</v>
      </c>
      <c r="E446" s="568" t="s">
        <v>4311</v>
      </c>
      <c r="F446" s="571">
        <v>38</v>
      </c>
      <c r="G446" s="571">
        <v>257499.40000000002</v>
      </c>
      <c r="H446" s="571">
        <v>1</v>
      </c>
      <c r="I446" s="571">
        <v>6776.3</v>
      </c>
      <c r="J446" s="571">
        <v>4</v>
      </c>
      <c r="K446" s="571">
        <v>27353.84</v>
      </c>
      <c r="L446" s="571">
        <v>0.10622875237767543</v>
      </c>
      <c r="M446" s="571">
        <v>6838.46</v>
      </c>
      <c r="N446" s="571">
        <v>24.2</v>
      </c>
      <c r="O446" s="571">
        <v>156574.48000000001</v>
      </c>
      <c r="P446" s="585">
        <v>0.60805764984306754</v>
      </c>
      <c r="Q446" s="572">
        <v>6470.0198347107444</v>
      </c>
    </row>
    <row r="447" spans="1:17" ht="14.4" customHeight="1" x14ac:dyDescent="0.3">
      <c r="A447" s="567" t="s">
        <v>515</v>
      </c>
      <c r="B447" s="568" t="s">
        <v>4216</v>
      </c>
      <c r="C447" s="568" t="s">
        <v>3814</v>
      </c>
      <c r="D447" s="568" t="s">
        <v>4312</v>
      </c>
      <c r="E447" s="568" t="s">
        <v>4311</v>
      </c>
      <c r="F447" s="571">
        <v>4</v>
      </c>
      <c r="G447" s="571">
        <v>54210.400000000001</v>
      </c>
      <c r="H447" s="571">
        <v>1</v>
      </c>
      <c r="I447" s="571">
        <v>13552.6</v>
      </c>
      <c r="J447" s="571"/>
      <c r="K447" s="571"/>
      <c r="L447" s="571"/>
      <c r="M447" s="571"/>
      <c r="N447" s="571"/>
      <c r="O447" s="571"/>
      <c r="P447" s="585"/>
      <c r="Q447" s="572"/>
    </row>
    <row r="448" spans="1:17" ht="14.4" customHeight="1" x14ac:dyDescent="0.3">
      <c r="A448" s="567" t="s">
        <v>515</v>
      </c>
      <c r="B448" s="568" t="s">
        <v>4216</v>
      </c>
      <c r="C448" s="568" t="s">
        <v>3814</v>
      </c>
      <c r="D448" s="568" t="s">
        <v>4313</v>
      </c>
      <c r="E448" s="568" t="s">
        <v>4314</v>
      </c>
      <c r="F448" s="571"/>
      <c r="G448" s="571"/>
      <c r="H448" s="571"/>
      <c r="I448" s="571"/>
      <c r="J448" s="571"/>
      <c r="K448" s="571"/>
      <c r="L448" s="571"/>
      <c r="M448" s="571"/>
      <c r="N448" s="571">
        <v>10</v>
      </c>
      <c r="O448" s="571">
        <v>2705.4</v>
      </c>
      <c r="P448" s="585"/>
      <c r="Q448" s="572">
        <v>270.54000000000002</v>
      </c>
    </row>
    <row r="449" spans="1:17" ht="14.4" customHeight="1" x14ac:dyDescent="0.3">
      <c r="A449" s="567" t="s">
        <v>515</v>
      </c>
      <c r="B449" s="568" t="s">
        <v>4216</v>
      </c>
      <c r="C449" s="568" t="s">
        <v>3814</v>
      </c>
      <c r="D449" s="568" t="s">
        <v>4315</v>
      </c>
      <c r="E449" s="568" t="s">
        <v>4316</v>
      </c>
      <c r="F449" s="571"/>
      <c r="G449" s="571"/>
      <c r="H449" s="571"/>
      <c r="I449" s="571"/>
      <c r="J449" s="571">
        <v>20</v>
      </c>
      <c r="K449" s="571">
        <v>13960</v>
      </c>
      <c r="L449" s="571"/>
      <c r="M449" s="571">
        <v>698</v>
      </c>
      <c r="N449" s="571"/>
      <c r="O449" s="571"/>
      <c r="P449" s="585"/>
      <c r="Q449" s="572"/>
    </row>
    <row r="450" spans="1:17" ht="14.4" customHeight="1" x14ac:dyDescent="0.3">
      <c r="A450" s="567" t="s">
        <v>515</v>
      </c>
      <c r="B450" s="568" t="s">
        <v>4216</v>
      </c>
      <c r="C450" s="568" t="s">
        <v>3814</v>
      </c>
      <c r="D450" s="568" t="s">
        <v>4317</v>
      </c>
      <c r="E450" s="568" t="s">
        <v>4318</v>
      </c>
      <c r="F450" s="571">
        <v>0.7</v>
      </c>
      <c r="G450" s="571">
        <v>11346.05</v>
      </c>
      <c r="H450" s="571">
        <v>1</v>
      </c>
      <c r="I450" s="571">
        <v>16208.642857142857</v>
      </c>
      <c r="J450" s="571"/>
      <c r="K450" s="571"/>
      <c r="L450" s="571"/>
      <c r="M450" s="571"/>
      <c r="N450" s="571"/>
      <c r="O450" s="571"/>
      <c r="P450" s="585"/>
      <c r="Q450" s="572"/>
    </row>
    <row r="451" spans="1:17" ht="14.4" customHeight="1" x14ac:dyDescent="0.3">
      <c r="A451" s="567" t="s">
        <v>515</v>
      </c>
      <c r="B451" s="568" t="s">
        <v>4216</v>
      </c>
      <c r="C451" s="568" t="s">
        <v>3814</v>
      </c>
      <c r="D451" s="568" t="s">
        <v>4319</v>
      </c>
      <c r="E451" s="568" t="s">
        <v>4320</v>
      </c>
      <c r="F451" s="571"/>
      <c r="G451" s="571"/>
      <c r="H451" s="571"/>
      <c r="I451" s="571"/>
      <c r="J451" s="571">
        <v>0.2</v>
      </c>
      <c r="K451" s="571">
        <v>80.14</v>
      </c>
      <c r="L451" s="571"/>
      <c r="M451" s="571">
        <v>400.7</v>
      </c>
      <c r="N451" s="571"/>
      <c r="O451" s="571"/>
      <c r="P451" s="585"/>
      <c r="Q451" s="572"/>
    </row>
    <row r="452" spans="1:17" ht="14.4" customHeight="1" x14ac:dyDescent="0.3">
      <c r="A452" s="567" t="s">
        <v>515</v>
      </c>
      <c r="B452" s="568" t="s">
        <v>4216</v>
      </c>
      <c r="C452" s="568" t="s">
        <v>3814</v>
      </c>
      <c r="D452" s="568" t="s">
        <v>4321</v>
      </c>
      <c r="E452" s="568" t="s">
        <v>4322</v>
      </c>
      <c r="F452" s="571"/>
      <c r="G452" s="571"/>
      <c r="H452" s="571"/>
      <c r="I452" s="571"/>
      <c r="J452" s="571">
        <v>5</v>
      </c>
      <c r="K452" s="571">
        <v>1568.4</v>
      </c>
      <c r="L452" s="571"/>
      <c r="M452" s="571">
        <v>313.68</v>
      </c>
      <c r="N452" s="571"/>
      <c r="O452" s="571"/>
      <c r="P452" s="585"/>
      <c r="Q452" s="572"/>
    </row>
    <row r="453" spans="1:17" ht="14.4" customHeight="1" x14ac:dyDescent="0.3">
      <c r="A453" s="567" t="s">
        <v>515</v>
      </c>
      <c r="B453" s="568" t="s">
        <v>4216</v>
      </c>
      <c r="C453" s="568" t="s">
        <v>3814</v>
      </c>
      <c r="D453" s="568" t="s">
        <v>4323</v>
      </c>
      <c r="E453" s="568" t="s">
        <v>4324</v>
      </c>
      <c r="F453" s="571">
        <v>37</v>
      </c>
      <c r="G453" s="571">
        <v>22940.879999999997</v>
      </c>
      <c r="H453" s="571">
        <v>1</v>
      </c>
      <c r="I453" s="571">
        <v>620.02378378378376</v>
      </c>
      <c r="J453" s="571">
        <v>78</v>
      </c>
      <c r="K453" s="571">
        <v>39730.980000000003</v>
      </c>
      <c r="L453" s="571">
        <v>1.7318856120602177</v>
      </c>
      <c r="M453" s="571">
        <v>509.37153846153848</v>
      </c>
      <c r="N453" s="571">
        <v>90</v>
      </c>
      <c r="O453" s="571">
        <v>20624.399999999998</v>
      </c>
      <c r="P453" s="585">
        <v>0.89902392584765711</v>
      </c>
      <c r="Q453" s="572">
        <v>229.15999999999997</v>
      </c>
    </row>
    <row r="454" spans="1:17" ht="14.4" customHeight="1" x14ac:dyDescent="0.3">
      <c r="A454" s="567" t="s">
        <v>515</v>
      </c>
      <c r="B454" s="568" t="s">
        <v>4216</v>
      </c>
      <c r="C454" s="568" t="s">
        <v>3814</v>
      </c>
      <c r="D454" s="568" t="s">
        <v>4325</v>
      </c>
      <c r="E454" s="568" t="s">
        <v>4326</v>
      </c>
      <c r="F454" s="571">
        <v>68</v>
      </c>
      <c r="G454" s="571">
        <v>3234.08</v>
      </c>
      <c r="H454" s="571">
        <v>1</v>
      </c>
      <c r="I454" s="571">
        <v>47.56</v>
      </c>
      <c r="J454" s="571"/>
      <c r="K454" s="571"/>
      <c r="L454" s="571"/>
      <c r="M454" s="571"/>
      <c r="N454" s="571"/>
      <c r="O454" s="571"/>
      <c r="P454" s="585"/>
      <c r="Q454" s="572"/>
    </row>
    <row r="455" spans="1:17" ht="14.4" customHeight="1" x14ac:dyDescent="0.3">
      <c r="A455" s="567" t="s">
        <v>515</v>
      </c>
      <c r="B455" s="568" t="s">
        <v>4216</v>
      </c>
      <c r="C455" s="568" t="s">
        <v>3814</v>
      </c>
      <c r="D455" s="568" t="s">
        <v>4327</v>
      </c>
      <c r="E455" s="568" t="s">
        <v>4328</v>
      </c>
      <c r="F455" s="571">
        <v>5</v>
      </c>
      <c r="G455" s="571">
        <v>23610.51</v>
      </c>
      <c r="H455" s="571">
        <v>1</v>
      </c>
      <c r="I455" s="571">
        <v>4722.1019999999999</v>
      </c>
      <c r="J455" s="571"/>
      <c r="K455" s="571"/>
      <c r="L455" s="571"/>
      <c r="M455" s="571"/>
      <c r="N455" s="571">
        <v>1</v>
      </c>
      <c r="O455" s="571">
        <v>3535.84</v>
      </c>
      <c r="P455" s="585">
        <v>0.14975703616736785</v>
      </c>
      <c r="Q455" s="572">
        <v>3535.84</v>
      </c>
    </row>
    <row r="456" spans="1:17" ht="14.4" customHeight="1" x14ac:dyDescent="0.3">
      <c r="A456" s="567" t="s">
        <v>515</v>
      </c>
      <c r="B456" s="568" t="s">
        <v>4216</v>
      </c>
      <c r="C456" s="568" t="s">
        <v>3814</v>
      </c>
      <c r="D456" s="568" t="s">
        <v>4329</v>
      </c>
      <c r="E456" s="568" t="s">
        <v>4330</v>
      </c>
      <c r="F456" s="571"/>
      <c r="G456" s="571"/>
      <c r="H456" s="571"/>
      <c r="I456" s="571"/>
      <c r="J456" s="571">
        <v>12.600000000000001</v>
      </c>
      <c r="K456" s="571">
        <v>12930.369999999999</v>
      </c>
      <c r="L456" s="571"/>
      <c r="M456" s="571">
        <v>1026.219841269841</v>
      </c>
      <c r="N456" s="571">
        <v>5.7</v>
      </c>
      <c r="O456" s="571">
        <v>5900.76</v>
      </c>
      <c r="P456" s="585"/>
      <c r="Q456" s="572">
        <v>1035.2210526315789</v>
      </c>
    </row>
    <row r="457" spans="1:17" ht="14.4" customHeight="1" x14ac:dyDescent="0.3">
      <c r="A457" s="567" t="s">
        <v>515</v>
      </c>
      <c r="B457" s="568" t="s">
        <v>4216</v>
      </c>
      <c r="C457" s="568" t="s">
        <v>3814</v>
      </c>
      <c r="D457" s="568" t="s">
        <v>4331</v>
      </c>
      <c r="E457" s="568" t="s">
        <v>4332</v>
      </c>
      <c r="F457" s="571">
        <v>5.6999999999999993</v>
      </c>
      <c r="G457" s="571">
        <v>2528.8000000000002</v>
      </c>
      <c r="H457" s="571">
        <v>1</v>
      </c>
      <c r="I457" s="571">
        <v>443.64912280701765</v>
      </c>
      <c r="J457" s="571">
        <v>1.3</v>
      </c>
      <c r="K457" s="571">
        <v>628.42000000000007</v>
      </c>
      <c r="L457" s="571">
        <v>0.24850521986713067</v>
      </c>
      <c r="M457" s="571">
        <v>483.40000000000003</v>
      </c>
      <c r="N457" s="571">
        <v>3.7</v>
      </c>
      <c r="O457" s="571">
        <v>802.52</v>
      </c>
      <c r="P457" s="585">
        <v>0.31735210376463141</v>
      </c>
      <c r="Q457" s="572">
        <v>216.89729729729729</v>
      </c>
    </row>
    <row r="458" spans="1:17" ht="14.4" customHeight="1" x14ac:dyDescent="0.3">
      <c r="A458" s="567" t="s">
        <v>515</v>
      </c>
      <c r="B458" s="568" t="s">
        <v>4216</v>
      </c>
      <c r="C458" s="568" t="s">
        <v>3814</v>
      </c>
      <c r="D458" s="568" t="s">
        <v>4333</v>
      </c>
      <c r="E458" s="568" t="s">
        <v>4334</v>
      </c>
      <c r="F458" s="571">
        <v>0.3</v>
      </c>
      <c r="G458" s="571">
        <v>22.07</v>
      </c>
      <c r="H458" s="571">
        <v>1</v>
      </c>
      <c r="I458" s="571">
        <v>73.566666666666677</v>
      </c>
      <c r="J458" s="571"/>
      <c r="K458" s="571"/>
      <c r="L458" s="571"/>
      <c r="M458" s="571"/>
      <c r="N458" s="571"/>
      <c r="O458" s="571"/>
      <c r="P458" s="585"/>
      <c r="Q458" s="572"/>
    </row>
    <row r="459" spans="1:17" ht="14.4" customHeight="1" x14ac:dyDescent="0.3">
      <c r="A459" s="567" t="s">
        <v>515</v>
      </c>
      <c r="B459" s="568" t="s">
        <v>4216</v>
      </c>
      <c r="C459" s="568" t="s">
        <v>3814</v>
      </c>
      <c r="D459" s="568" t="s">
        <v>4335</v>
      </c>
      <c r="E459" s="568" t="s">
        <v>4336</v>
      </c>
      <c r="F459" s="571">
        <v>101.20000000000002</v>
      </c>
      <c r="G459" s="571">
        <v>8299.1699999999983</v>
      </c>
      <c r="H459" s="571">
        <v>1</v>
      </c>
      <c r="I459" s="571">
        <v>82.007608695652138</v>
      </c>
      <c r="J459" s="571">
        <v>79.45</v>
      </c>
      <c r="K459" s="571">
        <v>7304.7599999999993</v>
      </c>
      <c r="L459" s="571">
        <v>0.88017958422348264</v>
      </c>
      <c r="M459" s="571">
        <v>91.941598489616098</v>
      </c>
      <c r="N459" s="571">
        <v>73.5</v>
      </c>
      <c r="O459" s="571">
        <v>7124.03</v>
      </c>
      <c r="P459" s="585">
        <v>0.85840270774065375</v>
      </c>
      <c r="Q459" s="572">
        <v>96.925578231292519</v>
      </c>
    </row>
    <row r="460" spans="1:17" ht="14.4" customHeight="1" x14ac:dyDescent="0.3">
      <c r="A460" s="567" t="s">
        <v>515</v>
      </c>
      <c r="B460" s="568" t="s">
        <v>4216</v>
      </c>
      <c r="C460" s="568" t="s">
        <v>3814</v>
      </c>
      <c r="D460" s="568" t="s">
        <v>4337</v>
      </c>
      <c r="E460" s="568" t="s">
        <v>4338</v>
      </c>
      <c r="F460" s="571">
        <v>356.3</v>
      </c>
      <c r="G460" s="571">
        <v>18980.609999999997</v>
      </c>
      <c r="H460" s="571">
        <v>1</v>
      </c>
      <c r="I460" s="571">
        <v>53.271428571428558</v>
      </c>
      <c r="J460" s="571">
        <v>276</v>
      </c>
      <c r="K460" s="571">
        <v>16164.529999999999</v>
      </c>
      <c r="L460" s="571">
        <v>0.85163385159907934</v>
      </c>
      <c r="M460" s="571">
        <v>58.567137681159416</v>
      </c>
      <c r="N460" s="571">
        <v>307.8</v>
      </c>
      <c r="O460" s="571">
        <v>19699.2</v>
      </c>
      <c r="P460" s="585">
        <v>1.037859162587504</v>
      </c>
      <c r="Q460" s="572">
        <v>64</v>
      </c>
    </row>
    <row r="461" spans="1:17" ht="14.4" customHeight="1" x14ac:dyDescent="0.3">
      <c r="A461" s="567" t="s">
        <v>515</v>
      </c>
      <c r="B461" s="568" t="s">
        <v>4216</v>
      </c>
      <c r="C461" s="568" t="s">
        <v>3814</v>
      </c>
      <c r="D461" s="568" t="s">
        <v>4339</v>
      </c>
      <c r="E461" s="568" t="s">
        <v>4242</v>
      </c>
      <c r="F461" s="571">
        <v>3</v>
      </c>
      <c r="G461" s="571">
        <v>1578.3</v>
      </c>
      <c r="H461" s="571">
        <v>1</v>
      </c>
      <c r="I461" s="571">
        <v>526.1</v>
      </c>
      <c r="J461" s="571"/>
      <c r="K461" s="571"/>
      <c r="L461" s="571"/>
      <c r="M461" s="571"/>
      <c r="N461" s="571"/>
      <c r="O461" s="571"/>
      <c r="P461" s="585"/>
      <c r="Q461" s="572"/>
    </row>
    <row r="462" spans="1:17" ht="14.4" customHeight="1" x14ac:dyDescent="0.3">
      <c r="A462" s="567" t="s">
        <v>515</v>
      </c>
      <c r="B462" s="568" t="s">
        <v>4216</v>
      </c>
      <c r="C462" s="568" t="s">
        <v>3814</v>
      </c>
      <c r="D462" s="568" t="s">
        <v>4340</v>
      </c>
      <c r="E462" s="568" t="s">
        <v>4341</v>
      </c>
      <c r="F462" s="571">
        <v>47</v>
      </c>
      <c r="G462" s="571">
        <v>78103.97</v>
      </c>
      <c r="H462" s="571">
        <v>1</v>
      </c>
      <c r="I462" s="571">
        <v>1661.7865957446809</v>
      </c>
      <c r="J462" s="571">
        <v>51.5</v>
      </c>
      <c r="K462" s="571">
        <v>70761.819999999992</v>
      </c>
      <c r="L462" s="571">
        <v>0.90599517540529617</v>
      </c>
      <c r="M462" s="571">
        <v>1374.0159223300968</v>
      </c>
      <c r="N462" s="571">
        <v>24</v>
      </c>
      <c r="O462" s="571">
        <v>32301.119999999999</v>
      </c>
      <c r="P462" s="585">
        <v>0.41356566125896033</v>
      </c>
      <c r="Q462" s="572">
        <v>1345.8799999999999</v>
      </c>
    </row>
    <row r="463" spans="1:17" ht="14.4" customHeight="1" x14ac:dyDescent="0.3">
      <c r="A463" s="567" t="s">
        <v>515</v>
      </c>
      <c r="B463" s="568" t="s">
        <v>4216</v>
      </c>
      <c r="C463" s="568" t="s">
        <v>3814</v>
      </c>
      <c r="D463" s="568" t="s">
        <v>4342</v>
      </c>
      <c r="E463" s="568" t="s">
        <v>4226</v>
      </c>
      <c r="F463" s="571">
        <v>7.3999999999999995</v>
      </c>
      <c r="G463" s="571">
        <v>4200.8</v>
      </c>
      <c r="H463" s="571">
        <v>1</v>
      </c>
      <c r="I463" s="571">
        <v>567.67567567567573</v>
      </c>
      <c r="J463" s="571">
        <v>10.96</v>
      </c>
      <c r="K463" s="571">
        <v>7395.25</v>
      </c>
      <c r="L463" s="571">
        <v>1.7604384879070651</v>
      </c>
      <c r="M463" s="571">
        <v>674.74908759124082</v>
      </c>
      <c r="N463" s="571">
        <v>8.32</v>
      </c>
      <c r="O463" s="571">
        <v>5653.34</v>
      </c>
      <c r="P463" s="585">
        <v>1.3457769948581222</v>
      </c>
      <c r="Q463" s="572">
        <v>679.48798076923072</v>
      </c>
    </row>
    <row r="464" spans="1:17" ht="14.4" customHeight="1" x14ac:dyDescent="0.3">
      <c r="A464" s="567" t="s">
        <v>515</v>
      </c>
      <c r="B464" s="568" t="s">
        <v>4216</v>
      </c>
      <c r="C464" s="568" t="s">
        <v>3814</v>
      </c>
      <c r="D464" s="568" t="s">
        <v>4343</v>
      </c>
      <c r="E464" s="568" t="s">
        <v>4344</v>
      </c>
      <c r="F464" s="571"/>
      <c r="G464" s="571"/>
      <c r="H464" s="571"/>
      <c r="I464" s="571"/>
      <c r="J464" s="571">
        <v>1</v>
      </c>
      <c r="K464" s="571">
        <v>1345.88</v>
      </c>
      <c r="L464" s="571"/>
      <c r="M464" s="571">
        <v>1345.88</v>
      </c>
      <c r="N464" s="571"/>
      <c r="O464" s="571"/>
      <c r="P464" s="585"/>
      <c r="Q464" s="572"/>
    </row>
    <row r="465" spans="1:17" ht="14.4" customHeight="1" x14ac:dyDescent="0.3">
      <c r="A465" s="567" t="s">
        <v>515</v>
      </c>
      <c r="B465" s="568" t="s">
        <v>4216</v>
      </c>
      <c r="C465" s="568" t="s">
        <v>3814</v>
      </c>
      <c r="D465" s="568" t="s">
        <v>4345</v>
      </c>
      <c r="E465" s="568" t="s">
        <v>4346</v>
      </c>
      <c r="F465" s="571"/>
      <c r="G465" s="571"/>
      <c r="H465" s="571"/>
      <c r="I465" s="571"/>
      <c r="J465" s="571">
        <v>16.400000000000002</v>
      </c>
      <c r="K465" s="571">
        <v>264869.15999999997</v>
      </c>
      <c r="L465" s="571"/>
      <c r="M465" s="571">
        <v>16150.558536585362</v>
      </c>
      <c r="N465" s="571">
        <v>6</v>
      </c>
      <c r="O465" s="571">
        <v>96903.360000000001</v>
      </c>
      <c r="P465" s="585"/>
      <c r="Q465" s="572">
        <v>16150.56</v>
      </c>
    </row>
    <row r="466" spans="1:17" ht="14.4" customHeight="1" x14ac:dyDescent="0.3">
      <c r="A466" s="567" t="s">
        <v>515</v>
      </c>
      <c r="B466" s="568" t="s">
        <v>4216</v>
      </c>
      <c r="C466" s="568" t="s">
        <v>3814</v>
      </c>
      <c r="D466" s="568" t="s">
        <v>4347</v>
      </c>
      <c r="E466" s="568" t="s">
        <v>4348</v>
      </c>
      <c r="F466" s="571">
        <v>3</v>
      </c>
      <c r="G466" s="571">
        <v>28064.449999999997</v>
      </c>
      <c r="H466" s="571">
        <v>1</v>
      </c>
      <c r="I466" s="571">
        <v>9354.8166666666657</v>
      </c>
      <c r="J466" s="571"/>
      <c r="K466" s="571"/>
      <c r="L466" s="571"/>
      <c r="M466" s="571"/>
      <c r="N466" s="571"/>
      <c r="O466" s="571"/>
      <c r="P466" s="585"/>
      <c r="Q466" s="572"/>
    </row>
    <row r="467" spans="1:17" ht="14.4" customHeight="1" x14ac:dyDescent="0.3">
      <c r="A467" s="567" t="s">
        <v>515</v>
      </c>
      <c r="B467" s="568" t="s">
        <v>4216</v>
      </c>
      <c r="C467" s="568" t="s">
        <v>3814</v>
      </c>
      <c r="D467" s="568" t="s">
        <v>4349</v>
      </c>
      <c r="E467" s="568" t="s">
        <v>4350</v>
      </c>
      <c r="F467" s="571">
        <v>15</v>
      </c>
      <c r="G467" s="571">
        <v>13536</v>
      </c>
      <c r="H467" s="571">
        <v>1</v>
      </c>
      <c r="I467" s="571">
        <v>902.4</v>
      </c>
      <c r="J467" s="571"/>
      <c r="K467" s="571"/>
      <c r="L467" s="571"/>
      <c r="M467" s="571"/>
      <c r="N467" s="571">
        <v>10</v>
      </c>
      <c r="O467" s="571">
        <v>9024</v>
      </c>
      <c r="P467" s="585">
        <v>0.66666666666666663</v>
      </c>
      <c r="Q467" s="572">
        <v>902.4</v>
      </c>
    </row>
    <row r="468" spans="1:17" ht="14.4" customHeight="1" x14ac:dyDescent="0.3">
      <c r="A468" s="567" t="s">
        <v>515</v>
      </c>
      <c r="B468" s="568" t="s">
        <v>4216</v>
      </c>
      <c r="C468" s="568" t="s">
        <v>3814</v>
      </c>
      <c r="D468" s="568" t="s">
        <v>4351</v>
      </c>
      <c r="E468" s="568" t="s">
        <v>4352</v>
      </c>
      <c r="F468" s="571"/>
      <c r="G468" s="571"/>
      <c r="H468" s="571"/>
      <c r="I468" s="571"/>
      <c r="J468" s="571">
        <v>12</v>
      </c>
      <c r="K468" s="571">
        <v>7525.2</v>
      </c>
      <c r="L468" s="571"/>
      <c r="M468" s="571">
        <v>627.1</v>
      </c>
      <c r="N468" s="571"/>
      <c r="O468" s="571"/>
      <c r="P468" s="585"/>
      <c r="Q468" s="572"/>
    </row>
    <row r="469" spans="1:17" ht="14.4" customHeight="1" x14ac:dyDescent="0.3">
      <c r="A469" s="567" t="s">
        <v>515</v>
      </c>
      <c r="B469" s="568" t="s">
        <v>4216</v>
      </c>
      <c r="C469" s="568" t="s">
        <v>3814</v>
      </c>
      <c r="D469" s="568" t="s">
        <v>4353</v>
      </c>
      <c r="E469" s="568" t="s">
        <v>4354</v>
      </c>
      <c r="F469" s="571"/>
      <c r="G469" s="571"/>
      <c r="H469" s="571"/>
      <c r="I469" s="571"/>
      <c r="J469" s="571">
        <v>8</v>
      </c>
      <c r="K469" s="571">
        <v>47058.71</v>
      </c>
      <c r="L469" s="571"/>
      <c r="M469" s="571">
        <v>5882.3387499999999</v>
      </c>
      <c r="N469" s="571"/>
      <c r="O469" s="571"/>
      <c r="P469" s="585"/>
      <c r="Q469" s="572"/>
    </row>
    <row r="470" spans="1:17" ht="14.4" customHeight="1" x14ac:dyDescent="0.3">
      <c r="A470" s="567" t="s">
        <v>515</v>
      </c>
      <c r="B470" s="568" t="s">
        <v>4216</v>
      </c>
      <c r="C470" s="568" t="s">
        <v>3814</v>
      </c>
      <c r="D470" s="568" t="s">
        <v>4355</v>
      </c>
      <c r="E470" s="568" t="s">
        <v>4356</v>
      </c>
      <c r="F470" s="571"/>
      <c r="G470" s="571"/>
      <c r="H470" s="571"/>
      <c r="I470" s="571"/>
      <c r="J470" s="571"/>
      <c r="K470" s="571"/>
      <c r="L470" s="571"/>
      <c r="M470" s="571"/>
      <c r="N470" s="571">
        <v>51.91</v>
      </c>
      <c r="O470" s="571">
        <v>188346.17</v>
      </c>
      <c r="P470" s="585"/>
      <c r="Q470" s="572">
        <v>3628.3215180119441</v>
      </c>
    </row>
    <row r="471" spans="1:17" ht="14.4" customHeight="1" x14ac:dyDescent="0.3">
      <c r="A471" s="567" t="s">
        <v>515</v>
      </c>
      <c r="B471" s="568" t="s">
        <v>4216</v>
      </c>
      <c r="C471" s="568" t="s">
        <v>3814</v>
      </c>
      <c r="D471" s="568" t="s">
        <v>4357</v>
      </c>
      <c r="E471" s="568" t="s">
        <v>4262</v>
      </c>
      <c r="F471" s="571"/>
      <c r="G471" s="571"/>
      <c r="H471" s="571"/>
      <c r="I471" s="571"/>
      <c r="J471" s="571"/>
      <c r="K471" s="571"/>
      <c r="L471" s="571"/>
      <c r="M471" s="571"/>
      <c r="N471" s="571">
        <v>12</v>
      </c>
      <c r="O471" s="571">
        <v>111794.88</v>
      </c>
      <c r="P471" s="585"/>
      <c r="Q471" s="572">
        <v>9316.24</v>
      </c>
    </row>
    <row r="472" spans="1:17" ht="14.4" customHeight="1" x14ac:dyDescent="0.3">
      <c r="A472" s="567" t="s">
        <v>515</v>
      </c>
      <c r="B472" s="568" t="s">
        <v>4216</v>
      </c>
      <c r="C472" s="568" t="s">
        <v>4358</v>
      </c>
      <c r="D472" s="568" t="s">
        <v>4359</v>
      </c>
      <c r="E472" s="568" t="s">
        <v>4360</v>
      </c>
      <c r="F472" s="571"/>
      <c r="G472" s="571"/>
      <c r="H472" s="571"/>
      <c r="I472" s="571"/>
      <c r="J472" s="571"/>
      <c r="K472" s="571"/>
      <c r="L472" s="571"/>
      <c r="M472" s="571"/>
      <c r="N472" s="571">
        <v>1</v>
      </c>
      <c r="O472" s="571">
        <v>1215.8499999999999</v>
      </c>
      <c r="P472" s="585"/>
      <c r="Q472" s="572">
        <v>1215.8499999999999</v>
      </c>
    </row>
    <row r="473" spans="1:17" ht="14.4" customHeight="1" x14ac:dyDescent="0.3">
      <c r="A473" s="567" t="s">
        <v>515</v>
      </c>
      <c r="B473" s="568" t="s">
        <v>4216</v>
      </c>
      <c r="C473" s="568" t="s">
        <v>4358</v>
      </c>
      <c r="D473" s="568" t="s">
        <v>4361</v>
      </c>
      <c r="E473" s="568" t="s">
        <v>4362</v>
      </c>
      <c r="F473" s="571"/>
      <c r="G473" s="571"/>
      <c r="H473" s="571"/>
      <c r="I473" s="571"/>
      <c r="J473" s="571">
        <v>1</v>
      </c>
      <c r="K473" s="571">
        <v>1176.6600000000001</v>
      </c>
      <c r="L473" s="571"/>
      <c r="M473" s="571">
        <v>1176.6600000000001</v>
      </c>
      <c r="N473" s="571">
        <v>1</v>
      </c>
      <c r="O473" s="571">
        <v>1215.8499999999999</v>
      </c>
      <c r="P473" s="585"/>
      <c r="Q473" s="572">
        <v>1215.8499999999999</v>
      </c>
    </row>
    <row r="474" spans="1:17" ht="14.4" customHeight="1" x14ac:dyDescent="0.3">
      <c r="A474" s="567" t="s">
        <v>515</v>
      </c>
      <c r="B474" s="568" t="s">
        <v>4216</v>
      </c>
      <c r="C474" s="568" t="s">
        <v>4358</v>
      </c>
      <c r="D474" s="568" t="s">
        <v>4363</v>
      </c>
      <c r="E474" s="568" t="s">
        <v>4364</v>
      </c>
      <c r="F474" s="571">
        <v>5</v>
      </c>
      <c r="G474" s="571">
        <v>7848.55</v>
      </c>
      <c r="H474" s="571">
        <v>1</v>
      </c>
      <c r="I474" s="571">
        <v>1569.71</v>
      </c>
      <c r="J474" s="571"/>
      <c r="K474" s="571"/>
      <c r="L474" s="571"/>
      <c r="M474" s="571"/>
      <c r="N474" s="571"/>
      <c r="O474" s="571"/>
      <c r="P474" s="585"/>
      <c r="Q474" s="572"/>
    </row>
    <row r="475" spans="1:17" ht="14.4" customHeight="1" x14ac:dyDescent="0.3">
      <c r="A475" s="567" t="s">
        <v>515</v>
      </c>
      <c r="B475" s="568" t="s">
        <v>4216</v>
      </c>
      <c r="C475" s="568" t="s">
        <v>4358</v>
      </c>
      <c r="D475" s="568" t="s">
        <v>4365</v>
      </c>
      <c r="E475" s="568" t="s">
        <v>4366</v>
      </c>
      <c r="F475" s="571">
        <v>461</v>
      </c>
      <c r="G475" s="571">
        <v>821575.76</v>
      </c>
      <c r="H475" s="571">
        <v>1</v>
      </c>
      <c r="I475" s="571">
        <v>1782.16</v>
      </c>
      <c r="J475" s="571">
        <v>388</v>
      </c>
      <c r="K475" s="571">
        <v>697313.08</v>
      </c>
      <c r="L475" s="571">
        <v>0.84875079566612333</v>
      </c>
      <c r="M475" s="571">
        <v>1797.1986597938144</v>
      </c>
      <c r="N475" s="571">
        <v>332</v>
      </c>
      <c r="O475" s="571">
        <v>613604.88</v>
      </c>
      <c r="P475" s="585">
        <v>0.74686341768408548</v>
      </c>
      <c r="Q475" s="572">
        <v>1848.2074698795182</v>
      </c>
    </row>
    <row r="476" spans="1:17" ht="14.4" customHeight="1" x14ac:dyDescent="0.3">
      <c r="A476" s="567" t="s">
        <v>515</v>
      </c>
      <c r="B476" s="568" t="s">
        <v>4216</v>
      </c>
      <c r="C476" s="568" t="s">
        <v>4358</v>
      </c>
      <c r="D476" s="568" t="s">
        <v>4367</v>
      </c>
      <c r="E476" s="568" t="s">
        <v>4368</v>
      </c>
      <c r="F476" s="571">
        <v>26</v>
      </c>
      <c r="G476" s="571">
        <v>67075.320000000007</v>
      </c>
      <c r="H476" s="571">
        <v>1</v>
      </c>
      <c r="I476" s="571">
        <v>2579.8200000000002</v>
      </c>
      <c r="J476" s="571">
        <v>51</v>
      </c>
      <c r="K476" s="571">
        <v>132574.01999999999</v>
      </c>
      <c r="L476" s="571">
        <v>1.9764947822835579</v>
      </c>
      <c r="M476" s="571">
        <v>2599.4905882352941</v>
      </c>
      <c r="N476" s="571">
        <v>21</v>
      </c>
      <c r="O476" s="571">
        <v>57014.64</v>
      </c>
      <c r="P476" s="585">
        <v>0.85000921352294689</v>
      </c>
      <c r="Q476" s="572">
        <v>2714.982857142857</v>
      </c>
    </row>
    <row r="477" spans="1:17" ht="14.4" customHeight="1" x14ac:dyDescent="0.3">
      <c r="A477" s="567" t="s">
        <v>515</v>
      </c>
      <c r="B477" s="568" t="s">
        <v>4216</v>
      </c>
      <c r="C477" s="568" t="s">
        <v>4358</v>
      </c>
      <c r="D477" s="568" t="s">
        <v>4369</v>
      </c>
      <c r="E477" s="568" t="s">
        <v>4368</v>
      </c>
      <c r="F477" s="571">
        <v>1</v>
      </c>
      <c r="G477" s="571">
        <v>1553.33</v>
      </c>
      <c r="H477" s="571">
        <v>1</v>
      </c>
      <c r="I477" s="571">
        <v>1553.33</v>
      </c>
      <c r="J477" s="571"/>
      <c r="K477" s="571"/>
      <c r="L477" s="571"/>
      <c r="M477" s="571"/>
      <c r="N477" s="571"/>
      <c r="O477" s="571"/>
      <c r="P477" s="585"/>
      <c r="Q477" s="572"/>
    </row>
    <row r="478" spans="1:17" ht="14.4" customHeight="1" x14ac:dyDescent="0.3">
      <c r="A478" s="567" t="s">
        <v>515</v>
      </c>
      <c r="B478" s="568" t="s">
        <v>4216</v>
      </c>
      <c r="C478" s="568" t="s">
        <v>4358</v>
      </c>
      <c r="D478" s="568" t="s">
        <v>4370</v>
      </c>
      <c r="E478" s="568" t="s">
        <v>4371</v>
      </c>
      <c r="F478" s="571">
        <v>29</v>
      </c>
      <c r="G478" s="571">
        <v>51682.64</v>
      </c>
      <c r="H478" s="571">
        <v>1</v>
      </c>
      <c r="I478" s="571">
        <v>1782.16</v>
      </c>
      <c r="J478" s="571">
        <v>6</v>
      </c>
      <c r="K478" s="571">
        <v>10716.3</v>
      </c>
      <c r="L478" s="571">
        <v>0.20734815404166659</v>
      </c>
      <c r="M478" s="571">
        <v>1786.05</v>
      </c>
      <c r="N478" s="571">
        <v>2</v>
      </c>
      <c r="O478" s="571">
        <v>3731.16</v>
      </c>
      <c r="P478" s="585">
        <v>7.2193680508580826E-2</v>
      </c>
      <c r="Q478" s="572">
        <v>1865.58</v>
      </c>
    </row>
    <row r="479" spans="1:17" ht="14.4" customHeight="1" x14ac:dyDescent="0.3">
      <c r="A479" s="567" t="s">
        <v>515</v>
      </c>
      <c r="B479" s="568" t="s">
        <v>4216</v>
      </c>
      <c r="C479" s="568" t="s">
        <v>4358</v>
      </c>
      <c r="D479" s="568" t="s">
        <v>4372</v>
      </c>
      <c r="E479" s="568" t="s">
        <v>4373</v>
      </c>
      <c r="F479" s="571"/>
      <c r="G479" s="571"/>
      <c r="H479" s="571"/>
      <c r="I479" s="571"/>
      <c r="J479" s="571">
        <v>2</v>
      </c>
      <c r="K479" s="571">
        <v>15608.42</v>
      </c>
      <c r="L479" s="571"/>
      <c r="M479" s="571">
        <v>7804.21</v>
      </c>
      <c r="N479" s="571"/>
      <c r="O479" s="571"/>
      <c r="P479" s="585"/>
      <c r="Q479" s="572"/>
    </row>
    <row r="480" spans="1:17" ht="14.4" customHeight="1" x14ac:dyDescent="0.3">
      <c r="A480" s="567" t="s">
        <v>515</v>
      </c>
      <c r="B480" s="568" t="s">
        <v>4216</v>
      </c>
      <c r="C480" s="568" t="s">
        <v>4358</v>
      </c>
      <c r="D480" s="568" t="s">
        <v>4374</v>
      </c>
      <c r="E480" s="568" t="s">
        <v>4375</v>
      </c>
      <c r="F480" s="571"/>
      <c r="G480" s="571"/>
      <c r="H480" s="571"/>
      <c r="I480" s="571"/>
      <c r="J480" s="571">
        <v>11</v>
      </c>
      <c r="K480" s="571">
        <v>85171.97</v>
      </c>
      <c r="L480" s="571"/>
      <c r="M480" s="571">
        <v>7742.9063636363635</v>
      </c>
      <c r="N480" s="571">
        <v>20</v>
      </c>
      <c r="O480" s="571">
        <v>160006.29999999999</v>
      </c>
      <c r="P480" s="585"/>
      <c r="Q480" s="572">
        <v>8000.3149999999996</v>
      </c>
    </row>
    <row r="481" spans="1:17" ht="14.4" customHeight="1" x14ac:dyDescent="0.3">
      <c r="A481" s="567" t="s">
        <v>515</v>
      </c>
      <c r="B481" s="568" t="s">
        <v>4216</v>
      </c>
      <c r="C481" s="568" t="s">
        <v>4358</v>
      </c>
      <c r="D481" s="568" t="s">
        <v>4376</v>
      </c>
      <c r="E481" s="568" t="s">
        <v>4377</v>
      </c>
      <c r="F481" s="571">
        <v>119</v>
      </c>
      <c r="G481" s="571">
        <v>1075642.19</v>
      </c>
      <c r="H481" s="571">
        <v>1</v>
      </c>
      <c r="I481" s="571">
        <v>9039.01</v>
      </c>
      <c r="J481" s="571">
        <v>84</v>
      </c>
      <c r="K481" s="571">
        <v>766437.84</v>
      </c>
      <c r="L481" s="571">
        <v>0.71253977124121548</v>
      </c>
      <c r="M481" s="571">
        <v>9124.26</v>
      </c>
      <c r="N481" s="571">
        <v>32</v>
      </c>
      <c r="O481" s="571">
        <v>307804.75</v>
      </c>
      <c r="P481" s="585">
        <v>0.28615905257490876</v>
      </c>
      <c r="Q481" s="572">
        <v>9618.8984375</v>
      </c>
    </row>
    <row r="482" spans="1:17" ht="14.4" customHeight="1" x14ac:dyDescent="0.3">
      <c r="A482" s="567" t="s">
        <v>515</v>
      </c>
      <c r="B482" s="568" t="s">
        <v>4216</v>
      </c>
      <c r="C482" s="568" t="s">
        <v>4358</v>
      </c>
      <c r="D482" s="568" t="s">
        <v>4378</v>
      </c>
      <c r="E482" s="568" t="s">
        <v>4379</v>
      </c>
      <c r="F482" s="571">
        <v>595</v>
      </c>
      <c r="G482" s="571">
        <v>511533.4</v>
      </c>
      <c r="H482" s="571">
        <v>1</v>
      </c>
      <c r="I482" s="571">
        <v>859.72</v>
      </c>
      <c r="J482" s="571">
        <v>314</v>
      </c>
      <c r="K482" s="571">
        <v>275381.42</v>
      </c>
      <c r="L482" s="571">
        <v>0.53834494482667206</v>
      </c>
      <c r="M482" s="571">
        <v>877.01089171974513</v>
      </c>
      <c r="N482" s="571">
        <v>326</v>
      </c>
      <c r="O482" s="571">
        <v>298583.06</v>
      </c>
      <c r="P482" s="585">
        <v>0.58370198309631394</v>
      </c>
      <c r="Q482" s="572">
        <v>915.89895705521474</v>
      </c>
    </row>
    <row r="483" spans="1:17" ht="14.4" customHeight="1" x14ac:dyDescent="0.3">
      <c r="A483" s="567" t="s">
        <v>515</v>
      </c>
      <c r="B483" s="568" t="s">
        <v>4216</v>
      </c>
      <c r="C483" s="568" t="s">
        <v>4358</v>
      </c>
      <c r="D483" s="568" t="s">
        <v>4380</v>
      </c>
      <c r="E483" s="568" t="s">
        <v>4381</v>
      </c>
      <c r="F483" s="571">
        <v>7</v>
      </c>
      <c r="G483" s="571">
        <v>1326.08</v>
      </c>
      <c r="H483" s="571">
        <v>1</v>
      </c>
      <c r="I483" s="571">
        <v>189.44</v>
      </c>
      <c r="J483" s="571">
        <v>37</v>
      </c>
      <c r="K483" s="571">
        <v>7283.7800000000007</v>
      </c>
      <c r="L483" s="571">
        <v>5.4927153716216228</v>
      </c>
      <c r="M483" s="571">
        <v>196.85891891891893</v>
      </c>
      <c r="N483" s="571">
        <v>10</v>
      </c>
      <c r="O483" s="571">
        <v>2386.8000000000002</v>
      </c>
      <c r="P483" s="585">
        <v>1.7998914092664096</v>
      </c>
      <c r="Q483" s="572">
        <v>238.68</v>
      </c>
    </row>
    <row r="484" spans="1:17" ht="14.4" customHeight="1" x14ac:dyDescent="0.3">
      <c r="A484" s="567" t="s">
        <v>515</v>
      </c>
      <c r="B484" s="568" t="s">
        <v>4216</v>
      </c>
      <c r="C484" s="568" t="s">
        <v>3819</v>
      </c>
      <c r="D484" s="568" t="s">
        <v>4382</v>
      </c>
      <c r="E484" s="568" t="s">
        <v>4383</v>
      </c>
      <c r="F484" s="571">
        <v>19</v>
      </c>
      <c r="G484" s="571">
        <v>6049.6</v>
      </c>
      <c r="H484" s="571">
        <v>1</v>
      </c>
      <c r="I484" s="571">
        <v>318.40000000000003</v>
      </c>
      <c r="J484" s="571">
        <v>20</v>
      </c>
      <c r="K484" s="571">
        <v>6599.6</v>
      </c>
      <c r="L484" s="571">
        <v>1.0909151018249141</v>
      </c>
      <c r="M484" s="571">
        <v>329.98</v>
      </c>
      <c r="N484" s="571"/>
      <c r="O484" s="571"/>
      <c r="P484" s="585"/>
      <c r="Q484" s="572"/>
    </row>
    <row r="485" spans="1:17" ht="14.4" customHeight="1" x14ac:dyDescent="0.3">
      <c r="A485" s="567" t="s">
        <v>515</v>
      </c>
      <c r="B485" s="568" t="s">
        <v>4216</v>
      </c>
      <c r="C485" s="568" t="s">
        <v>3819</v>
      </c>
      <c r="D485" s="568" t="s">
        <v>4384</v>
      </c>
      <c r="E485" s="568" t="s">
        <v>4383</v>
      </c>
      <c r="F485" s="571">
        <v>8</v>
      </c>
      <c r="G485" s="571">
        <v>3345.6</v>
      </c>
      <c r="H485" s="571">
        <v>1</v>
      </c>
      <c r="I485" s="571">
        <v>418.2</v>
      </c>
      <c r="J485" s="571">
        <v>3</v>
      </c>
      <c r="K485" s="571">
        <v>1300.23</v>
      </c>
      <c r="L485" s="571">
        <v>0.3886388091822095</v>
      </c>
      <c r="M485" s="571">
        <v>433.41</v>
      </c>
      <c r="N485" s="571"/>
      <c r="O485" s="571"/>
      <c r="P485" s="585"/>
      <c r="Q485" s="572"/>
    </row>
    <row r="486" spans="1:17" ht="14.4" customHeight="1" x14ac:dyDescent="0.3">
      <c r="A486" s="567" t="s">
        <v>515</v>
      </c>
      <c r="B486" s="568" t="s">
        <v>4216</v>
      </c>
      <c r="C486" s="568" t="s">
        <v>3819</v>
      </c>
      <c r="D486" s="568" t="s">
        <v>4385</v>
      </c>
      <c r="E486" s="568" t="s">
        <v>4386</v>
      </c>
      <c r="F486" s="571">
        <v>1</v>
      </c>
      <c r="G486" s="571">
        <v>1385</v>
      </c>
      <c r="H486" s="571">
        <v>1</v>
      </c>
      <c r="I486" s="571">
        <v>1385</v>
      </c>
      <c r="J486" s="571">
        <v>3</v>
      </c>
      <c r="K486" s="571">
        <v>4306.08</v>
      </c>
      <c r="L486" s="571">
        <v>3.1090830324909748</v>
      </c>
      <c r="M486" s="571">
        <v>1435.36</v>
      </c>
      <c r="N486" s="571"/>
      <c r="O486" s="571"/>
      <c r="P486" s="585"/>
      <c r="Q486" s="572"/>
    </row>
    <row r="487" spans="1:17" ht="14.4" customHeight="1" x14ac:dyDescent="0.3">
      <c r="A487" s="567" t="s">
        <v>515</v>
      </c>
      <c r="B487" s="568" t="s">
        <v>4216</v>
      </c>
      <c r="C487" s="568" t="s">
        <v>3819</v>
      </c>
      <c r="D487" s="568" t="s">
        <v>4387</v>
      </c>
      <c r="E487" s="568" t="s">
        <v>4388</v>
      </c>
      <c r="F487" s="571"/>
      <c r="G487" s="571"/>
      <c r="H487" s="571"/>
      <c r="I487" s="571"/>
      <c r="J487" s="571">
        <v>6</v>
      </c>
      <c r="K487" s="571">
        <v>2834.88</v>
      </c>
      <c r="L487" s="571"/>
      <c r="M487" s="571">
        <v>472.48</v>
      </c>
      <c r="N487" s="571"/>
      <c r="O487" s="571"/>
      <c r="P487" s="585"/>
      <c r="Q487" s="572"/>
    </row>
    <row r="488" spans="1:17" ht="14.4" customHeight="1" x14ac:dyDescent="0.3">
      <c r="A488" s="567" t="s">
        <v>515</v>
      </c>
      <c r="B488" s="568" t="s">
        <v>4216</v>
      </c>
      <c r="C488" s="568" t="s">
        <v>3819</v>
      </c>
      <c r="D488" s="568" t="s">
        <v>4389</v>
      </c>
      <c r="E488" s="568" t="s">
        <v>4390</v>
      </c>
      <c r="F488" s="571"/>
      <c r="G488" s="571"/>
      <c r="H488" s="571"/>
      <c r="I488" s="571"/>
      <c r="J488" s="571">
        <v>1</v>
      </c>
      <c r="K488" s="571">
        <v>607.41</v>
      </c>
      <c r="L488" s="571"/>
      <c r="M488" s="571">
        <v>607.41</v>
      </c>
      <c r="N488" s="571"/>
      <c r="O488" s="571"/>
      <c r="P488" s="585"/>
      <c r="Q488" s="572"/>
    </row>
    <row r="489" spans="1:17" ht="14.4" customHeight="1" x14ac:dyDescent="0.3">
      <c r="A489" s="567" t="s">
        <v>515</v>
      </c>
      <c r="B489" s="568" t="s">
        <v>4216</v>
      </c>
      <c r="C489" s="568" t="s">
        <v>3819</v>
      </c>
      <c r="D489" s="568" t="s">
        <v>4391</v>
      </c>
      <c r="E489" s="568" t="s">
        <v>4392</v>
      </c>
      <c r="F489" s="571">
        <v>7</v>
      </c>
      <c r="G489" s="571">
        <v>588</v>
      </c>
      <c r="H489" s="571">
        <v>1</v>
      </c>
      <c r="I489" s="571">
        <v>84</v>
      </c>
      <c r="J489" s="571"/>
      <c r="K489" s="571"/>
      <c r="L489" s="571"/>
      <c r="M489" s="571"/>
      <c r="N489" s="571"/>
      <c r="O489" s="571"/>
      <c r="P489" s="585"/>
      <c r="Q489" s="572"/>
    </row>
    <row r="490" spans="1:17" ht="14.4" customHeight="1" x14ac:dyDescent="0.3">
      <c r="A490" s="567" t="s">
        <v>515</v>
      </c>
      <c r="B490" s="568" t="s">
        <v>4216</v>
      </c>
      <c r="C490" s="568" t="s">
        <v>3819</v>
      </c>
      <c r="D490" s="568" t="s">
        <v>4393</v>
      </c>
      <c r="E490" s="568" t="s">
        <v>4394</v>
      </c>
      <c r="F490" s="571"/>
      <c r="G490" s="571"/>
      <c r="H490" s="571"/>
      <c r="I490" s="571"/>
      <c r="J490" s="571">
        <v>0.4</v>
      </c>
      <c r="K490" s="571">
        <v>385.11</v>
      </c>
      <c r="L490" s="571"/>
      <c r="M490" s="571">
        <v>962.77499999999998</v>
      </c>
      <c r="N490" s="571">
        <v>0.6</v>
      </c>
      <c r="O490" s="571">
        <v>577.66</v>
      </c>
      <c r="P490" s="585"/>
      <c r="Q490" s="572">
        <v>962.76666666666665</v>
      </c>
    </row>
    <row r="491" spans="1:17" ht="14.4" customHeight="1" x14ac:dyDescent="0.3">
      <c r="A491" s="567" t="s">
        <v>515</v>
      </c>
      <c r="B491" s="568" t="s">
        <v>4216</v>
      </c>
      <c r="C491" s="568" t="s">
        <v>3819</v>
      </c>
      <c r="D491" s="568" t="s">
        <v>4395</v>
      </c>
      <c r="E491" s="568" t="s">
        <v>4394</v>
      </c>
      <c r="F491" s="571">
        <v>0.6</v>
      </c>
      <c r="G491" s="571">
        <v>66.36</v>
      </c>
      <c r="H491" s="571">
        <v>1</v>
      </c>
      <c r="I491" s="571">
        <v>110.60000000000001</v>
      </c>
      <c r="J491" s="571"/>
      <c r="K491" s="571"/>
      <c r="L491" s="571"/>
      <c r="M491" s="571"/>
      <c r="N491" s="571"/>
      <c r="O491" s="571"/>
      <c r="P491" s="585"/>
      <c r="Q491" s="572"/>
    </row>
    <row r="492" spans="1:17" ht="14.4" customHeight="1" x14ac:dyDescent="0.3">
      <c r="A492" s="567" t="s">
        <v>515</v>
      </c>
      <c r="B492" s="568" t="s">
        <v>4216</v>
      </c>
      <c r="C492" s="568" t="s">
        <v>3819</v>
      </c>
      <c r="D492" s="568" t="s">
        <v>4396</v>
      </c>
      <c r="E492" s="568" t="s">
        <v>4394</v>
      </c>
      <c r="F492" s="571">
        <v>1.1000000000000001</v>
      </c>
      <c r="G492" s="571">
        <v>668.25</v>
      </c>
      <c r="H492" s="571">
        <v>1</v>
      </c>
      <c r="I492" s="571">
        <v>607.5</v>
      </c>
      <c r="J492" s="571">
        <v>3.4</v>
      </c>
      <c r="K492" s="571">
        <v>2140.6</v>
      </c>
      <c r="L492" s="571">
        <v>3.2032921810699588</v>
      </c>
      <c r="M492" s="571">
        <v>629.58823529411768</v>
      </c>
      <c r="N492" s="571">
        <v>2.4000000000000004</v>
      </c>
      <c r="O492" s="571">
        <v>1511.01</v>
      </c>
      <c r="P492" s="585">
        <v>2.2611447811447811</v>
      </c>
      <c r="Q492" s="572">
        <v>629.58749999999986</v>
      </c>
    </row>
    <row r="493" spans="1:17" ht="14.4" customHeight="1" x14ac:dyDescent="0.3">
      <c r="A493" s="567" t="s">
        <v>515</v>
      </c>
      <c r="B493" s="568" t="s">
        <v>4216</v>
      </c>
      <c r="C493" s="568" t="s">
        <v>3819</v>
      </c>
      <c r="D493" s="568" t="s">
        <v>4397</v>
      </c>
      <c r="E493" s="568" t="s">
        <v>4398</v>
      </c>
      <c r="F493" s="571"/>
      <c r="G493" s="571"/>
      <c r="H493" s="571"/>
      <c r="I493" s="571"/>
      <c r="J493" s="571">
        <v>2</v>
      </c>
      <c r="K493" s="571">
        <v>2339.6999999999998</v>
      </c>
      <c r="L493" s="571"/>
      <c r="M493" s="571">
        <v>1169.8499999999999</v>
      </c>
      <c r="N493" s="571"/>
      <c r="O493" s="571"/>
      <c r="P493" s="585"/>
      <c r="Q493" s="572"/>
    </row>
    <row r="494" spans="1:17" ht="14.4" customHeight="1" x14ac:dyDescent="0.3">
      <c r="A494" s="567" t="s">
        <v>515</v>
      </c>
      <c r="B494" s="568" t="s">
        <v>4216</v>
      </c>
      <c r="C494" s="568" t="s">
        <v>3819</v>
      </c>
      <c r="D494" s="568" t="s">
        <v>4399</v>
      </c>
      <c r="E494" s="568" t="s">
        <v>4400</v>
      </c>
      <c r="F494" s="571"/>
      <c r="G494" s="571"/>
      <c r="H494" s="571"/>
      <c r="I494" s="571"/>
      <c r="J494" s="571">
        <v>1</v>
      </c>
      <c r="K494" s="571">
        <v>2111.8000000000002</v>
      </c>
      <c r="L494" s="571"/>
      <c r="M494" s="571">
        <v>2111.8000000000002</v>
      </c>
      <c r="N494" s="571"/>
      <c r="O494" s="571"/>
      <c r="P494" s="585"/>
      <c r="Q494" s="572"/>
    </row>
    <row r="495" spans="1:17" ht="14.4" customHeight="1" x14ac:dyDescent="0.3">
      <c r="A495" s="567" t="s">
        <v>515</v>
      </c>
      <c r="B495" s="568" t="s">
        <v>4216</v>
      </c>
      <c r="C495" s="568" t="s">
        <v>3819</v>
      </c>
      <c r="D495" s="568" t="s">
        <v>4401</v>
      </c>
      <c r="E495" s="568" t="s">
        <v>4402</v>
      </c>
      <c r="F495" s="571">
        <v>3</v>
      </c>
      <c r="G495" s="571">
        <v>2994</v>
      </c>
      <c r="H495" s="571">
        <v>1</v>
      </c>
      <c r="I495" s="571">
        <v>998</v>
      </c>
      <c r="J495" s="571">
        <v>6</v>
      </c>
      <c r="K495" s="571">
        <v>6205.74</v>
      </c>
      <c r="L495" s="571">
        <v>2.0727254509018036</v>
      </c>
      <c r="M495" s="571">
        <v>1034.29</v>
      </c>
      <c r="N495" s="571"/>
      <c r="O495" s="571"/>
      <c r="P495" s="585"/>
      <c r="Q495" s="572"/>
    </row>
    <row r="496" spans="1:17" ht="14.4" customHeight="1" x14ac:dyDescent="0.3">
      <c r="A496" s="567" t="s">
        <v>515</v>
      </c>
      <c r="B496" s="568" t="s">
        <v>4216</v>
      </c>
      <c r="C496" s="568" t="s">
        <v>3819</v>
      </c>
      <c r="D496" s="568" t="s">
        <v>4403</v>
      </c>
      <c r="E496" s="568" t="s">
        <v>4402</v>
      </c>
      <c r="F496" s="571">
        <v>5</v>
      </c>
      <c r="G496" s="571">
        <v>5305</v>
      </c>
      <c r="H496" s="571">
        <v>1</v>
      </c>
      <c r="I496" s="571">
        <v>1061</v>
      </c>
      <c r="J496" s="571">
        <v>9</v>
      </c>
      <c r="K496" s="571">
        <v>9896.2199999999993</v>
      </c>
      <c r="L496" s="571">
        <v>1.8654514608859565</v>
      </c>
      <c r="M496" s="571">
        <v>1099.58</v>
      </c>
      <c r="N496" s="571"/>
      <c r="O496" s="571"/>
      <c r="P496" s="585"/>
      <c r="Q496" s="572"/>
    </row>
    <row r="497" spans="1:17" ht="14.4" customHeight="1" x14ac:dyDescent="0.3">
      <c r="A497" s="567" t="s">
        <v>515</v>
      </c>
      <c r="B497" s="568" t="s">
        <v>4216</v>
      </c>
      <c r="C497" s="568" t="s">
        <v>3819</v>
      </c>
      <c r="D497" s="568" t="s">
        <v>4404</v>
      </c>
      <c r="E497" s="568" t="s">
        <v>4402</v>
      </c>
      <c r="F497" s="571">
        <v>7</v>
      </c>
      <c r="G497" s="571">
        <v>7973</v>
      </c>
      <c r="H497" s="571">
        <v>1</v>
      </c>
      <c r="I497" s="571">
        <v>1139</v>
      </c>
      <c r="J497" s="571">
        <v>3</v>
      </c>
      <c r="K497" s="571">
        <v>3541.26</v>
      </c>
      <c r="L497" s="571">
        <v>0.44415652828295499</v>
      </c>
      <c r="M497" s="571">
        <v>1180.42</v>
      </c>
      <c r="N497" s="571"/>
      <c r="O497" s="571"/>
      <c r="P497" s="585"/>
      <c r="Q497" s="572"/>
    </row>
    <row r="498" spans="1:17" ht="14.4" customHeight="1" x14ac:dyDescent="0.3">
      <c r="A498" s="567" t="s">
        <v>515</v>
      </c>
      <c r="B498" s="568" t="s">
        <v>4216</v>
      </c>
      <c r="C498" s="568" t="s">
        <v>3819</v>
      </c>
      <c r="D498" s="568" t="s">
        <v>4405</v>
      </c>
      <c r="E498" s="568" t="s">
        <v>4402</v>
      </c>
      <c r="F498" s="571">
        <v>4</v>
      </c>
      <c r="G498" s="571">
        <v>4816</v>
      </c>
      <c r="H498" s="571">
        <v>1</v>
      </c>
      <c r="I498" s="571">
        <v>1204</v>
      </c>
      <c r="J498" s="571">
        <v>10</v>
      </c>
      <c r="K498" s="571">
        <v>12477.8</v>
      </c>
      <c r="L498" s="571">
        <v>2.5909053156146178</v>
      </c>
      <c r="M498" s="571">
        <v>1247.78</v>
      </c>
      <c r="N498" s="571"/>
      <c r="O498" s="571"/>
      <c r="P498" s="585"/>
      <c r="Q498" s="572"/>
    </row>
    <row r="499" spans="1:17" ht="14.4" customHeight="1" x14ac:dyDescent="0.3">
      <c r="A499" s="567" t="s">
        <v>515</v>
      </c>
      <c r="B499" s="568" t="s">
        <v>4216</v>
      </c>
      <c r="C499" s="568" t="s">
        <v>3819</v>
      </c>
      <c r="D499" s="568" t="s">
        <v>4406</v>
      </c>
      <c r="E499" s="568" t="s">
        <v>4402</v>
      </c>
      <c r="F499" s="571"/>
      <c r="G499" s="571"/>
      <c r="H499" s="571"/>
      <c r="I499" s="571"/>
      <c r="J499" s="571">
        <v>6</v>
      </c>
      <c r="K499" s="571">
        <v>8257.74</v>
      </c>
      <c r="L499" s="571"/>
      <c r="M499" s="571">
        <v>1376.29</v>
      </c>
      <c r="N499" s="571"/>
      <c r="O499" s="571"/>
      <c r="P499" s="585"/>
      <c r="Q499" s="572"/>
    </row>
    <row r="500" spans="1:17" ht="14.4" customHeight="1" x14ac:dyDescent="0.3">
      <c r="A500" s="567" t="s">
        <v>515</v>
      </c>
      <c r="B500" s="568" t="s">
        <v>4216</v>
      </c>
      <c r="C500" s="568" t="s">
        <v>3819</v>
      </c>
      <c r="D500" s="568" t="s">
        <v>4407</v>
      </c>
      <c r="E500" s="568" t="s">
        <v>4408</v>
      </c>
      <c r="F500" s="571">
        <v>1</v>
      </c>
      <c r="G500" s="571">
        <v>10253</v>
      </c>
      <c r="H500" s="571">
        <v>1</v>
      </c>
      <c r="I500" s="571">
        <v>10253</v>
      </c>
      <c r="J500" s="571"/>
      <c r="K500" s="571"/>
      <c r="L500" s="571"/>
      <c r="M500" s="571"/>
      <c r="N500" s="571"/>
      <c r="O500" s="571"/>
      <c r="P500" s="585"/>
      <c r="Q500" s="572"/>
    </row>
    <row r="501" spans="1:17" ht="14.4" customHeight="1" x14ac:dyDescent="0.3">
      <c r="A501" s="567" t="s">
        <v>515</v>
      </c>
      <c r="B501" s="568" t="s">
        <v>4216</v>
      </c>
      <c r="C501" s="568" t="s">
        <v>3819</v>
      </c>
      <c r="D501" s="568" t="s">
        <v>4409</v>
      </c>
      <c r="E501" s="568" t="s">
        <v>4410</v>
      </c>
      <c r="F501" s="571"/>
      <c r="G501" s="571"/>
      <c r="H501" s="571"/>
      <c r="I501" s="571"/>
      <c r="J501" s="571"/>
      <c r="K501" s="571"/>
      <c r="L501" s="571"/>
      <c r="M501" s="571"/>
      <c r="N501" s="571">
        <v>1</v>
      </c>
      <c r="O501" s="571">
        <v>687</v>
      </c>
      <c r="P501" s="585"/>
      <c r="Q501" s="572">
        <v>687</v>
      </c>
    </row>
    <row r="502" spans="1:17" ht="14.4" customHeight="1" x14ac:dyDescent="0.3">
      <c r="A502" s="567" t="s">
        <v>515</v>
      </c>
      <c r="B502" s="568" t="s">
        <v>4216</v>
      </c>
      <c r="C502" s="568" t="s">
        <v>3819</v>
      </c>
      <c r="D502" s="568" t="s">
        <v>4411</v>
      </c>
      <c r="E502" s="568" t="s">
        <v>4412</v>
      </c>
      <c r="F502" s="571">
        <v>2</v>
      </c>
      <c r="G502" s="571">
        <v>824</v>
      </c>
      <c r="H502" s="571">
        <v>1</v>
      </c>
      <c r="I502" s="571">
        <v>412</v>
      </c>
      <c r="J502" s="571"/>
      <c r="K502" s="571"/>
      <c r="L502" s="571"/>
      <c r="M502" s="571"/>
      <c r="N502" s="571"/>
      <c r="O502" s="571"/>
      <c r="P502" s="585"/>
      <c r="Q502" s="572"/>
    </row>
    <row r="503" spans="1:17" ht="14.4" customHeight="1" x14ac:dyDescent="0.3">
      <c r="A503" s="567" t="s">
        <v>515</v>
      </c>
      <c r="B503" s="568" t="s">
        <v>4216</v>
      </c>
      <c r="C503" s="568" t="s">
        <v>3819</v>
      </c>
      <c r="D503" s="568" t="s">
        <v>4413</v>
      </c>
      <c r="E503" s="568" t="s">
        <v>4392</v>
      </c>
      <c r="F503" s="571">
        <v>4</v>
      </c>
      <c r="G503" s="571">
        <v>266.39999999999998</v>
      </c>
      <c r="H503" s="571">
        <v>1</v>
      </c>
      <c r="I503" s="571">
        <v>66.599999999999994</v>
      </c>
      <c r="J503" s="571">
        <v>6</v>
      </c>
      <c r="K503" s="571">
        <v>414.12</v>
      </c>
      <c r="L503" s="571">
        <v>1.5545045045045047</v>
      </c>
      <c r="M503" s="571">
        <v>69.02</v>
      </c>
      <c r="N503" s="571">
        <v>4</v>
      </c>
      <c r="O503" s="571">
        <v>276.08</v>
      </c>
      <c r="P503" s="585">
        <v>1.0363363363363363</v>
      </c>
      <c r="Q503" s="572">
        <v>69.02</v>
      </c>
    </row>
    <row r="504" spans="1:17" ht="14.4" customHeight="1" x14ac:dyDescent="0.3">
      <c r="A504" s="567" t="s">
        <v>515</v>
      </c>
      <c r="B504" s="568" t="s">
        <v>4216</v>
      </c>
      <c r="C504" s="568" t="s">
        <v>3819</v>
      </c>
      <c r="D504" s="568" t="s">
        <v>4414</v>
      </c>
      <c r="E504" s="568" t="s">
        <v>4415</v>
      </c>
      <c r="F504" s="571"/>
      <c r="G504" s="571"/>
      <c r="H504" s="571"/>
      <c r="I504" s="571"/>
      <c r="J504" s="571"/>
      <c r="K504" s="571"/>
      <c r="L504" s="571"/>
      <c r="M504" s="571"/>
      <c r="N504" s="571">
        <v>10</v>
      </c>
      <c r="O504" s="571">
        <v>2400</v>
      </c>
      <c r="P504" s="585"/>
      <c r="Q504" s="572">
        <v>240</v>
      </c>
    </row>
    <row r="505" spans="1:17" ht="14.4" customHeight="1" x14ac:dyDescent="0.3">
      <c r="A505" s="567" t="s">
        <v>515</v>
      </c>
      <c r="B505" s="568" t="s">
        <v>4216</v>
      </c>
      <c r="C505" s="568" t="s">
        <v>3819</v>
      </c>
      <c r="D505" s="568" t="s">
        <v>4416</v>
      </c>
      <c r="E505" s="568" t="s">
        <v>4415</v>
      </c>
      <c r="F505" s="571"/>
      <c r="G505" s="571"/>
      <c r="H505" s="571"/>
      <c r="I505" s="571"/>
      <c r="J505" s="571"/>
      <c r="K505" s="571"/>
      <c r="L505" s="571"/>
      <c r="M505" s="571"/>
      <c r="N505" s="571">
        <v>0.38</v>
      </c>
      <c r="O505" s="571">
        <v>462.08000000000004</v>
      </c>
      <c r="P505" s="585"/>
      <c r="Q505" s="572">
        <v>1216</v>
      </c>
    </row>
    <row r="506" spans="1:17" ht="14.4" customHeight="1" x14ac:dyDescent="0.3">
      <c r="A506" s="567" t="s">
        <v>515</v>
      </c>
      <c r="B506" s="568" t="s">
        <v>4216</v>
      </c>
      <c r="C506" s="568" t="s">
        <v>3819</v>
      </c>
      <c r="D506" s="568" t="s">
        <v>4417</v>
      </c>
      <c r="E506" s="568" t="s">
        <v>4418</v>
      </c>
      <c r="F506" s="571"/>
      <c r="G506" s="571"/>
      <c r="H506" s="571"/>
      <c r="I506" s="571"/>
      <c r="J506" s="571"/>
      <c r="K506" s="571"/>
      <c r="L506" s="571"/>
      <c r="M506" s="571"/>
      <c r="N506" s="571">
        <v>2</v>
      </c>
      <c r="O506" s="571">
        <v>8696.9599999999991</v>
      </c>
      <c r="P506" s="585"/>
      <c r="Q506" s="572">
        <v>4348.4799999999996</v>
      </c>
    </row>
    <row r="507" spans="1:17" ht="14.4" customHeight="1" x14ac:dyDescent="0.3">
      <c r="A507" s="567" t="s">
        <v>515</v>
      </c>
      <c r="B507" s="568" t="s">
        <v>4216</v>
      </c>
      <c r="C507" s="568" t="s">
        <v>3819</v>
      </c>
      <c r="D507" s="568" t="s">
        <v>4419</v>
      </c>
      <c r="E507" s="568" t="s">
        <v>4420</v>
      </c>
      <c r="F507" s="571">
        <v>1</v>
      </c>
      <c r="G507" s="571">
        <v>5250</v>
      </c>
      <c r="H507" s="571">
        <v>1</v>
      </c>
      <c r="I507" s="571">
        <v>5250</v>
      </c>
      <c r="J507" s="571">
        <v>1</v>
      </c>
      <c r="K507" s="571">
        <v>5440.91</v>
      </c>
      <c r="L507" s="571">
        <v>1.0363638095238095</v>
      </c>
      <c r="M507" s="571">
        <v>5440.91</v>
      </c>
      <c r="N507" s="571">
        <v>2</v>
      </c>
      <c r="O507" s="571">
        <v>10881.82</v>
      </c>
      <c r="P507" s="585">
        <v>2.0727276190476189</v>
      </c>
      <c r="Q507" s="572">
        <v>5440.91</v>
      </c>
    </row>
    <row r="508" spans="1:17" ht="14.4" customHeight="1" x14ac:dyDescent="0.3">
      <c r="A508" s="567" t="s">
        <v>515</v>
      </c>
      <c r="B508" s="568" t="s">
        <v>4216</v>
      </c>
      <c r="C508" s="568" t="s">
        <v>3819</v>
      </c>
      <c r="D508" s="568" t="s">
        <v>4421</v>
      </c>
      <c r="E508" s="568" t="s">
        <v>4422</v>
      </c>
      <c r="F508" s="571">
        <v>1</v>
      </c>
      <c r="G508" s="571">
        <v>6593</v>
      </c>
      <c r="H508" s="571">
        <v>1</v>
      </c>
      <c r="I508" s="571">
        <v>6593</v>
      </c>
      <c r="J508" s="571">
        <v>1</v>
      </c>
      <c r="K508" s="571">
        <v>6832.75</v>
      </c>
      <c r="L508" s="571">
        <v>1.036364325800091</v>
      </c>
      <c r="M508" s="571">
        <v>6832.75</v>
      </c>
      <c r="N508" s="571"/>
      <c r="O508" s="571"/>
      <c r="P508" s="585"/>
      <c r="Q508" s="572"/>
    </row>
    <row r="509" spans="1:17" ht="14.4" customHeight="1" x14ac:dyDescent="0.3">
      <c r="A509" s="567" t="s">
        <v>515</v>
      </c>
      <c r="B509" s="568" t="s">
        <v>4216</v>
      </c>
      <c r="C509" s="568" t="s">
        <v>3819</v>
      </c>
      <c r="D509" s="568" t="s">
        <v>4423</v>
      </c>
      <c r="E509" s="568" t="s">
        <v>4424</v>
      </c>
      <c r="F509" s="571"/>
      <c r="G509" s="571"/>
      <c r="H509" s="571"/>
      <c r="I509" s="571"/>
      <c r="J509" s="571">
        <v>3</v>
      </c>
      <c r="K509" s="571">
        <v>15250.08</v>
      </c>
      <c r="L509" s="571"/>
      <c r="M509" s="571">
        <v>5083.3599999999997</v>
      </c>
      <c r="N509" s="571"/>
      <c r="O509" s="571"/>
      <c r="P509" s="585"/>
      <c r="Q509" s="572"/>
    </row>
    <row r="510" spans="1:17" ht="14.4" customHeight="1" x14ac:dyDescent="0.3">
      <c r="A510" s="567" t="s">
        <v>515</v>
      </c>
      <c r="B510" s="568" t="s">
        <v>4216</v>
      </c>
      <c r="C510" s="568" t="s">
        <v>3819</v>
      </c>
      <c r="D510" s="568" t="s">
        <v>4425</v>
      </c>
      <c r="E510" s="568" t="s">
        <v>4426</v>
      </c>
      <c r="F510" s="571">
        <v>1</v>
      </c>
      <c r="G510" s="571">
        <v>688</v>
      </c>
      <c r="H510" s="571">
        <v>1</v>
      </c>
      <c r="I510" s="571">
        <v>688</v>
      </c>
      <c r="J510" s="571"/>
      <c r="K510" s="571"/>
      <c r="L510" s="571"/>
      <c r="M510" s="571"/>
      <c r="N510" s="571"/>
      <c r="O510" s="571"/>
      <c r="P510" s="585"/>
      <c r="Q510" s="572"/>
    </row>
    <row r="511" spans="1:17" ht="14.4" customHeight="1" x14ac:dyDescent="0.3">
      <c r="A511" s="567" t="s">
        <v>515</v>
      </c>
      <c r="B511" s="568" t="s">
        <v>4216</v>
      </c>
      <c r="C511" s="568" t="s">
        <v>3819</v>
      </c>
      <c r="D511" s="568" t="s">
        <v>4427</v>
      </c>
      <c r="E511" s="568" t="s">
        <v>4428</v>
      </c>
      <c r="F511" s="571">
        <v>3</v>
      </c>
      <c r="G511" s="571">
        <v>666</v>
      </c>
      <c r="H511" s="571">
        <v>1</v>
      </c>
      <c r="I511" s="571">
        <v>222</v>
      </c>
      <c r="J511" s="571"/>
      <c r="K511" s="571"/>
      <c r="L511" s="571"/>
      <c r="M511" s="571"/>
      <c r="N511" s="571"/>
      <c r="O511" s="571"/>
      <c r="P511" s="585"/>
      <c r="Q511" s="572"/>
    </row>
    <row r="512" spans="1:17" ht="14.4" customHeight="1" x14ac:dyDescent="0.3">
      <c r="A512" s="567" t="s">
        <v>515</v>
      </c>
      <c r="B512" s="568" t="s">
        <v>4216</v>
      </c>
      <c r="C512" s="568" t="s">
        <v>3819</v>
      </c>
      <c r="D512" s="568" t="s">
        <v>4429</v>
      </c>
      <c r="E512" s="568" t="s">
        <v>4430</v>
      </c>
      <c r="F512" s="571"/>
      <c r="G512" s="571"/>
      <c r="H512" s="571"/>
      <c r="I512" s="571"/>
      <c r="J512" s="571">
        <v>1</v>
      </c>
      <c r="K512" s="571">
        <v>123.33</v>
      </c>
      <c r="L512" s="571"/>
      <c r="M512" s="571">
        <v>123.33</v>
      </c>
      <c r="N512" s="571"/>
      <c r="O512" s="571"/>
      <c r="P512" s="585"/>
      <c r="Q512" s="572"/>
    </row>
    <row r="513" spans="1:17" ht="14.4" customHeight="1" x14ac:dyDescent="0.3">
      <c r="A513" s="567" t="s">
        <v>515</v>
      </c>
      <c r="B513" s="568" t="s">
        <v>4216</v>
      </c>
      <c r="C513" s="568" t="s">
        <v>3819</v>
      </c>
      <c r="D513" s="568" t="s">
        <v>4431</v>
      </c>
      <c r="E513" s="568" t="s">
        <v>4432</v>
      </c>
      <c r="F513" s="571"/>
      <c r="G513" s="571"/>
      <c r="H513" s="571"/>
      <c r="I513" s="571"/>
      <c r="J513" s="571">
        <v>4</v>
      </c>
      <c r="K513" s="571">
        <v>870.56</v>
      </c>
      <c r="L513" s="571"/>
      <c r="M513" s="571">
        <v>217.64</v>
      </c>
      <c r="N513" s="571">
        <v>1</v>
      </c>
      <c r="O513" s="571">
        <v>217.64</v>
      </c>
      <c r="P513" s="585"/>
      <c r="Q513" s="572">
        <v>217.64</v>
      </c>
    </row>
    <row r="514" spans="1:17" ht="14.4" customHeight="1" x14ac:dyDescent="0.3">
      <c r="A514" s="567" t="s">
        <v>515</v>
      </c>
      <c r="B514" s="568" t="s">
        <v>4216</v>
      </c>
      <c r="C514" s="568" t="s">
        <v>3819</v>
      </c>
      <c r="D514" s="568" t="s">
        <v>4433</v>
      </c>
      <c r="E514" s="568" t="s">
        <v>4432</v>
      </c>
      <c r="F514" s="571"/>
      <c r="G514" s="571"/>
      <c r="H514" s="571"/>
      <c r="I514" s="571"/>
      <c r="J514" s="571"/>
      <c r="K514" s="571"/>
      <c r="L514" s="571"/>
      <c r="M514" s="571"/>
      <c r="N514" s="571">
        <v>1</v>
      </c>
      <c r="O514" s="571">
        <v>265.31</v>
      </c>
      <c r="P514" s="585"/>
      <c r="Q514" s="572">
        <v>265.31</v>
      </c>
    </row>
    <row r="515" spans="1:17" ht="14.4" customHeight="1" x14ac:dyDescent="0.3">
      <c r="A515" s="567" t="s">
        <v>515</v>
      </c>
      <c r="B515" s="568" t="s">
        <v>4216</v>
      </c>
      <c r="C515" s="568" t="s">
        <v>3819</v>
      </c>
      <c r="D515" s="568" t="s">
        <v>4434</v>
      </c>
      <c r="E515" s="568" t="s">
        <v>4435</v>
      </c>
      <c r="F515" s="571">
        <v>2</v>
      </c>
      <c r="G515" s="571">
        <v>1000</v>
      </c>
      <c r="H515" s="571">
        <v>1</v>
      </c>
      <c r="I515" s="571">
        <v>500</v>
      </c>
      <c r="J515" s="571">
        <v>1</v>
      </c>
      <c r="K515" s="571">
        <v>518.17999999999995</v>
      </c>
      <c r="L515" s="571">
        <v>0.51817999999999997</v>
      </c>
      <c r="M515" s="571">
        <v>518.17999999999995</v>
      </c>
      <c r="N515" s="571"/>
      <c r="O515" s="571"/>
      <c r="P515" s="585"/>
      <c r="Q515" s="572"/>
    </row>
    <row r="516" spans="1:17" ht="14.4" customHeight="1" x14ac:dyDescent="0.3">
      <c r="A516" s="567" t="s">
        <v>515</v>
      </c>
      <c r="B516" s="568" t="s">
        <v>4216</v>
      </c>
      <c r="C516" s="568" t="s">
        <v>3819</v>
      </c>
      <c r="D516" s="568" t="s">
        <v>4436</v>
      </c>
      <c r="E516" s="568" t="s">
        <v>4437</v>
      </c>
      <c r="F516" s="571"/>
      <c r="G516" s="571"/>
      <c r="H516" s="571"/>
      <c r="I516" s="571"/>
      <c r="J516" s="571">
        <v>5</v>
      </c>
      <c r="K516" s="571">
        <v>5171.45</v>
      </c>
      <c r="L516" s="571"/>
      <c r="M516" s="571">
        <v>1034.29</v>
      </c>
      <c r="N516" s="571"/>
      <c r="O516" s="571"/>
      <c r="P516" s="585"/>
      <c r="Q516" s="572"/>
    </row>
    <row r="517" spans="1:17" ht="14.4" customHeight="1" x14ac:dyDescent="0.3">
      <c r="A517" s="567" t="s">
        <v>515</v>
      </c>
      <c r="B517" s="568" t="s">
        <v>4216</v>
      </c>
      <c r="C517" s="568" t="s">
        <v>3819</v>
      </c>
      <c r="D517" s="568" t="s">
        <v>4438</v>
      </c>
      <c r="E517" s="568" t="s">
        <v>4392</v>
      </c>
      <c r="F517" s="571"/>
      <c r="G517" s="571"/>
      <c r="H517" s="571"/>
      <c r="I517" s="571"/>
      <c r="J517" s="571">
        <v>5</v>
      </c>
      <c r="K517" s="571">
        <v>481.9</v>
      </c>
      <c r="L517" s="571"/>
      <c r="M517" s="571">
        <v>96.38</v>
      </c>
      <c r="N517" s="571"/>
      <c r="O517" s="571"/>
      <c r="P517" s="585"/>
      <c r="Q517" s="572"/>
    </row>
    <row r="518" spans="1:17" ht="14.4" customHeight="1" x14ac:dyDescent="0.3">
      <c r="A518" s="567" t="s">
        <v>515</v>
      </c>
      <c r="B518" s="568" t="s">
        <v>4216</v>
      </c>
      <c r="C518" s="568" t="s">
        <v>3819</v>
      </c>
      <c r="D518" s="568" t="s">
        <v>4439</v>
      </c>
      <c r="E518" s="568" t="s">
        <v>4392</v>
      </c>
      <c r="F518" s="571">
        <v>11</v>
      </c>
      <c r="G518" s="571">
        <v>1287</v>
      </c>
      <c r="H518" s="571">
        <v>1</v>
      </c>
      <c r="I518" s="571">
        <v>117</v>
      </c>
      <c r="J518" s="571">
        <v>14</v>
      </c>
      <c r="K518" s="571">
        <v>1697.5</v>
      </c>
      <c r="L518" s="571">
        <v>1.3189588189588191</v>
      </c>
      <c r="M518" s="571">
        <v>121.25</v>
      </c>
      <c r="N518" s="571">
        <v>4</v>
      </c>
      <c r="O518" s="571">
        <v>485</v>
      </c>
      <c r="P518" s="585">
        <v>0.37684537684537683</v>
      </c>
      <c r="Q518" s="572">
        <v>121.25</v>
      </c>
    </row>
    <row r="519" spans="1:17" ht="14.4" customHeight="1" x14ac:dyDescent="0.3">
      <c r="A519" s="567" t="s">
        <v>515</v>
      </c>
      <c r="B519" s="568" t="s">
        <v>4216</v>
      </c>
      <c r="C519" s="568" t="s">
        <v>3819</v>
      </c>
      <c r="D519" s="568" t="s">
        <v>4440</v>
      </c>
      <c r="E519" s="568" t="s">
        <v>4392</v>
      </c>
      <c r="F519" s="571"/>
      <c r="G519" s="571"/>
      <c r="H519" s="571"/>
      <c r="I519" s="571"/>
      <c r="J519" s="571">
        <v>5</v>
      </c>
      <c r="K519" s="571">
        <v>450.79999999999995</v>
      </c>
      <c r="L519" s="571"/>
      <c r="M519" s="571">
        <v>90.16</v>
      </c>
      <c r="N519" s="571"/>
      <c r="O519" s="571"/>
      <c r="P519" s="585"/>
      <c r="Q519" s="572"/>
    </row>
    <row r="520" spans="1:17" ht="14.4" customHeight="1" x14ac:dyDescent="0.3">
      <c r="A520" s="567" t="s">
        <v>515</v>
      </c>
      <c r="B520" s="568" t="s">
        <v>4216</v>
      </c>
      <c r="C520" s="568" t="s">
        <v>3819</v>
      </c>
      <c r="D520" s="568" t="s">
        <v>4441</v>
      </c>
      <c r="E520" s="568" t="s">
        <v>4442</v>
      </c>
      <c r="F520" s="571">
        <v>2</v>
      </c>
      <c r="G520" s="571">
        <v>3534</v>
      </c>
      <c r="H520" s="571">
        <v>1</v>
      </c>
      <c r="I520" s="571">
        <v>1767</v>
      </c>
      <c r="J520" s="571">
        <v>2</v>
      </c>
      <c r="K520" s="571">
        <v>3662.5</v>
      </c>
      <c r="L520" s="571">
        <v>1.0363610639501981</v>
      </c>
      <c r="M520" s="571">
        <v>1831.25</v>
      </c>
      <c r="N520" s="571"/>
      <c r="O520" s="571"/>
      <c r="P520" s="585"/>
      <c r="Q520" s="572"/>
    </row>
    <row r="521" spans="1:17" ht="14.4" customHeight="1" x14ac:dyDescent="0.3">
      <c r="A521" s="567" t="s">
        <v>515</v>
      </c>
      <c r="B521" s="568" t="s">
        <v>4216</v>
      </c>
      <c r="C521" s="568" t="s">
        <v>3819</v>
      </c>
      <c r="D521" s="568" t="s">
        <v>4443</v>
      </c>
      <c r="E521" s="568" t="s">
        <v>4444</v>
      </c>
      <c r="F521" s="571">
        <v>3</v>
      </c>
      <c r="G521" s="571">
        <v>36711</v>
      </c>
      <c r="H521" s="571">
        <v>1</v>
      </c>
      <c r="I521" s="571">
        <v>12237</v>
      </c>
      <c r="J521" s="571">
        <v>2</v>
      </c>
      <c r="K521" s="571">
        <v>25363.96</v>
      </c>
      <c r="L521" s="571">
        <v>0.69090899185530219</v>
      </c>
      <c r="M521" s="571">
        <v>12681.98</v>
      </c>
      <c r="N521" s="571"/>
      <c r="O521" s="571"/>
      <c r="P521" s="585"/>
      <c r="Q521" s="572"/>
    </row>
    <row r="522" spans="1:17" ht="14.4" customHeight="1" x14ac:dyDescent="0.3">
      <c r="A522" s="567" t="s">
        <v>515</v>
      </c>
      <c r="B522" s="568" t="s">
        <v>4216</v>
      </c>
      <c r="C522" s="568" t="s">
        <v>3819</v>
      </c>
      <c r="D522" s="568" t="s">
        <v>4445</v>
      </c>
      <c r="E522" s="568" t="s">
        <v>4446</v>
      </c>
      <c r="F522" s="571"/>
      <c r="G522" s="571"/>
      <c r="H522" s="571"/>
      <c r="I522" s="571"/>
      <c r="J522" s="571">
        <v>2</v>
      </c>
      <c r="K522" s="571">
        <v>9980</v>
      </c>
      <c r="L522" s="571"/>
      <c r="M522" s="571">
        <v>4990</v>
      </c>
      <c r="N522" s="571">
        <v>2</v>
      </c>
      <c r="O522" s="571">
        <v>9980</v>
      </c>
      <c r="P522" s="585"/>
      <c r="Q522" s="572">
        <v>4990</v>
      </c>
    </row>
    <row r="523" spans="1:17" ht="14.4" customHeight="1" x14ac:dyDescent="0.3">
      <c r="A523" s="567" t="s">
        <v>515</v>
      </c>
      <c r="B523" s="568" t="s">
        <v>4216</v>
      </c>
      <c r="C523" s="568" t="s">
        <v>3819</v>
      </c>
      <c r="D523" s="568" t="s">
        <v>3963</v>
      </c>
      <c r="E523" s="568" t="s">
        <v>3964</v>
      </c>
      <c r="F523" s="571"/>
      <c r="G523" s="571"/>
      <c r="H523" s="571"/>
      <c r="I523" s="571"/>
      <c r="J523" s="571">
        <v>8</v>
      </c>
      <c r="K523" s="571">
        <v>18480</v>
      </c>
      <c r="L523" s="571"/>
      <c r="M523" s="571">
        <v>2310</v>
      </c>
      <c r="N523" s="571"/>
      <c r="O523" s="571"/>
      <c r="P523" s="585"/>
      <c r="Q523" s="572"/>
    </row>
    <row r="524" spans="1:17" ht="14.4" customHeight="1" x14ac:dyDescent="0.3">
      <c r="A524" s="567" t="s">
        <v>515</v>
      </c>
      <c r="B524" s="568" t="s">
        <v>4216</v>
      </c>
      <c r="C524" s="568" t="s">
        <v>3819</v>
      </c>
      <c r="D524" s="568" t="s">
        <v>4447</v>
      </c>
      <c r="E524" s="568" t="s">
        <v>4448</v>
      </c>
      <c r="F524" s="571"/>
      <c r="G524" s="571"/>
      <c r="H524" s="571"/>
      <c r="I524" s="571"/>
      <c r="J524" s="571">
        <v>1</v>
      </c>
      <c r="K524" s="571">
        <v>2916.33</v>
      </c>
      <c r="L524" s="571"/>
      <c r="M524" s="571">
        <v>2916.33</v>
      </c>
      <c r="N524" s="571"/>
      <c r="O524" s="571"/>
      <c r="P524" s="585"/>
      <c r="Q524" s="572"/>
    </row>
    <row r="525" spans="1:17" ht="14.4" customHeight="1" x14ac:dyDescent="0.3">
      <c r="A525" s="567" t="s">
        <v>515</v>
      </c>
      <c r="B525" s="568" t="s">
        <v>4216</v>
      </c>
      <c r="C525" s="568" t="s">
        <v>3819</v>
      </c>
      <c r="D525" s="568" t="s">
        <v>4449</v>
      </c>
      <c r="E525" s="568" t="s">
        <v>4450</v>
      </c>
      <c r="F525" s="571"/>
      <c r="G525" s="571"/>
      <c r="H525" s="571"/>
      <c r="I525" s="571"/>
      <c r="J525" s="571">
        <v>2</v>
      </c>
      <c r="K525" s="571">
        <v>5668.9</v>
      </c>
      <c r="L525" s="571"/>
      <c r="M525" s="571">
        <v>2834.45</v>
      </c>
      <c r="N525" s="571"/>
      <c r="O525" s="571"/>
      <c r="P525" s="585"/>
      <c r="Q525" s="572"/>
    </row>
    <row r="526" spans="1:17" ht="14.4" customHeight="1" x14ac:dyDescent="0.3">
      <c r="A526" s="567" t="s">
        <v>515</v>
      </c>
      <c r="B526" s="568" t="s">
        <v>4216</v>
      </c>
      <c r="C526" s="568" t="s">
        <v>3819</v>
      </c>
      <c r="D526" s="568" t="s">
        <v>4451</v>
      </c>
      <c r="E526" s="568" t="s">
        <v>4452</v>
      </c>
      <c r="F526" s="571">
        <v>1</v>
      </c>
      <c r="G526" s="571">
        <v>3048</v>
      </c>
      <c r="H526" s="571">
        <v>1</v>
      </c>
      <c r="I526" s="571">
        <v>3048</v>
      </c>
      <c r="J526" s="571"/>
      <c r="K526" s="571"/>
      <c r="L526" s="571"/>
      <c r="M526" s="571"/>
      <c r="N526" s="571"/>
      <c r="O526" s="571"/>
      <c r="P526" s="585"/>
      <c r="Q526" s="572"/>
    </row>
    <row r="527" spans="1:17" ht="14.4" customHeight="1" x14ac:dyDescent="0.3">
      <c r="A527" s="567" t="s">
        <v>515</v>
      </c>
      <c r="B527" s="568" t="s">
        <v>4216</v>
      </c>
      <c r="C527" s="568" t="s">
        <v>3819</v>
      </c>
      <c r="D527" s="568" t="s">
        <v>4453</v>
      </c>
      <c r="E527" s="568" t="s">
        <v>4450</v>
      </c>
      <c r="F527" s="571"/>
      <c r="G527" s="571"/>
      <c r="H527" s="571"/>
      <c r="I527" s="571"/>
      <c r="J527" s="571">
        <v>1</v>
      </c>
      <c r="K527" s="571">
        <v>4301.95</v>
      </c>
      <c r="L527" s="571"/>
      <c r="M527" s="571">
        <v>4301.95</v>
      </c>
      <c r="N527" s="571"/>
      <c r="O527" s="571"/>
      <c r="P527" s="585"/>
      <c r="Q527" s="572"/>
    </row>
    <row r="528" spans="1:17" ht="14.4" customHeight="1" x14ac:dyDescent="0.3">
      <c r="A528" s="567" t="s">
        <v>515</v>
      </c>
      <c r="B528" s="568" t="s">
        <v>4216</v>
      </c>
      <c r="C528" s="568" t="s">
        <v>3819</v>
      </c>
      <c r="D528" s="568" t="s">
        <v>4454</v>
      </c>
      <c r="E528" s="568" t="s">
        <v>4455</v>
      </c>
      <c r="F528" s="571"/>
      <c r="G528" s="571"/>
      <c r="H528" s="571"/>
      <c r="I528" s="571"/>
      <c r="J528" s="571">
        <v>2</v>
      </c>
      <c r="K528" s="571">
        <v>2495.56</v>
      </c>
      <c r="L528" s="571"/>
      <c r="M528" s="571">
        <v>1247.78</v>
      </c>
      <c r="N528" s="571"/>
      <c r="O528" s="571"/>
      <c r="P528" s="585"/>
      <c r="Q528" s="572"/>
    </row>
    <row r="529" spans="1:17" ht="14.4" customHeight="1" x14ac:dyDescent="0.3">
      <c r="A529" s="567" t="s">
        <v>515</v>
      </c>
      <c r="B529" s="568" t="s">
        <v>4216</v>
      </c>
      <c r="C529" s="568" t="s">
        <v>3819</v>
      </c>
      <c r="D529" s="568" t="s">
        <v>4456</v>
      </c>
      <c r="E529" s="568" t="s">
        <v>4455</v>
      </c>
      <c r="F529" s="571">
        <v>5</v>
      </c>
      <c r="G529" s="571">
        <v>6860</v>
      </c>
      <c r="H529" s="571">
        <v>1</v>
      </c>
      <c r="I529" s="571">
        <v>1372</v>
      </c>
      <c r="J529" s="571"/>
      <c r="K529" s="571"/>
      <c r="L529" s="571"/>
      <c r="M529" s="571"/>
      <c r="N529" s="571"/>
      <c r="O529" s="571"/>
      <c r="P529" s="585"/>
      <c r="Q529" s="572"/>
    </row>
    <row r="530" spans="1:17" ht="14.4" customHeight="1" x14ac:dyDescent="0.3">
      <c r="A530" s="567" t="s">
        <v>515</v>
      </c>
      <c r="B530" s="568" t="s">
        <v>4216</v>
      </c>
      <c r="C530" s="568" t="s">
        <v>3819</v>
      </c>
      <c r="D530" s="568" t="s">
        <v>4457</v>
      </c>
      <c r="E530" s="568" t="s">
        <v>4455</v>
      </c>
      <c r="F530" s="571">
        <v>1</v>
      </c>
      <c r="G530" s="571">
        <v>1598</v>
      </c>
      <c r="H530" s="571">
        <v>1</v>
      </c>
      <c r="I530" s="571">
        <v>1598</v>
      </c>
      <c r="J530" s="571"/>
      <c r="K530" s="571"/>
      <c r="L530" s="571"/>
      <c r="M530" s="571"/>
      <c r="N530" s="571">
        <v>3</v>
      </c>
      <c r="O530" s="571">
        <v>4968.33</v>
      </c>
      <c r="P530" s="585">
        <v>3.1090926157697121</v>
      </c>
      <c r="Q530" s="572">
        <v>1656.11</v>
      </c>
    </row>
    <row r="531" spans="1:17" ht="14.4" customHeight="1" x14ac:dyDescent="0.3">
      <c r="A531" s="567" t="s">
        <v>515</v>
      </c>
      <c r="B531" s="568" t="s">
        <v>4216</v>
      </c>
      <c r="C531" s="568" t="s">
        <v>3819</v>
      </c>
      <c r="D531" s="568" t="s">
        <v>4458</v>
      </c>
      <c r="E531" s="568" t="s">
        <v>4455</v>
      </c>
      <c r="F531" s="571">
        <v>2</v>
      </c>
      <c r="G531" s="571">
        <v>3434</v>
      </c>
      <c r="H531" s="571">
        <v>1</v>
      </c>
      <c r="I531" s="571">
        <v>1717</v>
      </c>
      <c r="J531" s="571"/>
      <c r="K531" s="571"/>
      <c r="L531" s="571"/>
      <c r="M531" s="571"/>
      <c r="N531" s="571"/>
      <c r="O531" s="571"/>
      <c r="P531" s="585"/>
      <c r="Q531" s="572"/>
    </row>
    <row r="532" spans="1:17" ht="14.4" customHeight="1" x14ac:dyDescent="0.3">
      <c r="A532" s="567" t="s">
        <v>515</v>
      </c>
      <c r="B532" s="568" t="s">
        <v>4216</v>
      </c>
      <c r="C532" s="568" t="s">
        <v>3819</v>
      </c>
      <c r="D532" s="568" t="s">
        <v>4459</v>
      </c>
      <c r="E532" s="568" t="s">
        <v>4460</v>
      </c>
      <c r="F532" s="571">
        <v>5</v>
      </c>
      <c r="G532" s="571">
        <v>7465</v>
      </c>
      <c r="H532" s="571">
        <v>1</v>
      </c>
      <c r="I532" s="571">
        <v>1493</v>
      </c>
      <c r="J532" s="571"/>
      <c r="K532" s="571"/>
      <c r="L532" s="571"/>
      <c r="M532" s="571"/>
      <c r="N532" s="571"/>
      <c r="O532" s="571"/>
      <c r="P532" s="585"/>
      <c r="Q532" s="572"/>
    </row>
    <row r="533" spans="1:17" ht="14.4" customHeight="1" x14ac:dyDescent="0.3">
      <c r="A533" s="567" t="s">
        <v>515</v>
      </c>
      <c r="B533" s="568" t="s">
        <v>4216</v>
      </c>
      <c r="C533" s="568" t="s">
        <v>3819</v>
      </c>
      <c r="D533" s="568" t="s">
        <v>4461</v>
      </c>
      <c r="E533" s="568" t="s">
        <v>4462</v>
      </c>
      <c r="F533" s="571">
        <v>1</v>
      </c>
      <c r="G533" s="571">
        <v>4724.8</v>
      </c>
      <c r="H533" s="571">
        <v>1</v>
      </c>
      <c r="I533" s="571">
        <v>4724.8</v>
      </c>
      <c r="J533" s="571"/>
      <c r="K533" s="571"/>
      <c r="L533" s="571"/>
      <c r="M533" s="571"/>
      <c r="N533" s="571"/>
      <c r="O533" s="571"/>
      <c r="P533" s="585"/>
      <c r="Q533" s="572"/>
    </row>
    <row r="534" spans="1:17" ht="14.4" customHeight="1" x14ac:dyDescent="0.3">
      <c r="A534" s="567" t="s">
        <v>515</v>
      </c>
      <c r="B534" s="568" t="s">
        <v>4216</v>
      </c>
      <c r="C534" s="568" t="s">
        <v>3819</v>
      </c>
      <c r="D534" s="568" t="s">
        <v>4463</v>
      </c>
      <c r="E534" s="568" t="s">
        <v>4464</v>
      </c>
      <c r="F534" s="571">
        <v>1</v>
      </c>
      <c r="G534" s="571">
        <v>4903.8999999999996</v>
      </c>
      <c r="H534" s="571">
        <v>1</v>
      </c>
      <c r="I534" s="571">
        <v>4903.8999999999996</v>
      </c>
      <c r="J534" s="571">
        <v>1</v>
      </c>
      <c r="K534" s="571">
        <v>5082.22</v>
      </c>
      <c r="L534" s="571">
        <v>1.036362894838802</v>
      </c>
      <c r="M534" s="571">
        <v>5082.22</v>
      </c>
      <c r="N534" s="571"/>
      <c r="O534" s="571"/>
      <c r="P534" s="585"/>
      <c r="Q534" s="572"/>
    </row>
    <row r="535" spans="1:17" ht="14.4" customHeight="1" x14ac:dyDescent="0.3">
      <c r="A535" s="567" t="s">
        <v>515</v>
      </c>
      <c r="B535" s="568" t="s">
        <v>4216</v>
      </c>
      <c r="C535" s="568" t="s">
        <v>3819</v>
      </c>
      <c r="D535" s="568" t="s">
        <v>4465</v>
      </c>
      <c r="E535" s="568" t="s">
        <v>4460</v>
      </c>
      <c r="F535" s="571">
        <v>2</v>
      </c>
      <c r="G535" s="571">
        <v>2460</v>
      </c>
      <c r="H535" s="571">
        <v>1</v>
      </c>
      <c r="I535" s="571">
        <v>1230</v>
      </c>
      <c r="J535" s="571"/>
      <c r="K535" s="571"/>
      <c r="L535" s="571"/>
      <c r="M535" s="571"/>
      <c r="N535" s="571"/>
      <c r="O535" s="571"/>
      <c r="P535" s="585"/>
      <c r="Q535" s="572"/>
    </row>
    <row r="536" spans="1:17" ht="14.4" customHeight="1" x14ac:dyDescent="0.3">
      <c r="A536" s="567" t="s">
        <v>515</v>
      </c>
      <c r="B536" s="568" t="s">
        <v>4216</v>
      </c>
      <c r="C536" s="568" t="s">
        <v>3819</v>
      </c>
      <c r="D536" s="568" t="s">
        <v>4466</v>
      </c>
      <c r="E536" s="568" t="s">
        <v>4467</v>
      </c>
      <c r="F536" s="571">
        <v>1</v>
      </c>
      <c r="G536" s="571">
        <v>12197</v>
      </c>
      <c r="H536" s="571">
        <v>1</v>
      </c>
      <c r="I536" s="571">
        <v>12197</v>
      </c>
      <c r="J536" s="571"/>
      <c r="K536" s="571"/>
      <c r="L536" s="571"/>
      <c r="M536" s="571"/>
      <c r="N536" s="571"/>
      <c r="O536" s="571"/>
      <c r="P536" s="585"/>
      <c r="Q536" s="572"/>
    </row>
    <row r="537" spans="1:17" ht="14.4" customHeight="1" x14ac:dyDescent="0.3">
      <c r="A537" s="567" t="s">
        <v>515</v>
      </c>
      <c r="B537" s="568" t="s">
        <v>4216</v>
      </c>
      <c r="C537" s="568" t="s">
        <v>3819</v>
      </c>
      <c r="D537" s="568" t="s">
        <v>4468</v>
      </c>
      <c r="E537" s="568" t="s">
        <v>4469</v>
      </c>
      <c r="F537" s="571"/>
      <c r="G537" s="571"/>
      <c r="H537" s="571"/>
      <c r="I537" s="571"/>
      <c r="J537" s="571"/>
      <c r="K537" s="571"/>
      <c r="L537" s="571"/>
      <c r="M537" s="571"/>
      <c r="N537" s="571">
        <v>1</v>
      </c>
      <c r="O537" s="571">
        <v>13282.04</v>
      </c>
      <c r="P537" s="585"/>
      <c r="Q537" s="572">
        <v>13282.04</v>
      </c>
    </row>
    <row r="538" spans="1:17" ht="14.4" customHeight="1" x14ac:dyDescent="0.3">
      <c r="A538" s="567" t="s">
        <v>515</v>
      </c>
      <c r="B538" s="568" t="s">
        <v>4216</v>
      </c>
      <c r="C538" s="568" t="s">
        <v>3819</v>
      </c>
      <c r="D538" s="568" t="s">
        <v>4470</v>
      </c>
      <c r="E538" s="568" t="s">
        <v>4471</v>
      </c>
      <c r="F538" s="571"/>
      <c r="G538" s="571"/>
      <c r="H538" s="571"/>
      <c r="I538" s="571"/>
      <c r="J538" s="571">
        <v>2</v>
      </c>
      <c r="K538" s="571">
        <v>2412</v>
      </c>
      <c r="L538" s="571"/>
      <c r="M538" s="571">
        <v>1206</v>
      </c>
      <c r="N538" s="571"/>
      <c r="O538" s="571"/>
      <c r="P538" s="585"/>
      <c r="Q538" s="572"/>
    </row>
    <row r="539" spans="1:17" ht="14.4" customHeight="1" x14ac:dyDescent="0.3">
      <c r="A539" s="567" t="s">
        <v>515</v>
      </c>
      <c r="B539" s="568" t="s">
        <v>4216</v>
      </c>
      <c r="C539" s="568" t="s">
        <v>3819</v>
      </c>
      <c r="D539" s="568" t="s">
        <v>4472</v>
      </c>
      <c r="E539" s="568" t="s">
        <v>4473</v>
      </c>
      <c r="F539" s="571">
        <v>2</v>
      </c>
      <c r="G539" s="571">
        <v>20512</v>
      </c>
      <c r="H539" s="571">
        <v>1</v>
      </c>
      <c r="I539" s="571">
        <v>10256</v>
      </c>
      <c r="J539" s="571"/>
      <c r="K539" s="571"/>
      <c r="L539" s="571"/>
      <c r="M539" s="571"/>
      <c r="N539" s="571"/>
      <c r="O539" s="571"/>
      <c r="P539" s="585"/>
      <c r="Q539" s="572"/>
    </row>
    <row r="540" spans="1:17" ht="14.4" customHeight="1" x14ac:dyDescent="0.3">
      <c r="A540" s="567" t="s">
        <v>515</v>
      </c>
      <c r="B540" s="568" t="s">
        <v>4216</v>
      </c>
      <c r="C540" s="568" t="s">
        <v>3819</v>
      </c>
      <c r="D540" s="568" t="s">
        <v>4474</v>
      </c>
      <c r="E540" s="568" t="s">
        <v>4475</v>
      </c>
      <c r="F540" s="571"/>
      <c r="G540" s="571"/>
      <c r="H540" s="571"/>
      <c r="I540" s="571"/>
      <c r="J540" s="571"/>
      <c r="K540" s="571"/>
      <c r="L540" s="571"/>
      <c r="M540" s="571"/>
      <c r="N540" s="571">
        <v>1</v>
      </c>
      <c r="O540" s="571">
        <v>1095.23</v>
      </c>
      <c r="P540" s="585"/>
      <c r="Q540" s="572">
        <v>1095.23</v>
      </c>
    </row>
    <row r="541" spans="1:17" ht="14.4" customHeight="1" x14ac:dyDescent="0.3">
      <c r="A541" s="567" t="s">
        <v>515</v>
      </c>
      <c r="B541" s="568" t="s">
        <v>4216</v>
      </c>
      <c r="C541" s="568" t="s">
        <v>3819</v>
      </c>
      <c r="D541" s="568" t="s">
        <v>4476</v>
      </c>
      <c r="E541" s="568" t="s">
        <v>4477</v>
      </c>
      <c r="F541" s="571"/>
      <c r="G541" s="571"/>
      <c r="H541" s="571"/>
      <c r="I541" s="571"/>
      <c r="J541" s="571"/>
      <c r="K541" s="571"/>
      <c r="L541" s="571"/>
      <c r="M541" s="571"/>
      <c r="N541" s="571">
        <v>2</v>
      </c>
      <c r="O541" s="571">
        <v>1805.34</v>
      </c>
      <c r="P541" s="585"/>
      <c r="Q541" s="572">
        <v>902.67</v>
      </c>
    </row>
    <row r="542" spans="1:17" ht="14.4" customHeight="1" x14ac:dyDescent="0.3">
      <c r="A542" s="567" t="s">
        <v>515</v>
      </c>
      <c r="B542" s="568" t="s">
        <v>4216</v>
      </c>
      <c r="C542" s="568" t="s">
        <v>3819</v>
      </c>
      <c r="D542" s="568" t="s">
        <v>4478</v>
      </c>
      <c r="E542" s="568" t="s">
        <v>4479</v>
      </c>
      <c r="F542" s="571"/>
      <c r="G542" s="571"/>
      <c r="H542" s="571"/>
      <c r="I542" s="571"/>
      <c r="J542" s="571"/>
      <c r="K542" s="571"/>
      <c r="L542" s="571"/>
      <c r="M542" s="571"/>
      <c r="N542" s="571">
        <v>2</v>
      </c>
      <c r="O542" s="571">
        <v>2074.38</v>
      </c>
      <c r="P542" s="585"/>
      <c r="Q542" s="572">
        <v>1037.19</v>
      </c>
    </row>
    <row r="543" spans="1:17" ht="14.4" customHeight="1" x14ac:dyDescent="0.3">
      <c r="A543" s="567" t="s">
        <v>515</v>
      </c>
      <c r="B543" s="568" t="s">
        <v>4216</v>
      </c>
      <c r="C543" s="568" t="s">
        <v>3819</v>
      </c>
      <c r="D543" s="568" t="s">
        <v>4480</v>
      </c>
      <c r="E543" s="568" t="s">
        <v>4481</v>
      </c>
      <c r="F543" s="571"/>
      <c r="G543" s="571"/>
      <c r="H543" s="571"/>
      <c r="I543" s="571"/>
      <c r="J543" s="571"/>
      <c r="K543" s="571"/>
      <c r="L543" s="571"/>
      <c r="M543" s="571"/>
      <c r="N543" s="571">
        <v>1</v>
      </c>
      <c r="O543" s="571">
        <v>9504.49</v>
      </c>
      <c r="P543" s="585"/>
      <c r="Q543" s="572">
        <v>9504.49</v>
      </c>
    </row>
    <row r="544" spans="1:17" ht="14.4" customHeight="1" x14ac:dyDescent="0.3">
      <c r="A544" s="567" t="s">
        <v>515</v>
      </c>
      <c r="B544" s="568" t="s">
        <v>4216</v>
      </c>
      <c r="C544" s="568" t="s">
        <v>3819</v>
      </c>
      <c r="D544" s="568" t="s">
        <v>4482</v>
      </c>
      <c r="E544" s="568" t="s">
        <v>4483</v>
      </c>
      <c r="F544" s="571"/>
      <c r="G544" s="571"/>
      <c r="H544" s="571"/>
      <c r="I544" s="571"/>
      <c r="J544" s="571"/>
      <c r="K544" s="571"/>
      <c r="L544" s="571"/>
      <c r="M544" s="571"/>
      <c r="N544" s="571">
        <v>1</v>
      </c>
      <c r="O544" s="571">
        <v>12468</v>
      </c>
      <c r="P544" s="585"/>
      <c r="Q544" s="572">
        <v>12468</v>
      </c>
    </row>
    <row r="545" spans="1:17" ht="14.4" customHeight="1" x14ac:dyDescent="0.3">
      <c r="A545" s="567" t="s">
        <v>515</v>
      </c>
      <c r="B545" s="568" t="s">
        <v>4216</v>
      </c>
      <c r="C545" s="568" t="s">
        <v>3819</v>
      </c>
      <c r="D545" s="568" t="s">
        <v>4484</v>
      </c>
      <c r="E545" s="568" t="s">
        <v>4485</v>
      </c>
      <c r="F545" s="571">
        <v>1</v>
      </c>
      <c r="G545" s="571">
        <v>47132</v>
      </c>
      <c r="H545" s="571">
        <v>1</v>
      </c>
      <c r="I545" s="571">
        <v>47132</v>
      </c>
      <c r="J545" s="571"/>
      <c r="K545" s="571"/>
      <c r="L545" s="571"/>
      <c r="M545" s="571"/>
      <c r="N545" s="571"/>
      <c r="O545" s="571"/>
      <c r="P545" s="585"/>
      <c r="Q545" s="572"/>
    </row>
    <row r="546" spans="1:17" ht="14.4" customHeight="1" x14ac:dyDescent="0.3">
      <c r="A546" s="567" t="s">
        <v>515</v>
      </c>
      <c r="B546" s="568" t="s">
        <v>4216</v>
      </c>
      <c r="C546" s="568" t="s">
        <v>3819</v>
      </c>
      <c r="D546" s="568" t="s">
        <v>4486</v>
      </c>
      <c r="E546" s="568" t="s">
        <v>4485</v>
      </c>
      <c r="F546" s="571">
        <v>1</v>
      </c>
      <c r="G546" s="571">
        <v>68578</v>
      </c>
      <c r="H546" s="571">
        <v>1</v>
      </c>
      <c r="I546" s="571">
        <v>68578</v>
      </c>
      <c r="J546" s="571"/>
      <c r="K546" s="571"/>
      <c r="L546" s="571"/>
      <c r="M546" s="571"/>
      <c r="N546" s="571"/>
      <c r="O546" s="571"/>
      <c r="P546" s="585"/>
      <c r="Q546" s="572"/>
    </row>
    <row r="547" spans="1:17" ht="14.4" customHeight="1" x14ac:dyDescent="0.3">
      <c r="A547" s="567" t="s">
        <v>515</v>
      </c>
      <c r="B547" s="568" t="s">
        <v>4216</v>
      </c>
      <c r="C547" s="568" t="s">
        <v>3819</v>
      </c>
      <c r="D547" s="568" t="s">
        <v>4487</v>
      </c>
      <c r="E547" s="568" t="s">
        <v>4488</v>
      </c>
      <c r="F547" s="571"/>
      <c r="G547" s="571"/>
      <c r="H547" s="571"/>
      <c r="I547" s="571"/>
      <c r="J547" s="571"/>
      <c r="K547" s="571"/>
      <c r="L547" s="571"/>
      <c r="M547" s="571"/>
      <c r="N547" s="571">
        <v>2</v>
      </c>
      <c r="O547" s="571">
        <v>14538.8</v>
      </c>
      <c r="P547" s="585"/>
      <c r="Q547" s="572">
        <v>7269.4</v>
      </c>
    </row>
    <row r="548" spans="1:17" ht="14.4" customHeight="1" x14ac:dyDescent="0.3">
      <c r="A548" s="567" t="s">
        <v>515</v>
      </c>
      <c r="B548" s="568" t="s">
        <v>4216</v>
      </c>
      <c r="C548" s="568" t="s">
        <v>3819</v>
      </c>
      <c r="D548" s="568" t="s">
        <v>4489</v>
      </c>
      <c r="E548" s="568" t="s">
        <v>4490</v>
      </c>
      <c r="F548" s="571">
        <v>1</v>
      </c>
      <c r="G548" s="571">
        <v>19401</v>
      </c>
      <c r="H548" s="571">
        <v>1</v>
      </c>
      <c r="I548" s="571">
        <v>19401</v>
      </c>
      <c r="J548" s="571"/>
      <c r="K548" s="571"/>
      <c r="L548" s="571"/>
      <c r="M548" s="571"/>
      <c r="N548" s="571"/>
      <c r="O548" s="571"/>
      <c r="P548" s="585"/>
      <c r="Q548" s="572"/>
    </row>
    <row r="549" spans="1:17" ht="14.4" customHeight="1" x14ac:dyDescent="0.3">
      <c r="A549" s="567" t="s">
        <v>515</v>
      </c>
      <c r="B549" s="568" t="s">
        <v>4216</v>
      </c>
      <c r="C549" s="568" t="s">
        <v>3819</v>
      </c>
      <c r="D549" s="568" t="s">
        <v>4491</v>
      </c>
      <c r="E549" s="568" t="s">
        <v>4490</v>
      </c>
      <c r="F549" s="571">
        <v>1</v>
      </c>
      <c r="G549" s="571">
        <v>595</v>
      </c>
      <c r="H549" s="571">
        <v>1</v>
      </c>
      <c r="I549" s="571">
        <v>595</v>
      </c>
      <c r="J549" s="571">
        <v>4</v>
      </c>
      <c r="K549" s="571">
        <v>2380</v>
      </c>
      <c r="L549" s="571">
        <v>4</v>
      </c>
      <c r="M549" s="571">
        <v>595</v>
      </c>
      <c r="N549" s="571">
        <v>1</v>
      </c>
      <c r="O549" s="571">
        <v>595</v>
      </c>
      <c r="P549" s="585">
        <v>1</v>
      </c>
      <c r="Q549" s="572">
        <v>595</v>
      </c>
    </row>
    <row r="550" spans="1:17" ht="14.4" customHeight="1" x14ac:dyDescent="0.3">
      <c r="A550" s="567" t="s">
        <v>515</v>
      </c>
      <c r="B550" s="568" t="s">
        <v>4216</v>
      </c>
      <c r="C550" s="568" t="s">
        <v>3819</v>
      </c>
      <c r="D550" s="568" t="s">
        <v>4492</v>
      </c>
      <c r="E550" s="568" t="s">
        <v>4493</v>
      </c>
      <c r="F550" s="571">
        <v>1</v>
      </c>
      <c r="G550" s="571">
        <v>12468.8</v>
      </c>
      <c r="H550" s="571">
        <v>1</v>
      </c>
      <c r="I550" s="571">
        <v>12468.8</v>
      </c>
      <c r="J550" s="571"/>
      <c r="K550" s="571"/>
      <c r="L550" s="571"/>
      <c r="M550" s="571"/>
      <c r="N550" s="571"/>
      <c r="O550" s="571"/>
      <c r="P550" s="585"/>
      <c r="Q550" s="572"/>
    </row>
    <row r="551" spans="1:17" ht="14.4" customHeight="1" x14ac:dyDescent="0.3">
      <c r="A551" s="567" t="s">
        <v>515</v>
      </c>
      <c r="B551" s="568" t="s">
        <v>4216</v>
      </c>
      <c r="C551" s="568" t="s">
        <v>3819</v>
      </c>
      <c r="D551" s="568" t="s">
        <v>4494</v>
      </c>
      <c r="E551" s="568" t="s">
        <v>4495</v>
      </c>
      <c r="F551" s="571">
        <v>1</v>
      </c>
      <c r="G551" s="571">
        <v>23608.2</v>
      </c>
      <c r="H551" s="571">
        <v>1</v>
      </c>
      <c r="I551" s="571">
        <v>23608.2</v>
      </c>
      <c r="J551" s="571">
        <v>1</v>
      </c>
      <c r="K551" s="571">
        <v>23608.2</v>
      </c>
      <c r="L551" s="571">
        <v>1</v>
      </c>
      <c r="M551" s="571">
        <v>23608.2</v>
      </c>
      <c r="N551" s="571"/>
      <c r="O551" s="571"/>
      <c r="P551" s="585"/>
      <c r="Q551" s="572"/>
    </row>
    <row r="552" spans="1:17" ht="14.4" customHeight="1" x14ac:dyDescent="0.3">
      <c r="A552" s="567" t="s">
        <v>515</v>
      </c>
      <c r="B552" s="568" t="s">
        <v>4216</v>
      </c>
      <c r="C552" s="568" t="s">
        <v>3819</v>
      </c>
      <c r="D552" s="568" t="s">
        <v>4496</v>
      </c>
      <c r="E552" s="568" t="s">
        <v>4497</v>
      </c>
      <c r="F552" s="571">
        <v>1</v>
      </c>
      <c r="G552" s="571">
        <v>11201.4</v>
      </c>
      <c r="H552" s="571">
        <v>1</v>
      </c>
      <c r="I552" s="571">
        <v>11201.4</v>
      </c>
      <c r="J552" s="571"/>
      <c r="K552" s="571"/>
      <c r="L552" s="571"/>
      <c r="M552" s="571"/>
      <c r="N552" s="571"/>
      <c r="O552" s="571"/>
      <c r="P552" s="585"/>
      <c r="Q552" s="572"/>
    </row>
    <row r="553" spans="1:17" ht="14.4" customHeight="1" x14ac:dyDescent="0.3">
      <c r="A553" s="567" t="s">
        <v>515</v>
      </c>
      <c r="B553" s="568" t="s">
        <v>4216</v>
      </c>
      <c r="C553" s="568" t="s">
        <v>3819</v>
      </c>
      <c r="D553" s="568" t="s">
        <v>4498</v>
      </c>
      <c r="E553" s="568" t="s">
        <v>4499</v>
      </c>
      <c r="F553" s="571"/>
      <c r="G553" s="571"/>
      <c r="H553" s="571"/>
      <c r="I553" s="571"/>
      <c r="J553" s="571"/>
      <c r="K553" s="571"/>
      <c r="L553" s="571"/>
      <c r="M553" s="571"/>
      <c r="N553" s="571">
        <v>1</v>
      </c>
      <c r="O553" s="571">
        <v>9701</v>
      </c>
      <c r="P553" s="585"/>
      <c r="Q553" s="572">
        <v>9701</v>
      </c>
    </row>
    <row r="554" spans="1:17" ht="14.4" customHeight="1" x14ac:dyDescent="0.3">
      <c r="A554" s="567" t="s">
        <v>515</v>
      </c>
      <c r="B554" s="568" t="s">
        <v>4216</v>
      </c>
      <c r="C554" s="568" t="s">
        <v>3819</v>
      </c>
      <c r="D554" s="568" t="s">
        <v>4500</v>
      </c>
      <c r="E554" s="568" t="s">
        <v>4501</v>
      </c>
      <c r="F554" s="571">
        <v>2</v>
      </c>
      <c r="G554" s="571">
        <v>47216.4</v>
      </c>
      <c r="H554" s="571">
        <v>1</v>
      </c>
      <c r="I554" s="571">
        <v>23608.2</v>
      </c>
      <c r="J554" s="571">
        <v>1</v>
      </c>
      <c r="K554" s="571">
        <v>23608.2</v>
      </c>
      <c r="L554" s="571">
        <v>0.5</v>
      </c>
      <c r="M554" s="571">
        <v>23608.2</v>
      </c>
      <c r="N554" s="571">
        <v>1</v>
      </c>
      <c r="O554" s="571">
        <v>23608.2</v>
      </c>
      <c r="P554" s="585">
        <v>0.5</v>
      </c>
      <c r="Q554" s="572">
        <v>23608.2</v>
      </c>
    </row>
    <row r="555" spans="1:17" ht="14.4" customHeight="1" x14ac:dyDescent="0.3">
      <c r="A555" s="567" t="s">
        <v>515</v>
      </c>
      <c r="B555" s="568" t="s">
        <v>4216</v>
      </c>
      <c r="C555" s="568" t="s">
        <v>3819</v>
      </c>
      <c r="D555" s="568" t="s">
        <v>4502</v>
      </c>
      <c r="E555" s="568" t="s">
        <v>4503</v>
      </c>
      <c r="F555" s="571">
        <v>1</v>
      </c>
      <c r="G555" s="571">
        <v>216</v>
      </c>
      <c r="H555" s="571">
        <v>1</v>
      </c>
      <c r="I555" s="571">
        <v>216</v>
      </c>
      <c r="J555" s="571"/>
      <c r="K555" s="571"/>
      <c r="L555" s="571"/>
      <c r="M555" s="571"/>
      <c r="N555" s="571">
        <v>4</v>
      </c>
      <c r="O555" s="571">
        <v>895.4</v>
      </c>
      <c r="P555" s="585">
        <v>4.1453703703703706</v>
      </c>
      <c r="Q555" s="572">
        <v>223.85</v>
      </c>
    </row>
    <row r="556" spans="1:17" ht="14.4" customHeight="1" x14ac:dyDescent="0.3">
      <c r="A556" s="567" t="s">
        <v>515</v>
      </c>
      <c r="B556" s="568" t="s">
        <v>4216</v>
      </c>
      <c r="C556" s="568" t="s">
        <v>3819</v>
      </c>
      <c r="D556" s="568" t="s">
        <v>4504</v>
      </c>
      <c r="E556" s="568" t="s">
        <v>4505</v>
      </c>
      <c r="F556" s="571"/>
      <c r="G556" s="571"/>
      <c r="H556" s="571"/>
      <c r="I556" s="571"/>
      <c r="J556" s="571"/>
      <c r="K556" s="571"/>
      <c r="L556" s="571"/>
      <c r="M556" s="571"/>
      <c r="N556" s="571">
        <v>1</v>
      </c>
      <c r="O556" s="571">
        <v>9375.98</v>
      </c>
      <c r="P556" s="585"/>
      <c r="Q556" s="572">
        <v>9375.98</v>
      </c>
    </row>
    <row r="557" spans="1:17" ht="14.4" customHeight="1" x14ac:dyDescent="0.3">
      <c r="A557" s="567" t="s">
        <v>515</v>
      </c>
      <c r="B557" s="568" t="s">
        <v>4216</v>
      </c>
      <c r="C557" s="568" t="s">
        <v>3819</v>
      </c>
      <c r="D557" s="568" t="s">
        <v>4506</v>
      </c>
      <c r="E557" s="568" t="s">
        <v>4507</v>
      </c>
      <c r="F557" s="571"/>
      <c r="G557" s="571"/>
      <c r="H557" s="571"/>
      <c r="I557" s="571"/>
      <c r="J557" s="571"/>
      <c r="K557" s="571"/>
      <c r="L557" s="571"/>
      <c r="M557" s="571"/>
      <c r="N557" s="571">
        <v>4</v>
      </c>
      <c r="O557" s="571">
        <v>26388.32</v>
      </c>
      <c r="P557" s="585"/>
      <c r="Q557" s="572">
        <v>6597.08</v>
      </c>
    </row>
    <row r="558" spans="1:17" ht="14.4" customHeight="1" x14ac:dyDescent="0.3">
      <c r="A558" s="567" t="s">
        <v>515</v>
      </c>
      <c r="B558" s="568" t="s">
        <v>4216</v>
      </c>
      <c r="C558" s="568" t="s">
        <v>3819</v>
      </c>
      <c r="D558" s="568" t="s">
        <v>4508</v>
      </c>
      <c r="E558" s="568" t="s">
        <v>4509</v>
      </c>
      <c r="F558" s="571">
        <v>1</v>
      </c>
      <c r="G558" s="571">
        <v>20061</v>
      </c>
      <c r="H558" s="571">
        <v>1</v>
      </c>
      <c r="I558" s="571">
        <v>20061</v>
      </c>
      <c r="J558" s="571">
        <v>1</v>
      </c>
      <c r="K558" s="571">
        <v>20061</v>
      </c>
      <c r="L558" s="571">
        <v>1</v>
      </c>
      <c r="M558" s="571">
        <v>20061</v>
      </c>
      <c r="N558" s="571"/>
      <c r="O558" s="571"/>
      <c r="P558" s="585"/>
      <c r="Q558" s="572"/>
    </row>
    <row r="559" spans="1:17" ht="14.4" customHeight="1" x14ac:dyDescent="0.3">
      <c r="A559" s="567" t="s">
        <v>515</v>
      </c>
      <c r="B559" s="568" t="s">
        <v>4216</v>
      </c>
      <c r="C559" s="568" t="s">
        <v>3819</v>
      </c>
      <c r="D559" s="568" t="s">
        <v>4510</v>
      </c>
      <c r="E559" s="568" t="s">
        <v>4511</v>
      </c>
      <c r="F559" s="571"/>
      <c r="G559" s="571"/>
      <c r="H559" s="571"/>
      <c r="I559" s="571"/>
      <c r="J559" s="571">
        <v>1</v>
      </c>
      <c r="K559" s="571">
        <v>66799.899999999994</v>
      </c>
      <c r="L559" s="571"/>
      <c r="M559" s="571">
        <v>66799.899999999994</v>
      </c>
      <c r="N559" s="571">
        <v>2</v>
      </c>
      <c r="O559" s="571">
        <v>138457.98000000001</v>
      </c>
      <c r="P559" s="585"/>
      <c r="Q559" s="572">
        <v>69228.990000000005</v>
      </c>
    </row>
    <row r="560" spans="1:17" ht="14.4" customHeight="1" x14ac:dyDescent="0.3">
      <c r="A560" s="567" t="s">
        <v>515</v>
      </c>
      <c r="B560" s="568" t="s">
        <v>4216</v>
      </c>
      <c r="C560" s="568" t="s">
        <v>3819</v>
      </c>
      <c r="D560" s="568" t="s">
        <v>4512</v>
      </c>
      <c r="E560" s="568" t="s">
        <v>4513</v>
      </c>
      <c r="F560" s="571">
        <v>1</v>
      </c>
      <c r="G560" s="571">
        <v>5508</v>
      </c>
      <c r="H560" s="571">
        <v>1</v>
      </c>
      <c r="I560" s="571">
        <v>5508</v>
      </c>
      <c r="J560" s="571"/>
      <c r="K560" s="571"/>
      <c r="L560" s="571"/>
      <c r="M560" s="571"/>
      <c r="N560" s="571"/>
      <c r="O560" s="571"/>
      <c r="P560" s="585"/>
      <c r="Q560" s="572"/>
    </row>
    <row r="561" spans="1:17" ht="14.4" customHeight="1" x14ac:dyDescent="0.3">
      <c r="A561" s="567" t="s">
        <v>515</v>
      </c>
      <c r="B561" s="568" t="s">
        <v>4216</v>
      </c>
      <c r="C561" s="568" t="s">
        <v>3819</v>
      </c>
      <c r="D561" s="568" t="s">
        <v>4514</v>
      </c>
      <c r="E561" s="568" t="s">
        <v>4515</v>
      </c>
      <c r="F561" s="571">
        <v>2</v>
      </c>
      <c r="G561" s="571">
        <v>3592</v>
      </c>
      <c r="H561" s="571">
        <v>1</v>
      </c>
      <c r="I561" s="571">
        <v>1796</v>
      </c>
      <c r="J561" s="571"/>
      <c r="K561" s="571"/>
      <c r="L561" s="571"/>
      <c r="M561" s="571"/>
      <c r="N561" s="571"/>
      <c r="O561" s="571"/>
      <c r="P561" s="585"/>
      <c r="Q561" s="572"/>
    </row>
    <row r="562" spans="1:17" ht="14.4" customHeight="1" x14ac:dyDescent="0.3">
      <c r="A562" s="567" t="s">
        <v>515</v>
      </c>
      <c r="B562" s="568" t="s">
        <v>4216</v>
      </c>
      <c r="C562" s="568" t="s">
        <v>3819</v>
      </c>
      <c r="D562" s="568" t="s">
        <v>4516</v>
      </c>
      <c r="E562" s="568" t="s">
        <v>4517</v>
      </c>
      <c r="F562" s="571">
        <v>3</v>
      </c>
      <c r="G562" s="571">
        <v>5388</v>
      </c>
      <c r="H562" s="571">
        <v>1</v>
      </c>
      <c r="I562" s="571">
        <v>1796</v>
      </c>
      <c r="J562" s="571"/>
      <c r="K562" s="571"/>
      <c r="L562" s="571"/>
      <c r="M562" s="571"/>
      <c r="N562" s="571"/>
      <c r="O562" s="571"/>
      <c r="P562" s="585"/>
      <c r="Q562" s="572"/>
    </row>
    <row r="563" spans="1:17" ht="14.4" customHeight="1" x14ac:dyDescent="0.3">
      <c r="A563" s="567" t="s">
        <v>515</v>
      </c>
      <c r="B563" s="568" t="s">
        <v>4216</v>
      </c>
      <c r="C563" s="568" t="s">
        <v>3819</v>
      </c>
      <c r="D563" s="568" t="s">
        <v>4518</v>
      </c>
      <c r="E563" s="568" t="s">
        <v>4519</v>
      </c>
      <c r="F563" s="571">
        <v>3</v>
      </c>
      <c r="G563" s="571">
        <v>5388</v>
      </c>
      <c r="H563" s="571">
        <v>1</v>
      </c>
      <c r="I563" s="571">
        <v>1796</v>
      </c>
      <c r="J563" s="571">
        <v>1</v>
      </c>
      <c r="K563" s="571">
        <v>1796</v>
      </c>
      <c r="L563" s="571">
        <v>0.33333333333333331</v>
      </c>
      <c r="M563" s="571">
        <v>1796</v>
      </c>
      <c r="N563" s="571">
        <v>2</v>
      </c>
      <c r="O563" s="571">
        <v>3592</v>
      </c>
      <c r="P563" s="585">
        <v>0.66666666666666663</v>
      </c>
      <c r="Q563" s="572">
        <v>1796</v>
      </c>
    </row>
    <row r="564" spans="1:17" ht="14.4" customHeight="1" x14ac:dyDescent="0.3">
      <c r="A564" s="567" t="s">
        <v>515</v>
      </c>
      <c r="B564" s="568" t="s">
        <v>4216</v>
      </c>
      <c r="C564" s="568" t="s">
        <v>3819</v>
      </c>
      <c r="D564" s="568" t="s">
        <v>4520</v>
      </c>
      <c r="E564" s="568" t="s">
        <v>4521</v>
      </c>
      <c r="F564" s="571">
        <v>1</v>
      </c>
      <c r="G564" s="571">
        <v>1796</v>
      </c>
      <c r="H564" s="571">
        <v>1</v>
      </c>
      <c r="I564" s="571">
        <v>1796</v>
      </c>
      <c r="J564" s="571"/>
      <c r="K564" s="571"/>
      <c r="L564" s="571"/>
      <c r="M564" s="571"/>
      <c r="N564" s="571">
        <v>1</v>
      </c>
      <c r="O564" s="571">
        <v>1796</v>
      </c>
      <c r="P564" s="585">
        <v>1</v>
      </c>
      <c r="Q564" s="572">
        <v>1796</v>
      </c>
    </row>
    <row r="565" spans="1:17" ht="14.4" customHeight="1" x14ac:dyDescent="0.3">
      <c r="A565" s="567" t="s">
        <v>515</v>
      </c>
      <c r="B565" s="568" t="s">
        <v>4216</v>
      </c>
      <c r="C565" s="568" t="s">
        <v>3819</v>
      </c>
      <c r="D565" s="568" t="s">
        <v>4522</v>
      </c>
      <c r="E565" s="568" t="s">
        <v>4523</v>
      </c>
      <c r="F565" s="571"/>
      <c r="G565" s="571"/>
      <c r="H565" s="571"/>
      <c r="I565" s="571"/>
      <c r="J565" s="571"/>
      <c r="K565" s="571"/>
      <c r="L565" s="571"/>
      <c r="M565" s="571"/>
      <c r="N565" s="571">
        <v>1</v>
      </c>
      <c r="O565" s="571">
        <v>3360</v>
      </c>
      <c r="P565" s="585"/>
      <c r="Q565" s="572">
        <v>3360</v>
      </c>
    </row>
    <row r="566" spans="1:17" ht="14.4" customHeight="1" x14ac:dyDescent="0.3">
      <c r="A566" s="567" t="s">
        <v>515</v>
      </c>
      <c r="B566" s="568" t="s">
        <v>4216</v>
      </c>
      <c r="C566" s="568" t="s">
        <v>3819</v>
      </c>
      <c r="D566" s="568" t="s">
        <v>4524</v>
      </c>
      <c r="E566" s="568" t="s">
        <v>4525</v>
      </c>
      <c r="F566" s="571"/>
      <c r="G566" s="571"/>
      <c r="H566" s="571"/>
      <c r="I566" s="571"/>
      <c r="J566" s="571"/>
      <c r="K566" s="571"/>
      <c r="L566" s="571"/>
      <c r="M566" s="571"/>
      <c r="N566" s="571">
        <v>1</v>
      </c>
      <c r="O566" s="571">
        <v>10980.7</v>
      </c>
      <c r="P566" s="585"/>
      <c r="Q566" s="572">
        <v>10980.7</v>
      </c>
    </row>
    <row r="567" spans="1:17" ht="14.4" customHeight="1" x14ac:dyDescent="0.3">
      <c r="A567" s="567" t="s">
        <v>515</v>
      </c>
      <c r="B567" s="568" t="s">
        <v>4216</v>
      </c>
      <c r="C567" s="568" t="s">
        <v>3819</v>
      </c>
      <c r="D567" s="568" t="s">
        <v>4276</v>
      </c>
      <c r="E567" s="568" t="s">
        <v>4526</v>
      </c>
      <c r="F567" s="571"/>
      <c r="G567" s="571"/>
      <c r="H567" s="571"/>
      <c r="I567" s="571"/>
      <c r="J567" s="571"/>
      <c r="K567" s="571"/>
      <c r="L567" s="571"/>
      <c r="M567" s="571"/>
      <c r="N567" s="571">
        <v>10</v>
      </c>
      <c r="O567" s="571">
        <v>15082.2</v>
      </c>
      <c r="P567" s="585"/>
      <c r="Q567" s="572">
        <v>1508.22</v>
      </c>
    </row>
    <row r="568" spans="1:17" ht="14.4" customHeight="1" x14ac:dyDescent="0.3">
      <c r="A568" s="567" t="s">
        <v>515</v>
      </c>
      <c r="B568" s="568" t="s">
        <v>4216</v>
      </c>
      <c r="C568" s="568" t="s">
        <v>3819</v>
      </c>
      <c r="D568" s="568" t="s">
        <v>4527</v>
      </c>
      <c r="E568" s="568" t="s">
        <v>4528</v>
      </c>
      <c r="F568" s="571"/>
      <c r="G568" s="571"/>
      <c r="H568" s="571"/>
      <c r="I568" s="571"/>
      <c r="J568" s="571">
        <v>2</v>
      </c>
      <c r="K568" s="571">
        <v>7496</v>
      </c>
      <c r="L568" s="571"/>
      <c r="M568" s="571">
        <v>3748</v>
      </c>
      <c r="N568" s="571"/>
      <c r="O568" s="571"/>
      <c r="P568" s="585"/>
      <c r="Q568" s="572"/>
    </row>
    <row r="569" spans="1:17" ht="14.4" customHeight="1" x14ac:dyDescent="0.3">
      <c r="A569" s="567" t="s">
        <v>515</v>
      </c>
      <c r="B569" s="568" t="s">
        <v>4216</v>
      </c>
      <c r="C569" s="568" t="s">
        <v>3819</v>
      </c>
      <c r="D569" s="568" t="s">
        <v>4529</v>
      </c>
      <c r="E569" s="568" t="s">
        <v>4530</v>
      </c>
      <c r="F569" s="571"/>
      <c r="G569" s="571"/>
      <c r="H569" s="571"/>
      <c r="I569" s="571"/>
      <c r="J569" s="571"/>
      <c r="K569" s="571"/>
      <c r="L569" s="571"/>
      <c r="M569" s="571"/>
      <c r="N569" s="571">
        <v>1</v>
      </c>
      <c r="O569" s="571">
        <v>31052.560000000001</v>
      </c>
      <c r="P569" s="585"/>
      <c r="Q569" s="572">
        <v>31052.560000000001</v>
      </c>
    </row>
    <row r="570" spans="1:17" ht="14.4" customHeight="1" x14ac:dyDescent="0.3">
      <c r="A570" s="567" t="s">
        <v>515</v>
      </c>
      <c r="B570" s="568" t="s">
        <v>4216</v>
      </c>
      <c r="C570" s="568" t="s">
        <v>3819</v>
      </c>
      <c r="D570" s="568" t="s">
        <v>4531</v>
      </c>
      <c r="E570" s="568" t="s">
        <v>4532</v>
      </c>
      <c r="F570" s="571"/>
      <c r="G570" s="571"/>
      <c r="H570" s="571"/>
      <c r="I570" s="571"/>
      <c r="J570" s="571">
        <v>1</v>
      </c>
      <c r="K570" s="571">
        <v>8509</v>
      </c>
      <c r="L570" s="571"/>
      <c r="M570" s="571">
        <v>8509</v>
      </c>
      <c r="N570" s="571">
        <v>3</v>
      </c>
      <c r="O570" s="571">
        <v>25527</v>
      </c>
      <c r="P570" s="585"/>
      <c r="Q570" s="572">
        <v>8509</v>
      </c>
    </row>
    <row r="571" spans="1:17" ht="14.4" customHeight="1" x14ac:dyDescent="0.3">
      <c r="A571" s="567" t="s">
        <v>515</v>
      </c>
      <c r="B571" s="568" t="s">
        <v>4216</v>
      </c>
      <c r="C571" s="568" t="s">
        <v>3819</v>
      </c>
      <c r="D571" s="568" t="s">
        <v>4533</v>
      </c>
      <c r="E571" s="568" t="s">
        <v>4534</v>
      </c>
      <c r="F571" s="571"/>
      <c r="G571" s="571"/>
      <c r="H571" s="571"/>
      <c r="I571" s="571"/>
      <c r="J571" s="571">
        <v>1</v>
      </c>
      <c r="K571" s="571">
        <v>5672</v>
      </c>
      <c r="L571" s="571"/>
      <c r="M571" s="571">
        <v>5672</v>
      </c>
      <c r="N571" s="571">
        <v>2</v>
      </c>
      <c r="O571" s="571">
        <v>11344</v>
      </c>
      <c r="P571" s="585"/>
      <c r="Q571" s="572">
        <v>5672</v>
      </c>
    </row>
    <row r="572" spans="1:17" ht="14.4" customHeight="1" x14ac:dyDescent="0.3">
      <c r="A572" s="567" t="s">
        <v>515</v>
      </c>
      <c r="B572" s="568" t="s">
        <v>4216</v>
      </c>
      <c r="C572" s="568" t="s">
        <v>3819</v>
      </c>
      <c r="D572" s="568" t="s">
        <v>4535</v>
      </c>
      <c r="E572" s="568" t="s">
        <v>4536</v>
      </c>
      <c r="F572" s="571">
        <v>4</v>
      </c>
      <c r="G572" s="571">
        <v>56133.2</v>
      </c>
      <c r="H572" s="571">
        <v>1</v>
      </c>
      <c r="I572" s="571">
        <v>14033.3</v>
      </c>
      <c r="J572" s="571"/>
      <c r="K572" s="571"/>
      <c r="L572" s="571"/>
      <c r="M572" s="571"/>
      <c r="N572" s="571"/>
      <c r="O572" s="571"/>
      <c r="P572" s="585"/>
      <c r="Q572" s="572"/>
    </row>
    <row r="573" spans="1:17" ht="14.4" customHeight="1" x14ac:dyDescent="0.3">
      <c r="A573" s="567" t="s">
        <v>515</v>
      </c>
      <c r="B573" s="568" t="s">
        <v>4216</v>
      </c>
      <c r="C573" s="568" t="s">
        <v>3819</v>
      </c>
      <c r="D573" s="568" t="s">
        <v>4537</v>
      </c>
      <c r="E573" s="568" t="s">
        <v>4536</v>
      </c>
      <c r="F573" s="571">
        <v>2</v>
      </c>
      <c r="G573" s="571">
        <v>5168</v>
      </c>
      <c r="H573" s="571">
        <v>1</v>
      </c>
      <c r="I573" s="571">
        <v>2584</v>
      </c>
      <c r="J573" s="571"/>
      <c r="K573" s="571"/>
      <c r="L573" s="571"/>
      <c r="M573" s="571"/>
      <c r="N573" s="571"/>
      <c r="O573" s="571"/>
      <c r="P573" s="585"/>
      <c r="Q573" s="572"/>
    </row>
    <row r="574" spans="1:17" ht="14.4" customHeight="1" x14ac:dyDescent="0.3">
      <c r="A574" s="567" t="s">
        <v>515</v>
      </c>
      <c r="B574" s="568" t="s">
        <v>4216</v>
      </c>
      <c r="C574" s="568" t="s">
        <v>3819</v>
      </c>
      <c r="D574" s="568" t="s">
        <v>4538</v>
      </c>
      <c r="E574" s="568" t="s">
        <v>4539</v>
      </c>
      <c r="F574" s="571"/>
      <c r="G574" s="571"/>
      <c r="H574" s="571"/>
      <c r="I574" s="571"/>
      <c r="J574" s="571">
        <v>1</v>
      </c>
      <c r="K574" s="571">
        <v>4618</v>
      </c>
      <c r="L574" s="571"/>
      <c r="M574" s="571">
        <v>4618</v>
      </c>
      <c r="N574" s="571">
        <v>2</v>
      </c>
      <c r="O574" s="571">
        <v>9236</v>
      </c>
      <c r="P574" s="585"/>
      <c r="Q574" s="572">
        <v>4618</v>
      </c>
    </row>
    <row r="575" spans="1:17" ht="14.4" customHeight="1" x14ac:dyDescent="0.3">
      <c r="A575" s="567" t="s">
        <v>515</v>
      </c>
      <c r="B575" s="568" t="s">
        <v>4216</v>
      </c>
      <c r="C575" s="568" t="s">
        <v>3819</v>
      </c>
      <c r="D575" s="568" t="s">
        <v>4540</v>
      </c>
      <c r="E575" s="568" t="s">
        <v>4541</v>
      </c>
      <c r="F575" s="571">
        <v>2</v>
      </c>
      <c r="G575" s="571">
        <v>10819.2</v>
      </c>
      <c r="H575" s="571">
        <v>1</v>
      </c>
      <c r="I575" s="571">
        <v>5409.6</v>
      </c>
      <c r="J575" s="571"/>
      <c r="K575" s="571"/>
      <c r="L575" s="571"/>
      <c r="M575" s="571"/>
      <c r="N575" s="571"/>
      <c r="O575" s="571"/>
      <c r="P575" s="585"/>
      <c r="Q575" s="572"/>
    </row>
    <row r="576" spans="1:17" ht="14.4" customHeight="1" x14ac:dyDescent="0.3">
      <c r="A576" s="567" t="s">
        <v>515</v>
      </c>
      <c r="B576" s="568" t="s">
        <v>4216</v>
      </c>
      <c r="C576" s="568" t="s">
        <v>3819</v>
      </c>
      <c r="D576" s="568" t="s">
        <v>4542</v>
      </c>
      <c r="E576" s="568" t="s">
        <v>4543</v>
      </c>
      <c r="F576" s="571">
        <v>4</v>
      </c>
      <c r="G576" s="571">
        <v>9932</v>
      </c>
      <c r="H576" s="571">
        <v>1</v>
      </c>
      <c r="I576" s="571">
        <v>2483</v>
      </c>
      <c r="J576" s="571"/>
      <c r="K576" s="571"/>
      <c r="L576" s="571"/>
      <c r="M576" s="571"/>
      <c r="N576" s="571"/>
      <c r="O576" s="571"/>
      <c r="P576" s="585"/>
      <c r="Q576" s="572"/>
    </row>
    <row r="577" spans="1:17" ht="14.4" customHeight="1" x14ac:dyDescent="0.3">
      <c r="A577" s="567" t="s">
        <v>515</v>
      </c>
      <c r="B577" s="568" t="s">
        <v>4216</v>
      </c>
      <c r="C577" s="568" t="s">
        <v>3819</v>
      </c>
      <c r="D577" s="568" t="s">
        <v>4544</v>
      </c>
      <c r="E577" s="568" t="s">
        <v>4545</v>
      </c>
      <c r="F577" s="571"/>
      <c r="G577" s="571"/>
      <c r="H577" s="571"/>
      <c r="I577" s="571"/>
      <c r="J577" s="571"/>
      <c r="K577" s="571"/>
      <c r="L577" s="571"/>
      <c r="M577" s="571"/>
      <c r="N577" s="571">
        <v>1</v>
      </c>
      <c r="O577" s="571">
        <v>4959</v>
      </c>
      <c r="P577" s="585"/>
      <c r="Q577" s="572">
        <v>4959</v>
      </c>
    </row>
    <row r="578" spans="1:17" ht="14.4" customHeight="1" x14ac:dyDescent="0.3">
      <c r="A578" s="567" t="s">
        <v>515</v>
      </c>
      <c r="B578" s="568" t="s">
        <v>4216</v>
      </c>
      <c r="C578" s="568" t="s">
        <v>3819</v>
      </c>
      <c r="D578" s="568" t="s">
        <v>4546</v>
      </c>
      <c r="E578" s="568" t="s">
        <v>4547</v>
      </c>
      <c r="F578" s="571"/>
      <c r="G578" s="571"/>
      <c r="H578" s="571"/>
      <c r="I578" s="571"/>
      <c r="J578" s="571"/>
      <c r="K578" s="571"/>
      <c r="L578" s="571"/>
      <c r="M578" s="571"/>
      <c r="N578" s="571">
        <v>8</v>
      </c>
      <c r="O578" s="571">
        <v>49306</v>
      </c>
      <c r="P578" s="585"/>
      <c r="Q578" s="572">
        <v>6163.25</v>
      </c>
    </row>
    <row r="579" spans="1:17" ht="14.4" customHeight="1" x14ac:dyDescent="0.3">
      <c r="A579" s="567" t="s">
        <v>515</v>
      </c>
      <c r="B579" s="568" t="s">
        <v>4216</v>
      </c>
      <c r="C579" s="568" t="s">
        <v>3819</v>
      </c>
      <c r="D579" s="568" t="s">
        <v>4548</v>
      </c>
      <c r="E579" s="568" t="s">
        <v>4547</v>
      </c>
      <c r="F579" s="571"/>
      <c r="G579" s="571"/>
      <c r="H579" s="571"/>
      <c r="I579" s="571"/>
      <c r="J579" s="571"/>
      <c r="K579" s="571"/>
      <c r="L579" s="571"/>
      <c r="M579" s="571"/>
      <c r="N579" s="571">
        <v>10</v>
      </c>
      <c r="O579" s="571">
        <v>10716</v>
      </c>
      <c r="P579" s="585"/>
      <c r="Q579" s="572">
        <v>1071.5999999999999</v>
      </c>
    </row>
    <row r="580" spans="1:17" ht="14.4" customHeight="1" x14ac:dyDescent="0.3">
      <c r="A580" s="567" t="s">
        <v>515</v>
      </c>
      <c r="B580" s="568" t="s">
        <v>4216</v>
      </c>
      <c r="C580" s="568" t="s">
        <v>3819</v>
      </c>
      <c r="D580" s="568" t="s">
        <v>4549</v>
      </c>
      <c r="E580" s="568" t="s">
        <v>4550</v>
      </c>
      <c r="F580" s="571">
        <v>1</v>
      </c>
      <c r="G580" s="571">
        <v>2703</v>
      </c>
      <c r="H580" s="571">
        <v>1</v>
      </c>
      <c r="I580" s="571">
        <v>2703</v>
      </c>
      <c r="J580" s="571"/>
      <c r="K580" s="571"/>
      <c r="L580" s="571"/>
      <c r="M580" s="571"/>
      <c r="N580" s="571"/>
      <c r="O580" s="571"/>
      <c r="P580" s="585"/>
      <c r="Q580" s="572"/>
    </row>
    <row r="581" spans="1:17" ht="14.4" customHeight="1" x14ac:dyDescent="0.3">
      <c r="A581" s="567" t="s">
        <v>515</v>
      </c>
      <c r="B581" s="568" t="s">
        <v>4216</v>
      </c>
      <c r="C581" s="568" t="s">
        <v>3819</v>
      </c>
      <c r="D581" s="568" t="s">
        <v>4551</v>
      </c>
      <c r="E581" s="568" t="s">
        <v>4552</v>
      </c>
      <c r="F581" s="571"/>
      <c r="G581" s="571"/>
      <c r="H581" s="571"/>
      <c r="I581" s="571"/>
      <c r="J581" s="571">
        <v>1</v>
      </c>
      <c r="K581" s="571">
        <v>556.5</v>
      </c>
      <c r="L581" s="571"/>
      <c r="M581" s="571">
        <v>556.5</v>
      </c>
      <c r="N581" s="571"/>
      <c r="O581" s="571"/>
      <c r="P581" s="585"/>
      <c r="Q581" s="572"/>
    </row>
    <row r="582" spans="1:17" ht="14.4" customHeight="1" x14ac:dyDescent="0.3">
      <c r="A582" s="567" t="s">
        <v>515</v>
      </c>
      <c r="B582" s="568" t="s">
        <v>4216</v>
      </c>
      <c r="C582" s="568" t="s">
        <v>3819</v>
      </c>
      <c r="D582" s="568" t="s">
        <v>4553</v>
      </c>
      <c r="E582" s="568" t="s">
        <v>4554</v>
      </c>
      <c r="F582" s="571">
        <v>11</v>
      </c>
      <c r="G582" s="571">
        <v>9046.4</v>
      </c>
      <c r="H582" s="571">
        <v>1</v>
      </c>
      <c r="I582" s="571">
        <v>822.4</v>
      </c>
      <c r="J582" s="571">
        <v>15</v>
      </c>
      <c r="K582" s="571">
        <v>12784.65</v>
      </c>
      <c r="L582" s="571">
        <v>1.4132306773965335</v>
      </c>
      <c r="M582" s="571">
        <v>852.31</v>
      </c>
      <c r="N582" s="571"/>
      <c r="O582" s="571"/>
      <c r="P582" s="585"/>
      <c r="Q582" s="572"/>
    </row>
    <row r="583" spans="1:17" ht="14.4" customHeight="1" x14ac:dyDescent="0.3">
      <c r="A583" s="567" t="s">
        <v>515</v>
      </c>
      <c r="B583" s="568" t="s">
        <v>4216</v>
      </c>
      <c r="C583" s="568" t="s">
        <v>3819</v>
      </c>
      <c r="D583" s="568" t="s">
        <v>4555</v>
      </c>
      <c r="E583" s="568" t="s">
        <v>4556</v>
      </c>
      <c r="F583" s="571"/>
      <c r="G583" s="571"/>
      <c r="H583" s="571"/>
      <c r="I583" s="571"/>
      <c r="J583" s="571">
        <v>2</v>
      </c>
      <c r="K583" s="571">
        <v>25746.58</v>
      </c>
      <c r="L583" s="571"/>
      <c r="M583" s="571">
        <v>12873.29</v>
      </c>
      <c r="N583" s="571"/>
      <c r="O583" s="571"/>
      <c r="P583" s="585"/>
      <c r="Q583" s="572"/>
    </row>
    <row r="584" spans="1:17" ht="14.4" customHeight="1" x14ac:dyDescent="0.3">
      <c r="A584" s="567" t="s">
        <v>515</v>
      </c>
      <c r="B584" s="568" t="s">
        <v>4216</v>
      </c>
      <c r="C584" s="568" t="s">
        <v>3819</v>
      </c>
      <c r="D584" s="568" t="s">
        <v>4557</v>
      </c>
      <c r="E584" s="568" t="s">
        <v>4558</v>
      </c>
      <c r="F584" s="571"/>
      <c r="G584" s="571"/>
      <c r="H584" s="571"/>
      <c r="I584" s="571"/>
      <c r="J584" s="571">
        <v>2</v>
      </c>
      <c r="K584" s="571">
        <v>1500.66</v>
      </c>
      <c r="L584" s="571"/>
      <c r="M584" s="571">
        <v>750.33</v>
      </c>
      <c r="N584" s="571"/>
      <c r="O584" s="571"/>
      <c r="P584" s="585"/>
      <c r="Q584" s="572"/>
    </row>
    <row r="585" spans="1:17" ht="14.4" customHeight="1" x14ac:dyDescent="0.3">
      <c r="A585" s="567" t="s">
        <v>515</v>
      </c>
      <c r="B585" s="568" t="s">
        <v>4216</v>
      </c>
      <c r="C585" s="568" t="s">
        <v>3819</v>
      </c>
      <c r="D585" s="568" t="s">
        <v>4559</v>
      </c>
      <c r="E585" s="568" t="s">
        <v>4560</v>
      </c>
      <c r="F585" s="571">
        <v>1</v>
      </c>
      <c r="G585" s="571">
        <v>4569.2</v>
      </c>
      <c r="H585" s="571">
        <v>1</v>
      </c>
      <c r="I585" s="571">
        <v>4569.2</v>
      </c>
      <c r="J585" s="571"/>
      <c r="K585" s="571"/>
      <c r="L585" s="571"/>
      <c r="M585" s="571"/>
      <c r="N585" s="571"/>
      <c r="O585" s="571"/>
      <c r="P585" s="585"/>
      <c r="Q585" s="572"/>
    </row>
    <row r="586" spans="1:17" ht="14.4" customHeight="1" x14ac:dyDescent="0.3">
      <c r="A586" s="567" t="s">
        <v>515</v>
      </c>
      <c r="B586" s="568" t="s">
        <v>4216</v>
      </c>
      <c r="C586" s="568" t="s">
        <v>3819</v>
      </c>
      <c r="D586" s="568" t="s">
        <v>4561</v>
      </c>
      <c r="E586" s="568" t="s">
        <v>4562</v>
      </c>
      <c r="F586" s="571">
        <v>1</v>
      </c>
      <c r="G586" s="571">
        <v>2765.7</v>
      </c>
      <c r="H586" s="571">
        <v>1</v>
      </c>
      <c r="I586" s="571">
        <v>2765.7</v>
      </c>
      <c r="J586" s="571"/>
      <c r="K586" s="571"/>
      <c r="L586" s="571"/>
      <c r="M586" s="571"/>
      <c r="N586" s="571"/>
      <c r="O586" s="571"/>
      <c r="P586" s="585"/>
      <c r="Q586" s="572"/>
    </row>
    <row r="587" spans="1:17" ht="14.4" customHeight="1" x14ac:dyDescent="0.3">
      <c r="A587" s="567" t="s">
        <v>515</v>
      </c>
      <c r="B587" s="568" t="s">
        <v>4216</v>
      </c>
      <c r="C587" s="568" t="s">
        <v>3819</v>
      </c>
      <c r="D587" s="568" t="s">
        <v>4563</v>
      </c>
      <c r="E587" s="568" t="s">
        <v>4394</v>
      </c>
      <c r="F587" s="571"/>
      <c r="G587" s="571"/>
      <c r="H587" s="571"/>
      <c r="I587" s="571"/>
      <c r="J587" s="571">
        <v>0.2</v>
      </c>
      <c r="K587" s="571">
        <v>42.69</v>
      </c>
      <c r="L587" s="571"/>
      <c r="M587" s="571">
        <v>213.45</v>
      </c>
      <c r="N587" s="571"/>
      <c r="O587" s="571"/>
      <c r="P587" s="585"/>
      <c r="Q587" s="572"/>
    </row>
    <row r="588" spans="1:17" ht="14.4" customHeight="1" x14ac:dyDescent="0.3">
      <c r="A588" s="567" t="s">
        <v>515</v>
      </c>
      <c r="B588" s="568" t="s">
        <v>4216</v>
      </c>
      <c r="C588" s="568" t="s">
        <v>3819</v>
      </c>
      <c r="D588" s="568" t="s">
        <v>4564</v>
      </c>
      <c r="E588" s="568" t="s">
        <v>4394</v>
      </c>
      <c r="F588" s="571"/>
      <c r="G588" s="571"/>
      <c r="H588" s="571"/>
      <c r="I588" s="571"/>
      <c r="J588" s="571">
        <v>1.2</v>
      </c>
      <c r="K588" s="571">
        <v>302.44</v>
      </c>
      <c r="L588" s="571"/>
      <c r="M588" s="571">
        <v>252.03333333333333</v>
      </c>
      <c r="N588" s="571">
        <v>1.2000000000000002</v>
      </c>
      <c r="O588" s="571">
        <v>302.44</v>
      </c>
      <c r="P588" s="585"/>
      <c r="Q588" s="572">
        <v>252.0333333333333</v>
      </c>
    </row>
    <row r="589" spans="1:17" ht="14.4" customHeight="1" x14ac:dyDescent="0.3">
      <c r="A589" s="567" t="s">
        <v>515</v>
      </c>
      <c r="B589" s="568" t="s">
        <v>4216</v>
      </c>
      <c r="C589" s="568" t="s">
        <v>3819</v>
      </c>
      <c r="D589" s="568" t="s">
        <v>4565</v>
      </c>
      <c r="E589" s="568" t="s">
        <v>4394</v>
      </c>
      <c r="F589" s="571"/>
      <c r="G589" s="571"/>
      <c r="H589" s="571"/>
      <c r="I589" s="571"/>
      <c r="J589" s="571">
        <v>0.3</v>
      </c>
      <c r="K589" s="571">
        <v>110.09</v>
      </c>
      <c r="L589" s="571"/>
      <c r="M589" s="571">
        <v>366.9666666666667</v>
      </c>
      <c r="N589" s="571"/>
      <c r="O589" s="571"/>
      <c r="P589" s="585"/>
      <c r="Q589" s="572"/>
    </row>
    <row r="590" spans="1:17" ht="14.4" customHeight="1" x14ac:dyDescent="0.3">
      <c r="A590" s="567" t="s">
        <v>515</v>
      </c>
      <c r="B590" s="568" t="s">
        <v>4216</v>
      </c>
      <c r="C590" s="568" t="s">
        <v>3819</v>
      </c>
      <c r="D590" s="568" t="s">
        <v>4566</v>
      </c>
      <c r="E590" s="568" t="s">
        <v>4567</v>
      </c>
      <c r="F590" s="571">
        <v>1</v>
      </c>
      <c r="G590" s="571">
        <v>105.6</v>
      </c>
      <c r="H590" s="571">
        <v>1</v>
      </c>
      <c r="I590" s="571">
        <v>105.6</v>
      </c>
      <c r="J590" s="571"/>
      <c r="K590" s="571"/>
      <c r="L590" s="571"/>
      <c r="M590" s="571"/>
      <c r="N590" s="571"/>
      <c r="O590" s="571"/>
      <c r="P590" s="585"/>
      <c r="Q590" s="572"/>
    </row>
    <row r="591" spans="1:17" ht="14.4" customHeight="1" x14ac:dyDescent="0.3">
      <c r="A591" s="567" t="s">
        <v>515</v>
      </c>
      <c r="B591" s="568" t="s">
        <v>4216</v>
      </c>
      <c r="C591" s="568" t="s">
        <v>3819</v>
      </c>
      <c r="D591" s="568" t="s">
        <v>4568</v>
      </c>
      <c r="E591" s="568" t="s">
        <v>4569</v>
      </c>
      <c r="F591" s="571">
        <v>1</v>
      </c>
      <c r="G591" s="571">
        <v>10094</v>
      </c>
      <c r="H591" s="571">
        <v>1</v>
      </c>
      <c r="I591" s="571">
        <v>10094</v>
      </c>
      <c r="J591" s="571"/>
      <c r="K591" s="571"/>
      <c r="L591" s="571"/>
      <c r="M591" s="571"/>
      <c r="N591" s="571"/>
      <c r="O591" s="571"/>
      <c r="P591" s="585"/>
      <c r="Q591" s="572"/>
    </row>
    <row r="592" spans="1:17" ht="14.4" customHeight="1" x14ac:dyDescent="0.3">
      <c r="A592" s="567" t="s">
        <v>515</v>
      </c>
      <c r="B592" s="568" t="s">
        <v>4216</v>
      </c>
      <c r="C592" s="568" t="s">
        <v>3819</v>
      </c>
      <c r="D592" s="568" t="s">
        <v>4570</v>
      </c>
      <c r="E592" s="568" t="s">
        <v>4571</v>
      </c>
      <c r="F592" s="571"/>
      <c r="G592" s="571"/>
      <c r="H592" s="571"/>
      <c r="I592" s="571"/>
      <c r="J592" s="571">
        <v>1</v>
      </c>
      <c r="K592" s="571">
        <v>3816.93</v>
      </c>
      <c r="L592" s="571"/>
      <c r="M592" s="571">
        <v>3816.93</v>
      </c>
      <c r="N592" s="571"/>
      <c r="O592" s="571"/>
      <c r="P592" s="585"/>
      <c r="Q592" s="572"/>
    </row>
    <row r="593" spans="1:17" ht="14.4" customHeight="1" x14ac:dyDescent="0.3">
      <c r="A593" s="567" t="s">
        <v>515</v>
      </c>
      <c r="B593" s="568" t="s">
        <v>4216</v>
      </c>
      <c r="C593" s="568" t="s">
        <v>3819</v>
      </c>
      <c r="D593" s="568" t="s">
        <v>4572</v>
      </c>
      <c r="E593" s="568" t="s">
        <v>4394</v>
      </c>
      <c r="F593" s="571">
        <v>5</v>
      </c>
      <c r="G593" s="571">
        <v>2640</v>
      </c>
      <c r="H593" s="571">
        <v>1</v>
      </c>
      <c r="I593" s="571">
        <v>528</v>
      </c>
      <c r="J593" s="571">
        <v>8</v>
      </c>
      <c r="K593" s="571">
        <v>4377.6000000000004</v>
      </c>
      <c r="L593" s="571">
        <v>1.6581818181818184</v>
      </c>
      <c r="M593" s="571">
        <v>547.20000000000005</v>
      </c>
      <c r="N593" s="571">
        <v>4</v>
      </c>
      <c r="O593" s="571">
        <v>2188.8000000000002</v>
      </c>
      <c r="P593" s="585">
        <v>0.82909090909090921</v>
      </c>
      <c r="Q593" s="572">
        <v>547.20000000000005</v>
      </c>
    </row>
    <row r="594" spans="1:17" ht="14.4" customHeight="1" x14ac:dyDescent="0.3">
      <c r="A594" s="567" t="s">
        <v>515</v>
      </c>
      <c r="B594" s="568" t="s">
        <v>4216</v>
      </c>
      <c r="C594" s="568" t="s">
        <v>3819</v>
      </c>
      <c r="D594" s="568" t="s">
        <v>4573</v>
      </c>
      <c r="E594" s="568" t="s">
        <v>4394</v>
      </c>
      <c r="F594" s="571">
        <v>2</v>
      </c>
      <c r="G594" s="571">
        <v>3568</v>
      </c>
      <c r="H594" s="571">
        <v>1</v>
      </c>
      <c r="I594" s="571">
        <v>1784</v>
      </c>
      <c r="J594" s="571">
        <v>9</v>
      </c>
      <c r="K594" s="571">
        <v>16639.830000000002</v>
      </c>
      <c r="L594" s="571">
        <v>4.6636294843049333</v>
      </c>
      <c r="M594" s="571">
        <v>1848.8700000000001</v>
      </c>
      <c r="N594" s="571">
        <v>8</v>
      </c>
      <c r="O594" s="571">
        <v>14790.96</v>
      </c>
      <c r="P594" s="585">
        <v>4.1454484304932731</v>
      </c>
      <c r="Q594" s="572">
        <v>1848.87</v>
      </c>
    </row>
    <row r="595" spans="1:17" ht="14.4" customHeight="1" x14ac:dyDescent="0.3">
      <c r="A595" s="567" t="s">
        <v>515</v>
      </c>
      <c r="B595" s="568" t="s">
        <v>4216</v>
      </c>
      <c r="C595" s="568" t="s">
        <v>3819</v>
      </c>
      <c r="D595" s="568" t="s">
        <v>4574</v>
      </c>
      <c r="E595" s="568" t="s">
        <v>4398</v>
      </c>
      <c r="F595" s="571">
        <v>1</v>
      </c>
      <c r="G595" s="571">
        <v>905</v>
      </c>
      <c r="H595" s="571">
        <v>1</v>
      </c>
      <c r="I595" s="571">
        <v>905</v>
      </c>
      <c r="J595" s="571">
        <v>6</v>
      </c>
      <c r="K595" s="571">
        <v>5627.46</v>
      </c>
      <c r="L595" s="571">
        <v>6.2181878453038673</v>
      </c>
      <c r="M595" s="571">
        <v>937.91</v>
      </c>
      <c r="N595" s="571"/>
      <c r="O595" s="571"/>
      <c r="P595" s="585"/>
      <c r="Q595" s="572"/>
    </row>
    <row r="596" spans="1:17" ht="14.4" customHeight="1" x14ac:dyDescent="0.3">
      <c r="A596" s="567" t="s">
        <v>515</v>
      </c>
      <c r="B596" s="568" t="s">
        <v>4216</v>
      </c>
      <c r="C596" s="568" t="s">
        <v>3819</v>
      </c>
      <c r="D596" s="568" t="s">
        <v>4575</v>
      </c>
      <c r="E596" s="568" t="s">
        <v>4576</v>
      </c>
      <c r="F596" s="571">
        <v>1</v>
      </c>
      <c r="G596" s="571">
        <v>108.9</v>
      </c>
      <c r="H596" s="571">
        <v>1</v>
      </c>
      <c r="I596" s="571">
        <v>108.9</v>
      </c>
      <c r="J596" s="571"/>
      <c r="K596" s="571"/>
      <c r="L596" s="571"/>
      <c r="M596" s="571"/>
      <c r="N596" s="571"/>
      <c r="O596" s="571"/>
      <c r="P596" s="585"/>
      <c r="Q596" s="572"/>
    </row>
    <row r="597" spans="1:17" ht="14.4" customHeight="1" x14ac:dyDescent="0.3">
      <c r="A597" s="567" t="s">
        <v>515</v>
      </c>
      <c r="B597" s="568" t="s">
        <v>4216</v>
      </c>
      <c r="C597" s="568" t="s">
        <v>3819</v>
      </c>
      <c r="D597" s="568" t="s">
        <v>4577</v>
      </c>
      <c r="E597" s="568" t="s">
        <v>4578</v>
      </c>
      <c r="F597" s="571"/>
      <c r="G597" s="571"/>
      <c r="H597" s="571"/>
      <c r="I597" s="571"/>
      <c r="J597" s="571"/>
      <c r="K597" s="571"/>
      <c r="L597" s="571"/>
      <c r="M597" s="571"/>
      <c r="N597" s="571">
        <v>3</v>
      </c>
      <c r="O597" s="571">
        <v>32337.659999999996</v>
      </c>
      <c r="P597" s="585"/>
      <c r="Q597" s="572">
        <v>10779.22</v>
      </c>
    </row>
    <row r="598" spans="1:17" ht="14.4" customHeight="1" x14ac:dyDescent="0.3">
      <c r="A598" s="567" t="s">
        <v>515</v>
      </c>
      <c r="B598" s="568" t="s">
        <v>4216</v>
      </c>
      <c r="C598" s="568" t="s">
        <v>3819</v>
      </c>
      <c r="D598" s="568" t="s">
        <v>4579</v>
      </c>
      <c r="E598" s="568" t="s">
        <v>4580</v>
      </c>
      <c r="F598" s="571"/>
      <c r="G598" s="571"/>
      <c r="H598" s="571"/>
      <c r="I598" s="571"/>
      <c r="J598" s="571"/>
      <c r="K598" s="571"/>
      <c r="L598" s="571"/>
      <c r="M598" s="571"/>
      <c r="N598" s="571">
        <v>7</v>
      </c>
      <c r="O598" s="571">
        <v>8574.86</v>
      </c>
      <c r="P598" s="585"/>
      <c r="Q598" s="572">
        <v>1224.98</v>
      </c>
    </row>
    <row r="599" spans="1:17" ht="14.4" customHeight="1" x14ac:dyDescent="0.3">
      <c r="A599" s="567" t="s">
        <v>515</v>
      </c>
      <c r="B599" s="568" t="s">
        <v>4216</v>
      </c>
      <c r="C599" s="568" t="s">
        <v>3819</v>
      </c>
      <c r="D599" s="568" t="s">
        <v>4581</v>
      </c>
      <c r="E599" s="568" t="s">
        <v>4580</v>
      </c>
      <c r="F599" s="571"/>
      <c r="G599" s="571"/>
      <c r="H599" s="571"/>
      <c r="I599" s="571"/>
      <c r="J599" s="571"/>
      <c r="K599" s="571"/>
      <c r="L599" s="571"/>
      <c r="M599" s="571"/>
      <c r="N599" s="571">
        <v>10</v>
      </c>
      <c r="O599" s="571">
        <v>19017.3</v>
      </c>
      <c r="P599" s="585"/>
      <c r="Q599" s="572">
        <v>1901.73</v>
      </c>
    </row>
    <row r="600" spans="1:17" ht="14.4" customHeight="1" x14ac:dyDescent="0.3">
      <c r="A600" s="567" t="s">
        <v>515</v>
      </c>
      <c r="B600" s="568" t="s">
        <v>4216</v>
      </c>
      <c r="C600" s="568" t="s">
        <v>3819</v>
      </c>
      <c r="D600" s="568" t="s">
        <v>4582</v>
      </c>
      <c r="E600" s="568" t="s">
        <v>4583</v>
      </c>
      <c r="F600" s="571"/>
      <c r="G600" s="571"/>
      <c r="H600" s="571"/>
      <c r="I600" s="571"/>
      <c r="J600" s="571">
        <v>7</v>
      </c>
      <c r="K600" s="571">
        <v>9660</v>
      </c>
      <c r="L600" s="571"/>
      <c r="M600" s="571">
        <v>1380</v>
      </c>
      <c r="N600" s="571">
        <v>2</v>
      </c>
      <c r="O600" s="571">
        <v>2760</v>
      </c>
      <c r="P600" s="585"/>
      <c r="Q600" s="572">
        <v>1380</v>
      </c>
    </row>
    <row r="601" spans="1:17" ht="14.4" customHeight="1" x14ac:dyDescent="0.3">
      <c r="A601" s="567" t="s">
        <v>515</v>
      </c>
      <c r="B601" s="568" t="s">
        <v>4216</v>
      </c>
      <c r="C601" s="568" t="s">
        <v>3819</v>
      </c>
      <c r="D601" s="568" t="s">
        <v>4584</v>
      </c>
      <c r="E601" s="568" t="s">
        <v>4585</v>
      </c>
      <c r="F601" s="571">
        <v>1</v>
      </c>
      <c r="G601" s="571">
        <v>1038</v>
      </c>
      <c r="H601" s="571">
        <v>1</v>
      </c>
      <c r="I601" s="571">
        <v>1038</v>
      </c>
      <c r="J601" s="571">
        <v>5</v>
      </c>
      <c r="K601" s="571">
        <v>5190</v>
      </c>
      <c r="L601" s="571">
        <v>5</v>
      </c>
      <c r="M601" s="571">
        <v>1038</v>
      </c>
      <c r="N601" s="571">
        <v>1</v>
      </c>
      <c r="O601" s="571">
        <v>1038</v>
      </c>
      <c r="P601" s="585">
        <v>1</v>
      </c>
      <c r="Q601" s="572">
        <v>1038</v>
      </c>
    </row>
    <row r="602" spans="1:17" ht="14.4" customHeight="1" x14ac:dyDescent="0.3">
      <c r="A602" s="567" t="s">
        <v>515</v>
      </c>
      <c r="B602" s="568" t="s">
        <v>4216</v>
      </c>
      <c r="C602" s="568" t="s">
        <v>3819</v>
      </c>
      <c r="D602" s="568" t="s">
        <v>4586</v>
      </c>
      <c r="E602" s="568" t="s">
        <v>4587</v>
      </c>
      <c r="F602" s="571">
        <v>3</v>
      </c>
      <c r="G602" s="571">
        <v>3936</v>
      </c>
      <c r="H602" s="571">
        <v>1</v>
      </c>
      <c r="I602" s="571">
        <v>1312</v>
      </c>
      <c r="J602" s="571">
        <v>1</v>
      </c>
      <c r="K602" s="571">
        <v>1312</v>
      </c>
      <c r="L602" s="571">
        <v>0.33333333333333331</v>
      </c>
      <c r="M602" s="571">
        <v>1312</v>
      </c>
      <c r="N602" s="571">
        <v>10</v>
      </c>
      <c r="O602" s="571">
        <v>13120</v>
      </c>
      <c r="P602" s="585">
        <v>3.3333333333333335</v>
      </c>
      <c r="Q602" s="572">
        <v>1312</v>
      </c>
    </row>
    <row r="603" spans="1:17" ht="14.4" customHeight="1" x14ac:dyDescent="0.3">
      <c r="A603" s="567" t="s">
        <v>515</v>
      </c>
      <c r="B603" s="568" t="s">
        <v>4216</v>
      </c>
      <c r="C603" s="568" t="s">
        <v>3819</v>
      </c>
      <c r="D603" s="568" t="s">
        <v>4588</v>
      </c>
      <c r="E603" s="568" t="s">
        <v>4589</v>
      </c>
      <c r="F603" s="571">
        <v>3</v>
      </c>
      <c r="G603" s="571">
        <v>4680</v>
      </c>
      <c r="H603" s="571">
        <v>1</v>
      </c>
      <c r="I603" s="571">
        <v>1560</v>
      </c>
      <c r="J603" s="571">
        <v>4</v>
      </c>
      <c r="K603" s="571">
        <v>6240</v>
      </c>
      <c r="L603" s="571">
        <v>1.3333333333333333</v>
      </c>
      <c r="M603" s="571">
        <v>1560</v>
      </c>
      <c r="N603" s="571">
        <v>2</v>
      </c>
      <c r="O603" s="571">
        <v>3120</v>
      </c>
      <c r="P603" s="585">
        <v>0.66666666666666663</v>
      </c>
      <c r="Q603" s="572">
        <v>1560</v>
      </c>
    </row>
    <row r="604" spans="1:17" ht="14.4" customHeight="1" x14ac:dyDescent="0.3">
      <c r="A604" s="567" t="s">
        <v>515</v>
      </c>
      <c r="B604" s="568" t="s">
        <v>4216</v>
      </c>
      <c r="C604" s="568" t="s">
        <v>3819</v>
      </c>
      <c r="D604" s="568" t="s">
        <v>4590</v>
      </c>
      <c r="E604" s="568" t="s">
        <v>4591</v>
      </c>
      <c r="F604" s="571"/>
      <c r="G604" s="571"/>
      <c r="H604" s="571"/>
      <c r="I604" s="571"/>
      <c r="J604" s="571">
        <v>3</v>
      </c>
      <c r="K604" s="571">
        <v>4842</v>
      </c>
      <c r="L604" s="571"/>
      <c r="M604" s="571">
        <v>1614</v>
      </c>
      <c r="N604" s="571">
        <v>1</v>
      </c>
      <c r="O604" s="571">
        <v>1614</v>
      </c>
      <c r="P604" s="585"/>
      <c r="Q604" s="572">
        <v>1614</v>
      </c>
    </row>
    <row r="605" spans="1:17" ht="14.4" customHeight="1" x14ac:dyDescent="0.3">
      <c r="A605" s="567" t="s">
        <v>515</v>
      </c>
      <c r="B605" s="568" t="s">
        <v>4216</v>
      </c>
      <c r="C605" s="568" t="s">
        <v>3819</v>
      </c>
      <c r="D605" s="568" t="s">
        <v>4592</v>
      </c>
      <c r="E605" s="568" t="s">
        <v>4593</v>
      </c>
      <c r="F605" s="571"/>
      <c r="G605" s="571"/>
      <c r="H605" s="571"/>
      <c r="I605" s="571"/>
      <c r="J605" s="571">
        <v>3</v>
      </c>
      <c r="K605" s="571">
        <v>210</v>
      </c>
      <c r="L605" s="571"/>
      <c r="M605" s="571">
        <v>70</v>
      </c>
      <c r="N605" s="571">
        <v>1</v>
      </c>
      <c r="O605" s="571">
        <v>70</v>
      </c>
      <c r="P605" s="585"/>
      <c r="Q605" s="572">
        <v>70</v>
      </c>
    </row>
    <row r="606" spans="1:17" ht="14.4" customHeight="1" x14ac:dyDescent="0.3">
      <c r="A606" s="567" t="s">
        <v>515</v>
      </c>
      <c r="B606" s="568" t="s">
        <v>4216</v>
      </c>
      <c r="C606" s="568" t="s">
        <v>3819</v>
      </c>
      <c r="D606" s="568" t="s">
        <v>4594</v>
      </c>
      <c r="E606" s="568" t="s">
        <v>4595</v>
      </c>
      <c r="F606" s="571"/>
      <c r="G606" s="571"/>
      <c r="H606" s="571"/>
      <c r="I606" s="571"/>
      <c r="J606" s="571">
        <v>4</v>
      </c>
      <c r="K606" s="571">
        <v>588</v>
      </c>
      <c r="L606" s="571"/>
      <c r="M606" s="571">
        <v>147</v>
      </c>
      <c r="N606" s="571"/>
      <c r="O606" s="571"/>
      <c r="P606" s="585"/>
      <c r="Q606" s="572"/>
    </row>
    <row r="607" spans="1:17" ht="14.4" customHeight="1" x14ac:dyDescent="0.3">
      <c r="A607" s="567" t="s">
        <v>515</v>
      </c>
      <c r="B607" s="568" t="s">
        <v>4216</v>
      </c>
      <c r="C607" s="568" t="s">
        <v>3819</v>
      </c>
      <c r="D607" s="568" t="s">
        <v>4596</v>
      </c>
      <c r="E607" s="568" t="s">
        <v>4597</v>
      </c>
      <c r="F607" s="571"/>
      <c r="G607" s="571"/>
      <c r="H607" s="571"/>
      <c r="I607" s="571"/>
      <c r="J607" s="571">
        <v>1</v>
      </c>
      <c r="K607" s="571">
        <v>149</v>
      </c>
      <c r="L607" s="571"/>
      <c r="M607" s="571">
        <v>149</v>
      </c>
      <c r="N607" s="571"/>
      <c r="O607" s="571"/>
      <c r="P607" s="585"/>
      <c r="Q607" s="572"/>
    </row>
    <row r="608" spans="1:17" ht="14.4" customHeight="1" x14ac:dyDescent="0.3">
      <c r="A608" s="567" t="s">
        <v>515</v>
      </c>
      <c r="B608" s="568" t="s">
        <v>4216</v>
      </c>
      <c r="C608" s="568" t="s">
        <v>3819</v>
      </c>
      <c r="D608" s="568" t="s">
        <v>4598</v>
      </c>
      <c r="E608" s="568" t="s">
        <v>4599</v>
      </c>
      <c r="F608" s="571"/>
      <c r="G608" s="571"/>
      <c r="H608" s="571"/>
      <c r="I608" s="571"/>
      <c r="J608" s="571">
        <v>1</v>
      </c>
      <c r="K608" s="571">
        <v>247</v>
      </c>
      <c r="L608" s="571"/>
      <c r="M608" s="571">
        <v>247</v>
      </c>
      <c r="N608" s="571"/>
      <c r="O608" s="571"/>
      <c r="P608" s="585"/>
      <c r="Q608" s="572"/>
    </row>
    <row r="609" spans="1:17" ht="14.4" customHeight="1" x14ac:dyDescent="0.3">
      <c r="A609" s="567" t="s">
        <v>515</v>
      </c>
      <c r="B609" s="568" t="s">
        <v>4216</v>
      </c>
      <c r="C609" s="568" t="s">
        <v>3819</v>
      </c>
      <c r="D609" s="568" t="s">
        <v>4600</v>
      </c>
      <c r="E609" s="568" t="s">
        <v>4601</v>
      </c>
      <c r="F609" s="571">
        <v>3</v>
      </c>
      <c r="G609" s="571">
        <v>26514</v>
      </c>
      <c r="H609" s="571">
        <v>1</v>
      </c>
      <c r="I609" s="571">
        <v>8838</v>
      </c>
      <c r="J609" s="571"/>
      <c r="K609" s="571"/>
      <c r="L609" s="571"/>
      <c r="M609" s="571"/>
      <c r="N609" s="571"/>
      <c r="O609" s="571"/>
      <c r="P609" s="585"/>
      <c r="Q609" s="572"/>
    </row>
    <row r="610" spans="1:17" ht="14.4" customHeight="1" x14ac:dyDescent="0.3">
      <c r="A610" s="567" t="s">
        <v>515</v>
      </c>
      <c r="B610" s="568" t="s">
        <v>4216</v>
      </c>
      <c r="C610" s="568" t="s">
        <v>3819</v>
      </c>
      <c r="D610" s="568" t="s">
        <v>4602</v>
      </c>
      <c r="E610" s="568" t="s">
        <v>4603</v>
      </c>
      <c r="F610" s="571">
        <v>2</v>
      </c>
      <c r="G610" s="571">
        <v>35390</v>
      </c>
      <c r="H610" s="571">
        <v>1</v>
      </c>
      <c r="I610" s="571">
        <v>17695</v>
      </c>
      <c r="J610" s="571"/>
      <c r="K610" s="571"/>
      <c r="L610" s="571"/>
      <c r="M610" s="571"/>
      <c r="N610" s="571"/>
      <c r="O610" s="571"/>
      <c r="P610" s="585"/>
      <c r="Q610" s="572"/>
    </row>
    <row r="611" spans="1:17" ht="14.4" customHeight="1" x14ac:dyDescent="0.3">
      <c r="A611" s="567" t="s">
        <v>515</v>
      </c>
      <c r="B611" s="568" t="s">
        <v>4216</v>
      </c>
      <c r="C611" s="568" t="s">
        <v>3819</v>
      </c>
      <c r="D611" s="568" t="s">
        <v>4604</v>
      </c>
      <c r="E611" s="568" t="s">
        <v>4605</v>
      </c>
      <c r="F611" s="571"/>
      <c r="G611" s="571"/>
      <c r="H611" s="571"/>
      <c r="I611" s="571"/>
      <c r="J611" s="571">
        <v>4</v>
      </c>
      <c r="K611" s="571">
        <v>13112.08</v>
      </c>
      <c r="L611" s="571"/>
      <c r="M611" s="571">
        <v>3278.02</v>
      </c>
      <c r="N611" s="571"/>
      <c r="O611" s="571"/>
      <c r="P611" s="585"/>
      <c r="Q611" s="572"/>
    </row>
    <row r="612" spans="1:17" ht="14.4" customHeight="1" x14ac:dyDescent="0.3">
      <c r="A612" s="567" t="s">
        <v>515</v>
      </c>
      <c r="B612" s="568" t="s">
        <v>4216</v>
      </c>
      <c r="C612" s="568" t="s">
        <v>3819</v>
      </c>
      <c r="D612" s="568" t="s">
        <v>4606</v>
      </c>
      <c r="E612" s="568" t="s">
        <v>4607</v>
      </c>
      <c r="F612" s="571">
        <v>1</v>
      </c>
      <c r="G612" s="571">
        <v>6724</v>
      </c>
      <c r="H612" s="571">
        <v>1</v>
      </c>
      <c r="I612" s="571">
        <v>6724</v>
      </c>
      <c r="J612" s="571"/>
      <c r="K612" s="571"/>
      <c r="L612" s="571"/>
      <c r="M612" s="571"/>
      <c r="N612" s="571"/>
      <c r="O612" s="571"/>
      <c r="P612" s="585"/>
      <c r="Q612" s="572"/>
    </row>
    <row r="613" spans="1:17" ht="14.4" customHeight="1" x14ac:dyDescent="0.3">
      <c r="A613" s="567" t="s">
        <v>515</v>
      </c>
      <c r="B613" s="568" t="s">
        <v>4216</v>
      </c>
      <c r="C613" s="568" t="s">
        <v>3819</v>
      </c>
      <c r="D613" s="568" t="s">
        <v>4608</v>
      </c>
      <c r="E613" s="568" t="s">
        <v>4607</v>
      </c>
      <c r="F613" s="571">
        <v>1</v>
      </c>
      <c r="G613" s="571">
        <v>8050</v>
      </c>
      <c r="H613" s="571">
        <v>1</v>
      </c>
      <c r="I613" s="571">
        <v>8050</v>
      </c>
      <c r="J613" s="571"/>
      <c r="K613" s="571"/>
      <c r="L613" s="571"/>
      <c r="M613" s="571"/>
      <c r="N613" s="571"/>
      <c r="O613" s="571"/>
      <c r="P613" s="585"/>
      <c r="Q613" s="572"/>
    </row>
    <row r="614" spans="1:17" ht="14.4" customHeight="1" x14ac:dyDescent="0.3">
      <c r="A614" s="567" t="s">
        <v>515</v>
      </c>
      <c r="B614" s="568" t="s">
        <v>4216</v>
      </c>
      <c r="C614" s="568" t="s">
        <v>3819</v>
      </c>
      <c r="D614" s="568" t="s">
        <v>4609</v>
      </c>
      <c r="E614" s="568" t="s">
        <v>4610</v>
      </c>
      <c r="F614" s="571"/>
      <c r="G614" s="571"/>
      <c r="H614" s="571"/>
      <c r="I614" s="571"/>
      <c r="J614" s="571">
        <v>1</v>
      </c>
      <c r="K614" s="571">
        <v>10320.11</v>
      </c>
      <c r="L614" s="571"/>
      <c r="M614" s="571">
        <v>10320.11</v>
      </c>
      <c r="N614" s="571"/>
      <c r="O614" s="571"/>
      <c r="P614" s="585"/>
      <c r="Q614" s="572"/>
    </row>
    <row r="615" spans="1:17" ht="14.4" customHeight="1" x14ac:dyDescent="0.3">
      <c r="A615" s="567" t="s">
        <v>515</v>
      </c>
      <c r="B615" s="568" t="s">
        <v>4216</v>
      </c>
      <c r="C615" s="568" t="s">
        <v>3819</v>
      </c>
      <c r="D615" s="568" t="s">
        <v>4611</v>
      </c>
      <c r="E615" s="568" t="s">
        <v>4612</v>
      </c>
      <c r="F615" s="571"/>
      <c r="G615" s="571"/>
      <c r="H615" s="571"/>
      <c r="I615" s="571"/>
      <c r="J615" s="571"/>
      <c r="K615" s="571"/>
      <c r="L615" s="571"/>
      <c r="M615" s="571"/>
      <c r="N615" s="571">
        <v>2</v>
      </c>
      <c r="O615" s="571">
        <v>2723.56</v>
      </c>
      <c r="P615" s="585"/>
      <c r="Q615" s="572">
        <v>1361.78</v>
      </c>
    </row>
    <row r="616" spans="1:17" ht="14.4" customHeight="1" x14ac:dyDescent="0.3">
      <c r="A616" s="567" t="s">
        <v>515</v>
      </c>
      <c r="B616" s="568" t="s">
        <v>4216</v>
      </c>
      <c r="C616" s="568" t="s">
        <v>3819</v>
      </c>
      <c r="D616" s="568" t="s">
        <v>4613</v>
      </c>
      <c r="E616" s="568" t="s">
        <v>4614</v>
      </c>
      <c r="F616" s="571"/>
      <c r="G616" s="571"/>
      <c r="H616" s="571"/>
      <c r="I616" s="571"/>
      <c r="J616" s="571">
        <v>1</v>
      </c>
      <c r="K616" s="571">
        <v>6277.47</v>
      </c>
      <c r="L616" s="571"/>
      <c r="M616" s="571">
        <v>6277.47</v>
      </c>
      <c r="N616" s="571"/>
      <c r="O616" s="571"/>
      <c r="P616" s="585"/>
      <c r="Q616" s="572"/>
    </row>
    <row r="617" spans="1:17" ht="14.4" customHeight="1" x14ac:dyDescent="0.3">
      <c r="A617" s="567" t="s">
        <v>515</v>
      </c>
      <c r="B617" s="568" t="s">
        <v>4216</v>
      </c>
      <c r="C617" s="568" t="s">
        <v>3819</v>
      </c>
      <c r="D617" s="568" t="s">
        <v>4615</v>
      </c>
      <c r="E617" s="568" t="s">
        <v>4616</v>
      </c>
      <c r="F617" s="571"/>
      <c r="G617" s="571"/>
      <c r="H617" s="571"/>
      <c r="I617" s="571"/>
      <c r="J617" s="571"/>
      <c r="K617" s="571"/>
      <c r="L617" s="571"/>
      <c r="M617" s="571"/>
      <c r="N617" s="571">
        <v>1</v>
      </c>
      <c r="O617" s="571">
        <v>15980.73</v>
      </c>
      <c r="P617" s="585"/>
      <c r="Q617" s="572">
        <v>15980.73</v>
      </c>
    </row>
    <row r="618" spans="1:17" ht="14.4" customHeight="1" x14ac:dyDescent="0.3">
      <c r="A618" s="567" t="s">
        <v>515</v>
      </c>
      <c r="B618" s="568" t="s">
        <v>4216</v>
      </c>
      <c r="C618" s="568" t="s">
        <v>3819</v>
      </c>
      <c r="D618" s="568" t="s">
        <v>4617</v>
      </c>
      <c r="E618" s="568" t="s">
        <v>4616</v>
      </c>
      <c r="F618" s="571"/>
      <c r="G618" s="571"/>
      <c r="H618" s="571"/>
      <c r="I618" s="571"/>
      <c r="J618" s="571"/>
      <c r="K618" s="571"/>
      <c r="L618" s="571"/>
      <c r="M618" s="571"/>
      <c r="N618" s="571">
        <v>4</v>
      </c>
      <c r="O618" s="571">
        <v>3283.2</v>
      </c>
      <c r="P618" s="585"/>
      <c r="Q618" s="572">
        <v>820.8</v>
      </c>
    </row>
    <row r="619" spans="1:17" ht="14.4" customHeight="1" x14ac:dyDescent="0.3">
      <c r="A619" s="567" t="s">
        <v>515</v>
      </c>
      <c r="B619" s="568" t="s">
        <v>4216</v>
      </c>
      <c r="C619" s="568" t="s">
        <v>3819</v>
      </c>
      <c r="D619" s="568" t="s">
        <v>4618</v>
      </c>
      <c r="E619" s="568" t="s">
        <v>4616</v>
      </c>
      <c r="F619" s="571"/>
      <c r="G619" s="571"/>
      <c r="H619" s="571"/>
      <c r="I619" s="571"/>
      <c r="J619" s="571"/>
      <c r="K619" s="571"/>
      <c r="L619" s="571"/>
      <c r="M619" s="571"/>
      <c r="N619" s="571">
        <v>2</v>
      </c>
      <c r="O619" s="571">
        <v>13630.26</v>
      </c>
      <c r="P619" s="585"/>
      <c r="Q619" s="572">
        <v>6815.13</v>
      </c>
    </row>
    <row r="620" spans="1:17" ht="14.4" customHeight="1" x14ac:dyDescent="0.3">
      <c r="A620" s="567" t="s">
        <v>515</v>
      </c>
      <c r="B620" s="568" t="s">
        <v>4216</v>
      </c>
      <c r="C620" s="568" t="s">
        <v>3819</v>
      </c>
      <c r="D620" s="568" t="s">
        <v>4619</v>
      </c>
      <c r="E620" s="568" t="s">
        <v>4620</v>
      </c>
      <c r="F620" s="571">
        <v>1</v>
      </c>
      <c r="G620" s="571">
        <v>11165</v>
      </c>
      <c r="H620" s="571">
        <v>1</v>
      </c>
      <c r="I620" s="571">
        <v>11165</v>
      </c>
      <c r="J620" s="571"/>
      <c r="K620" s="571"/>
      <c r="L620" s="571"/>
      <c r="M620" s="571"/>
      <c r="N620" s="571"/>
      <c r="O620" s="571"/>
      <c r="P620" s="585"/>
      <c r="Q620" s="572"/>
    </row>
    <row r="621" spans="1:17" ht="14.4" customHeight="1" x14ac:dyDescent="0.3">
      <c r="A621" s="567" t="s">
        <v>515</v>
      </c>
      <c r="B621" s="568" t="s">
        <v>4216</v>
      </c>
      <c r="C621" s="568" t="s">
        <v>3819</v>
      </c>
      <c r="D621" s="568" t="s">
        <v>4621</v>
      </c>
      <c r="E621" s="568" t="s">
        <v>4460</v>
      </c>
      <c r="F621" s="571">
        <v>3</v>
      </c>
      <c r="G621" s="571">
        <v>3936</v>
      </c>
      <c r="H621" s="571">
        <v>1</v>
      </c>
      <c r="I621" s="571">
        <v>1312</v>
      </c>
      <c r="J621" s="571"/>
      <c r="K621" s="571"/>
      <c r="L621" s="571"/>
      <c r="M621" s="571"/>
      <c r="N621" s="571"/>
      <c r="O621" s="571"/>
      <c r="P621" s="585"/>
      <c r="Q621" s="572"/>
    </row>
    <row r="622" spans="1:17" ht="14.4" customHeight="1" x14ac:dyDescent="0.3">
      <c r="A622" s="567" t="s">
        <v>515</v>
      </c>
      <c r="B622" s="568" t="s">
        <v>4216</v>
      </c>
      <c r="C622" s="568" t="s">
        <v>3819</v>
      </c>
      <c r="D622" s="568" t="s">
        <v>4622</v>
      </c>
      <c r="E622" s="568" t="s">
        <v>4623</v>
      </c>
      <c r="F622" s="571"/>
      <c r="G622" s="571"/>
      <c r="H622" s="571"/>
      <c r="I622" s="571"/>
      <c r="J622" s="571">
        <v>1</v>
      </c>
      <c r="K622" s="571">
        <v>11338</v>
      </c>
      <c r="L622" s="571"/>
      <c r="M622" s="571">
        <v>11338</v>
      </c>
      <c r="N622" s="571"/>
      <c r="O622" s="571"/>
      <c r="P622" s="585"/>
      <c r="Q622" s="572"/>
    </row>
    <row r="623" spans="1:17" ht="14.4" customHeight="1" x14ac:dyDescent="0.3">
      <c r="A623" s="567" t="s">
        <v>515</v>
      </c>
      <c r="B623" s="568" t="s">
        <v>4216</v>
      </c>
      <c r="C623" s="568" t="s">
        <v>3819</v>
      </c>
      <c r="D623" s="568" t="s">
        <v>4624</v>
      </c>
      <c r="E623" s="568" t="s">
        <v>4625</v>
      </c>
      <c r="F623" s="571"/>
      <c r="G623" s="571"/>
      <c r="H623" s="571"/>
      <c r="I623" s="571"/>
      <c r="J623" s="571">
        <v>1</v>
      </c>
      <c r="K623" s="571">
        <v>4608</v>
      </c>
      <c r="L623" s="571"/>
      <c r="M623" s="571">
        <v>4608</v>
      </c>
      <c r="N623" s="571"/>
      <c r="O623" s="571"/>
      <c r="P623" s="585"/>
      <c r="Q623" s="572"/>
    </row>
    <row r="624" spans="1:17" ht="14.4" customHeight="1" x14ac:dyDescent="0.3">
      <c r="A624" s="567" t="s">
        <v>515</v>
      </c>
      <c r="B624" s="568" t="s">
        <v>4216</v>
      </c>
      <c r="C624" s="568" t="s">
        <v>3819</v>
      </c>
      <c r="D624" s="568" t="s">
        <v>4626</v>
      </c>
      <c r="E624" s="568" t="s">
        <v>4627</v>
      </c>
      <c r="F624" s="571"/>
      <c r="G624" s="571"/>
      <c r="H624" s="571"/>
      <c r="I624" s="571"/>
      <c r="J624" s="571">
        <v>1</v>
      </c>
      <c r="K624" s="571">
        <v>5486</v>
      </c>
      <c r="L624" s="571"/>
      <c r="M624" s="571">
        <v>5486</v>
      </c>
      <c r="N624" s="571"/>
      <c r="O624" s="571"/>
      <c r="P624" s="585"/>
      <c r="Q624" s="572"/>
    </row>
    <row r="625" spans="1:17" ht="14.4" customHeight="1" x14ac:dyDescent="0.3">
      <c r="A625" s="567" t="s">
        <v>515</v>
      </c>
      <c r="B625" s="568" t="s">
        <v>4216</v>
      </c>
      <c r="C625" s="568" t="s">
        <v>3819</v>
      </c>
      <c r="D625" s="568" t="s">
        <v>4628</v>
      </c>
      <c r="E625" s="568" t="s">
        <v>4629</v>
      </c>
      <c r="F625" s="571">
        <v>19</v>
      </c>
      <c r="G625" s="571">
        <v>26166.799999999999</v>
      </c>
      <c r="H625" s="571">
        <v>1</v>
      </c>
      <c r="I625" s="571">
        <v>1377.2</v>
      </c>
      <c r="J625" s="571"/>
      <c r="K625" s="571"/>
      <c r="L625" s="571"/>
      <c r="M625" s="571"/>
      <c r="N625" s="571"/>
      <c r="O625" s="571"/>
      <c r="P625" s="585"/>
      <c r="Q625" s="572"/>
    </row>
    <row r="626" spans="1:17" ht="14.4" customHeight="1" x14ac:dyDescent="0.3">
      <c r="A626" s="567" t="s">
        <v>515</v>
      </c>
      <c r="B626" s="568" t="s">
        <v>4216</v>
      </c>
      <c r="C626" s="568" t="s">
        <v>3819</v>
      </c>
      <c r="D626" s="568" t="s">
        <v>4630</v>
      </c>
      <c r="E626" s="568" t="s">
        <v>4629</v>
      </c>
      <c r="F626" s="571">
        <v>4</v>
      </c>
      <c r="G626" s="571">
        <v>5627.2</v>
      </c>
      <c r="H626" s="571">
        <v>1</v>
      </c>
      <c r="I626" s="571">
        <v>1406.8</v>
      </c>
      <c r="J626" s="571"/>
      <c r="K626" s="571"/>
      <c r="L626" s="571"/>
      <c r="M626" s="571"/>
      <c r="N626" s="571"/>
      <c r="O626" s="571"/>
      <c r="P626" s="585"/>
      <c r="Q626" s="572"/>
    </row>
    <row r="627" spans="1:17" ht="14.4" customHeight="1" x14ac:dyDescent="0.3">
      <c r="A627" s="567" t="s">
        <v>515</v>
      </c>
      <c r="B627" s="568" t="s">
        <v>4216</v>
      </c>
      <c r="C627" s="568" t="s">
        <v>3819</v>
      </c>
      <c r="D627" s="568" t="s">
        <v>4631</v>
      </c>
      <c r="E627" s="568" t="s">
        <v>4394</v>
      </c>
      <c r="F627" s="571">
        <v>0.4</v>
      </c>
      <c r="G627" s="571">
        <v>324.8</v>
      </c>
      <c r="H627" s="571">
        <v>1</v>
      </c>
      <c r="I627" s="571">
        <v>812</v>
      </c>
      <c r="J627" s="571">
        <v>0.1</v>
      </c>
      <c r="K627" s="571">
        <v>84.15</v>
      </c>
      <c r="L627" s="571">
        <v>0.25908251231527096</v>
      </c>
      <c r="M627" s="571">
        <v>841.5</v>
      </c>
      <c r="N627" s="571"/>
      <c r="O627" s="571"/>
      <c r="P627" s="585"/>
      <c r="Q627" s="572"/>
    </row>
    <row r="628" spans="1:17" ht="14.4" customHeight="1" x14ac:dyDescent="0.3">
      <c r="A628" s="567" t="s">
        <v>515</v>
      </c>
      <c r="B628" s="568" t="s">
        <v>4216</v>
      </c>
      <c r="C628" s="568" t="s">
        <v>3819</v>
      </c>
      <c r="D628" s="568" t="s">
        <v>4632</v>
      </c>
      <c r="E628" s="568" t="s">
        <v>4633</v>
      </c>
      <c r="F628" s="571"/>
      <c r="G628" s="571"/>
      <c r="H628" s="571"/>
      <c r="I628" s="571"/>
      <c r="J628" s="571">
        <v>1</v>
      </c>
      <c r="K628" s="571">
        <v>6187.2</v>
      </c>
      <c r="L628" s="571"/>
      <c r="M628" s="571">
        <v>6187.2</v>
      </c>
      <c r="N628" s="571"/>
      <c r="O628" s="571"/>
      <c r="P628" s="585"/>
      <c r="Q628" s="572"/>
    </row>
    <row r="629" spans="1:17" ht="14.4" customHeight="1" x14ac:dyDescent="0.3">
      <c r="A629" s="567" t="s">
        <v>515</v>
      </c>
      <c r="B629" s="568" t="s">
        <v>4216</v>
      </c>
      <c r="C629" s="568" t="s">
        <v>3819</v>
      </c>
      <c r="D629" s="568" t="s">
        <v>4634</v>
      </c>
      <c r="E629" s="568" t="s">
        <v>4635</v>
      </c>
      <c r="F629" s="571"/>
      <c r="G629" s="571"/>
      <c r="H629" s="571"/>
      <c r="I629" s="571"/>
      <c r="J629" s="571">
        <v>6</v>
      </c>
      <c r="K629" s="571">
        <v>3541.2</v>
      </c>
      <c r="L629" s="571"/>
      <c r="M629" s="571">
        <v>590.19999999999993</v>
      </c>
      <c r="N629" s="571"/>
      <c r="O629" s="571"/>
      <c r="P629" s="585"/>
      <c r="Q629" s="572"/>
    </row>
    <row r="630" spans="1:17" ht="14.4" customHeight="1" x14ac:dyDescent="0.3">
      <c r="A630" s="567" t="s">
        <v>515</v>
      </c>
      <c r="B630" s="568" t="s">
        <v>4216</v>
      </c>
      <c r="C630" s="568" t="s">
        <v>3819</v>
      </c>
      <c r="D630" s="568" t="s">
        <v>4636</v>
      </c>
      <c r="E630" s="568" t="s">
        <v>4637</v>
      </c>
      <c r="F630" s="571"/>
      <c r="G630" s="571"/>
      <c r="H630" s="571"/>
      <c r="I630" s="571"/>
      <c r="J630" s="571">
        <v>6</v>
      </c>
      <c r="K630" s="571">
        <v>7524</v>
      </c>
      <c r="L630" s="571"/>
      <c r="M630" s="571">
        <v>1254</v>
      </c>
      <c r="N630" s="571"/>
      <c r="O630" s="571"/>
      <c r="P630" s="585"/>
      <c r="Q630" s="572"/>
    </row>
    <row r="631" spans="1:17" ht="14.4" customHeight="1" x14ac:dyDescent="0.3">
      <c r="A631" s="567" t="s">
        <v>515</v>
      </c>
      <c r="B631" s="568" t="s">
        <v>4216</v>
      </c>
      <c r="C631" s="568" t="s">
        <v>3819</v>
      </c>
      <c r="D631" s="568" t="s">
        <v>4638</v>
      </c>
      <c r="E631" s="568" t="s">
        <v>4639</v>
      </c>
      <c r="F631" s="571"/>
      <c r="G631" s="571"/>
      <c r="H631" s="571"/>
      <c r="I631" s="571"/>
      <c r="J631" s="571">
        <v>1</v>
      </c>
      <c r="K631" s="571">
        <v>6901.15</v>
      </c>
      <c r="L631" s="571"/>
      <c r="M631" s="571">
        <v>6901.15</v>
      </c>
      <c r="N631" s="571"/>
      <c r="O631" s="571"/>
      <c r="P631" s="585"/>
      <c r="Q631" s="572"/>
    </row>
    <row r="632" spans="1:17" ht="14.4" customHeight="1" x14ac:dyDescent="0.3">
      <c r="A632" s="567" t="s">
        <v>515</v>
      </c>
      <c r="B632" s="568" t="s">
        <v>4216</v>
      </c>
      <c r="C632" s="568" t="s">
        <v>3819</v>
      </c>
      <c r="D632" s="568" t="s">
        <v>4640</v>
      </c>
      <c r="E632" s="568" t="s">
        <v>4641</v>
      </c>
      <c r="F632" s="571"/>
      <c r="G632" s="571"/>
      <c r="H632" s="571"/>
      <c r="I632" s="571"/>
      <c r="J632" s="571"/>
      <c r="K632" s="571"/>
      <c r="L632" s="571"/>
      <c r="M632" s="571"/>
      <c r="N632" s="571">
        <v>4</v>
      </c>
      <c r="O632" s="571">
        <v>50827.4</v>
      </c>
      <c r="P632" s="585"/>
      <c r="Q632" s="572">
        <v>12706.85</v>
      </c>
    </row>
    <row r="633" spans="1:17" ht="14.4" customHeight="1" x14ac:dyDescent="0.3">
      <c r="A633" s="567" t="s">
        <v>515</v>
      </c>
      <c r="B633" s="568" t="s">
        <v>4216</v>
      </c>
      <c r="C633" s="568" t="s">
        <v>3819</v>
      </c>
      <c r="D633" s="568" t="s">
        <v>4642</v>
      </c>
      <c r="E633" s="568" t="s">
        <v>4641</v>
      </c>
      <c r="F633" s="571"/>
      <c r="G633" s="571"/>
      <c r="H633" s="571"/>
      <c r="I633" s="571"/>
      <c r="J633" s="571"/>
      <c r="K633" s="571"/>
      <c r="L633" s="571"/>
      <c r="M633" s="571"/>
      <c r="N633" s="571">
        <v>2</v>
      </c>
      <c r="O633" s="571">
        <v>18391.3</v>
      </c>
      <c r="P633" s="585"/>
      <c r="Q633" s="572">
        <v>9195.65</v>
      </c>
    </row>
    <row r="634" spans="1:17" ht="14.4" customHeight="1" x14ac:dyDescent="0.3">
      <c r="A634" s="567" t="s">
        <v>515</v>
      </c>
      <c r="B634" s="568" t="s">
        <v>4216</v>
      </c>
      <c r="C634" s="568" t="s">
        <v>3819</v>
      </c>
      <c r="D634" s="568" t="s">
        <v>4643</v>
      </c>
      <c r="E634" s="568" t="s">
        <v>4644</v>
      </c>
      <c r="F634" s="571"/>
      <c r="G634" s="571"/>
      <c r="H634" s="571"/>
      <c r="I634" s="571"/>
      <c r="J634" s="571"/>
      <c r="K634" s="571"/>
      <c r="L634" s="571"/>
      <c r="M634" s="571"/>
      <c r="N634" s="571">
        <v>53</v>
      </c>
      <c r="O634" s="571">
        <v>44326.55</v>
      </c>
      <c r="P634" s="585"/>
      <c r="Q634" s="572">
        <v>836.35</v>
      </c>
    </row>
    <row r="635" spans="1:17" ht="14.4" customHeight="1" x14ac:dyDescent="0.3">
      <c r="A635" s="567" t="s">
        <v>515</v>
      </c>
      <c r="B635" s="568" t="s">
        <v>4216</v>
      </c>
      <c r="C635" s="568" t="s">
        <v>3819</v>
      </c>
      <c r="D635" s="568" t="s">
        <v>4645</v>
      </c>
      <c r="E635" s="568" t="s">
        <v>4646</v>
      </c>
      <c r="F635" s="571">
        <v>17</v>
      </c>
      <c r="G635" s="571">
        <v>18411</v>
      </c>
      <c r="H635" s="571">
        <v>1</v>
      </c>
      <c r="I635" s="571">
        <v>1083</v>
      </c>
      <c r="J635" s="571"/>
      <c r="K635" s="571"/>
      <c r="L635" s="571"/>
      <c r="M635" s="571"/>
      <c r="N635" s="571"/>
      <c r="O635" s="571"/>
      <c r="P635" s="585"/>
      <c r="Q635" s="572"/>
    </row>
    <row r="636" spans="1:17" ht="14.4" customHeight="1" x14ac:dyDescent="0.3">
      <c r="A636" s="567" t="s">
        <v>515</v>
      </c>
      <c r="B636" s="568" t="s">
        <v>4216</v>
      </c>
      <c r="C636" s="568" t="s">
        <v>3819</v>
      </c>
      <c r="D636" s="568" t="s">
        <v>4647</v>
      </c>
      <c r="E636" s="568" t="s">
        <v>4648</v>
      </c>
      <c r="F636" s="571"/>
      <c r="G636" s="571"/>
      <c r="H636" s="571"/>
      <c r="I636" s="571"/>
      <c r="J636" s="571">
        <v>1</v>
      </c>
      <c r="K636" s="571">
        <v>8669.48</v>
      </c>
      <c r="L636" s="571"/>
      <c r="M636" s="571">
        <v>8669.48</v>
      </c>
      <c r="N636" s="571"/>
      <c r="O636" s="571"/>
      <c r="P636" s="585"/>
      <c r="Q636" s="572"/>
    </row>
    <row r="637" spans="1:17" ht="14.4" customHeight="1" x14ac:dyDescent="0.3">
      <c r="A637" s="567" t="s">
        <v>515</v>
      </c>
      <c r="B637" s="568" t="s">
        <v>4216</v>
      </c>
      <c r="C637" s="568" t="s">
        <v>3819</v>
      </c>
      <c r="D637" s="568" t="s">
        <v>4649</v>
      </c>
      <c r="E637" s="568" t="s">
        <v>4490</v>
      </c>
      <c r="F637" s="571"/>
      <c r="G637" s="571"/>
      <c r="H637" s="571"/>
      <c r="I637" s="571"/>
      <c r="J637" s="571">
        <v>7</v>
      </c>
      <c r="K637" s="571">
        <v>121304.4</v>
      </c>
      <c r="L637" s="571"/>
      <c r="M637" s="571">
        <v>17329.2</v>
      </c>
      <c r="N637" s="571">
        <v>1</v>
      </c>
      <c r="O637" s="571">
        <v>17329.2</v>
      </c>
      <c r="P637" s="585"/>
      <c r="Q637" s="572">
        <v>17329.2</v>
      </c>
    </row>
    <row r="638" spans="1:17" ht="14.4" customHeight="1" x14ac:dyDescent="0.3">
      <c r="A638" s="567" t="s">
        <v>515</v>
      </c>
      <c r="B638" s="568" t="s">
        <v>4216</v>
      </c>
      <c r="C638" s="568" t="s">
        <v>3819</v>
      </c>
      <c r="D638" s="568" t="s">
        <v>4650</v>
      </c>
      <c r="E638" s="568" t="s">
        <v>4651</v>
      </c>
      <c r="F638" s="571"/>
      <c r="G638" s="571"/>
      <c r="H638" s="571"/>
      <c r="I638" s="571"/>
      <c r="J638" s="571"/>
      <c r="K638" s="571"/>
      <c r="L638" s="571"/>
      <c r="M638" s="571"/>
      <c r="N638" s="571">
        <v>2</v>
      </c>
      <c r="O638" s="571">
        <v>312.98</v>
      </c>
      <c r="P638" s="585"/>
      <c r="Q638" s="572">
        <v>156.49</v>
      </c>
    </row>
    <row r="639" spans="1:17" ht="14.4" customHeight="1" x14ac:dyDescent="0.3">
      <c r="A639" s="567" t="s">
        <v>515</v>
      </c>
      <c r="B639" s="568" t="s">
        <v>4216</v>
      </c>
      <c r="C639" s="568" t="s">
        <v>3819</v>
      </c>
      <c r="D639" s="568" t="s">
        <v>4652</v>
      </c>
      <c r="E639" s="568" t="s">
        <v>4651</v>
      </c>
      <c r="F639" s="571"/>
      <c r="G639" s="571"/>
      <c r="H639" s="571"/>
      <c r="I639" s="571"/>
      <c r="J639" s="571">
        <v>1</v>
      </c>
      <c r="K639" s="571">
        <v>1356.6</v>
      </c>
      <c r="L639" s="571"/>
      <c r="M639" s="571">
        <v>1356.6</v>
      </c>
      <c r="N639" s="571"/>
      <c r="O639" s="571"/>
      <c r="P639" s="585"/>
      <c r="Q639" s="572"/>
    </row>
    <row r="640" spans="1:17" ht="14.4" customHeight="1" x14ac:dyDescent="0.3">
      <c r="A640" s="567" t="s">
        <v>515</v>
      </c>
      <c r="B640" s="568" t="s">
        <v>4216</v>
      </c>
      <c r="C640" s="568" t="s">
        <v>3819</v>
      </c>
      <c r="D640" s="568" t="s">
        <v>4653</v>
      </c>
      <c r="E640" s="568" t="s">
        <v>4654</v>
      </c>
      <c r="F640" s="571"/>
      <c r="G640" s="571"/>
      <c r="H640" s="571"/>
      <c r="I640" s="571"/>
      <c r="J640" s="571">
        <v>82</v>
      </c>
      <c r="K640" s="571">
        <v>12832.18</v>
      </c>
      <c r="L640" s="571"/>
      <c r="M640" s="571">
        <v>156.49</v>
      </c>
      <c r="N640" s="571">
        <v>25</v>
      </c>
      <c r="O640" s="571">
        <v>3912.25</v>
      </c>
      <c r="P640" s="585"/>
      <c r="Q640" s="572">
        <v>156.49</v>
      </c>
    </row>
    <row r="641" spans="1:17" ht="14.4" customHeight="1" x14ac:dyDescent="0.3">
      <c r="A641" s="567" t="s">
        <v>515</v>
      </c>
      <c r="B641" s="568" t="s">
        <v>4216</v>
      </c>
      <c r="C641" s="568" t="s">
        <v>3819</v>
      </c>
      <c r="D641" s="568" t="s">
        <v>4655</v>
      </c>
      <c r="E641" s="568" t="s">
        <v>4654</v>
      </c>
      <c r="F641" s="571"/>
      <c r="G641" s="571"/>
      <c r="H641" s="571"/>
      <c r="I641" s="571"/>
      <c r="J641" s="571">
        <v>26</v>
      </c>
      <c r="K641" s="571">
        <v>4473.04</v>
      </c>
      <c r="L641" s="571"/>
      <c r="M641" s="571">
        <v>172.04</v>
      </c>
      <c r="N641" s="571">
        <v>16</v>
      </c>
      <c r="O641" s="571">
        <v>2752.64</v>
      </c>
      <c r="P641" s="585"/>
      <c r="Q641" s="572">
        <v>172.04</v>
      </c>
    </row>
    <row r="642" spans="1:17" ht="14.4" customHeight="1" x14ac:dyDescent="0.3">
      <c r="A642" s="567" t="s">
        <v>515</v>
      </c>
      <c r="B642" s="568" t="s">
        <v>4216</v>
      </c>
      <c r="C642" s="568" t="s">
        <v>3819</v>
      </c>
      <c r="D642" s="568" t="s">
        <v>4656</v>
      </c>
      <c r="E642" s="568" t="s">
        <v>4654</v>
      </c>
      <c r="F642" s="571"/>
      <c r="G642" s="571"/>
      <c r="H642" s="571"/>
      <c r="I642" s="571"/>
      <c r="J642" s="571">
        <v>13</v>
      </c>
      <c r="K642" s="571">
        <v>2559.83</v>
      </c>
      <c r="L642" s="571"/>
      <c r="M642" s="571">
        <v>196.91</v>
      </c>
      <c r="N642" s="571">
        <v>3</v>
      </c>
      <c r="O642" s="571">
        <v>590.73</v>
      </c>
      <c r="P642" s="585"/>
      <c r="Q642" s="572">
        <v>196.91</v>
      </c>
    </row>
    <row r="643" spans="1:17" ht="14.4" customHeight="1" x14ac:dyDescent="0.3">
      <c r="A643" s="567" t="s">
        <v>515</v>
      </c>
      <c r="B643" s="568" t="s">
        <v>4216</v>
      </c>
      <c r="C643" s="568" t="s">
        <v>3819</v>
      </c>
      <c r="D643" s="568" t="s">
        <v>4657</v>
      </c>
      <c r="E643" s="568" t="s">
        <v>4654</v>
      </c>
      <c r="F643" s="571"/>
      <c r="G643" s="571"/>
      <c r="H643" s="571"/>
      <c r="I643" s="571"/>
      <c r="J643" s="571">
        <v>3</v>
      </c>
      <c r="K643" s="571">
        <v>938.94</v>
      </c>
      <c r="L643" s="571"/>
      <c r="M643" s="571">
        <v>312.98</v>
      </c>
      <c r="N643" s="571">
        <v>4</v>
      </c>
      <c r="O643" s="571">
        <v>1251.92</v>
      </c>
      <c r="P643" s="585"/>
      <c r="Q643" s="572">
        <v>312.98</v>
      </c>
    </row>
    <row r="644" spans="1:17" ht="14.4" customHeight="1" x14ac:dyDescent="0.3">
      <c r="A644" s="567" t="s">
        <v>515</v>
      </c>
      <c r="B644" s="568" t="s">
        <v>4216</v>
      </c>
      <c r="C644" s="568" t="s">
        <v>3819</v>
      </c>
      <c r="D644" s="568" t="s">
        <v>4658</v>
      </c>
      <c r="E644" s="568" t="s">
        <v>4654</v>
      </c>
      <c r="F644" s="571"/>
      <c r="G644" s="571"/>
      <c r="H644" s="571"/>
      <c r="I644" s="571"/>
      <c r="J644" s="571">
        <v>8</v>
      </c>
      <c r="K644" s="571">
        <v>3001.28</v>
      </c>
      <c r="L644" s="571"/>
      <c r="M644" s="571">
        <v>375.16</v>
      </c>
      <c r="N644" s="571">
        <v>3</v>
      </c>
      <c r="O644" s="571">
        <v>1125.48</v>
      </c>
      <c r="P644" s="585"/>
      <c r="Q644" s="572">
        <v>375.16</v>
      </c>
    </row>
    <row r="645" spans="1:17" ht="14.4" customHeight="1" x14ac:dyDescent="0.3">
      <c r="A645" s="567" t="s">
        <v>515</v>
      </c>
      <c r="B645" s="568" t="s">
        <v>4216</v>
      </c>
      <c r="C645" s="568" t="s">
        <v>3819</v>
      </c>
      <c r="D645" s="568" t="s">
        <v>4659</v>
      </c>
      <c r="E645" s="568" t="s">
        <v>4654</v>
      </c>
      <c r="F645" s="571"/>
      <c r="G645" s="571"/>
      <c r="H645" s="571"/>
      <c r="I645" s="571"/>
      <c r="J645" s="571">
        <v>1</v>
      </c>
      <c r="K645" s="571">
        <v>417.65</v>
      </c>
      <c r="L645" s="571"/>
      <c r="M645" s="571">
        <v>417.65</v>
      </c>
      <c r="N645" s="571">
        <v>1</v>
      </c>
      <c r="O645" s="571">
        <v>417.65</v>
      </c>
      <c r="P645" s="585"/>
      <c r="Q645" s="572">
        <v>417.65</v>
      </c>
    </row>
    <row r="646" spans="1:17" ht="14.4" customHeight="1" x14ac:dyDescent="0.3">
      <c r="A646" s="567" t="s">
        <v>515</v>
      </c>
      <c r="B646" s="568" t="s">
        <v>4216</v>
      </c>
      <c r="C646" s="568" t="s">
        <v>3819</v>
      </c>
      <c r="D646" s="568" t="s">
        <v>4660</v>
      </c>
      <c r="E646" s="568" t="s">
        <v>4654</v>
      </c>
      <c r="F646" s="571"/>
      <c r="G646" s="571"/>
      <c r="H646" s="571"/>
      <c r="I646" s="571"/>
      <c r="J646" s="571">
        <v>2</v>
      </c>
      <c r="K646" s="571">
        <v>837.38</v>
      </c>
      <c r="L646" s="571"/>
      <c r="M646" s="571">
        <v>418.69</v>
      </c>
      <c r="N646" s="571"/>
      <c r="O646" s="571"/>
      <c r="P646" s="585"/>
      <c r="Q646" s="572"/>
    </row>
    <row r="647" spans="1:17" ht="14.4" customHeight="1" x14ac:dyDescent="0.3">
      <c r="A647" s="567" t="s">
        <v>515</v>
      </c>
      <c r="B647" s="568" t="s">
        <v>4216</v>
      </c>
      <c r="C647" s="568" t="s">
        <v>3819</v>
      </c>
      <c r="D647" s="568" t="s">
        <v>4661</v>
      </c>
      <c r="E647" s="568" t="s">
        <v>4654</v>
      </c>
      <c r="F647" s="571"/>
      <c r="G647" s="571"/>
      <c r="H647" s="571"/>
      <c r="I647" s="571"/>
      <c r="J647" s="571">
        <v>4</v>
      </c>
      <c r="K647" s="571">
        <v>2147.36</v>
      </c>
      <c r="L647" s="571"/>
      <c r="M647" s="571">
        <v>536.84</v>
      </c>
      <c r="N647" s="571"/>
      <c r="O647" s="571"/>
      <c r="P647" s="585"/>
      <c r="Q647" s="572"/>
    </row>
    <row r="648" spans="1:17" ht="14.4" customHeight="1" x14ac:dyDescent="0.3">
      <c r="A648" s="567" t="s">
        <v>515</v>
      </c>
      <c r="B648" s="568" t="s">
        <v>4216</v>
      </c>
      <c r="C648" s="568" t="s">
        <v>3819</v>
      </c>
      <c r="D648" s="568" t="s">
        <v>4662</v>
      </c>
      <c r="E648" s="568" t="s">
        <v>4654</v>
      </c>
      <c r="F648" s="571"/>
      <c r="G648" s="571"/>
      <c r="H648" s="571"/>
      <c r="I648" s="571"/>
      <c r="J648" s="571">
        <v>2</v>
      </c>
      <c r="K648" s="571">
        <v>835.3</v>
      </c>
      <c r="L648" s="571"/>
      <c r="M648" s="571">
        <v>417.65</v>
      </c>
      <c r="N648" s="571">
        <v>2</v>
      </c>
      <c r="O648" s="571">
        <v>835.3</v>
      </c>
      <c r="P648" s="585"/>
      <c r="Q648" s="572">
        <v>417.65</v>
      </c>
    </row>
    <row r="649" spans="1:17" ht="14.4" customHeight="1" x14ac:dyDescent="0.3">
      <c r="A649" s="567" t="s">
        <v>515</v>
      </c>
      <c r="B649" s="568" t="s">
        <v>4216</v>
      </c>
      <c r="C649" s="568" t="s">
        <v>3819</v>
      </c>
      <c r="D649" s="568" t="s">
        <v>4663</v>
      </c>
      <c r="E649" s="568" t="s">
        <v>4654</v>
      </c>
      <c r="F649" s="571"/>
      <c r="G649" s="571"/>
      <c r="H649" s="571"/>
      <c r="I649" s="571"/>
      <c r="J649" s="571">
        <v>2</v>
      </c>
      <c r="K649" s="571">
        <v>1038.44</v>
      </c>
      <c r="L649" s="571"/>
      <c r="M649" s="571">
        <v>519.22</v>
      </c>
      <c r="N649" s="571"/>
      <c r="O649" s="571"/>
      <c r="P649" s="585"/>
      <c r="Q649" s="572"/>
    </row>
    <row r="650" spans="1:17" ht="14.4" customHeight="1" x14ac:dyDescent="0.3">
      <c r="A650" s="567" t="s">
        <v>515</v>
      </c>
      <c r="B650" s="568" t="s">
        <v>4216</v>
      </c>
      <c r="C650" s="568" t="s">
        <v>3819</v>
      </c>
      <c r="D650" s="568" t="s">
        <v>4664</v>
      </c>
      <c r="E650" s="568" t="s">
        <v>4654</v>
      </c>
      <c r="F650" s="571"/>
      <c r="G650" s="571"/>
      <c r="H650" s="571"/>
      <c r="I650" s="571"/>
      <c r="J650" s="571">
        <v>1</v>
      </c>
      <c r="K650" s="571">
        <v>555.49</v>
      </c>
      <c r="L650" s="571"/>
      <c r="M650" s="571">
        <v>555.49</v>
      </c>
      <c r="N650" s="571">
        <v>1</v>
      </c>
      <c r="O650" s="571">
        <v>555.49</v>
      </c>
      <c r="P650" s="585"/>
      <c r="Q650" s="572">
        <v>555.49</v>
      </c>
    </row>
    <row r="651" spans="1:17" ht="14.4" customHeight="1" x14ac:dyDescent="0.3">
      <c r="A651" s="567" t="s">
        <v>515</v>
      </c>
      <c r="B651" s="568" t="s">
        <v>4216</v>
      </c>
      <c r="C651" s="568" t="s">
        <v>3819</v>
      </c>
      <c r="D651" s="568" t="s">
        <v>4665</v>
      </c>
      <c r="E651" s="568" t="s">
        <v>4654</v>
      </c>
      <c r="F651" s="571"/>
      <c r="G651" s="571"/>
      <c r="H651" s="571"/>
      <c r="I651" s="571"/>
      <c r="J651" s="571">
        <v>2</v>
      </c>
      <c r="K651" s="571">
        <v>1214.6199999999999</v>
      </c>
      <c r="L651" s="571"/>
      <c r="M651" s="571">
        <v>607.30999999999995</v>
      </c>
      <c r="N651" s="571">
        <v>1</v>
      </c>
      <c r="O651" s="571">
        <v>607.30999999999995</v>
      </c>
      <c r="P651" s="585"/>
      <c r="Q651" s="572">
        <v>607.30999999999995</v>
      </c>
    </row>
    <row r="652" spans="1:17" ht="14.4" customHeight="1" x14ac:dyDescent="0.3">
      <c r="A652" s="567" t="s">
        <v>515</v>
      </c>
      <c r="B652" s="568" t="s">
        <v>4216</v>
      </c>
      <c r="C652" s="568" t="s">
        <v>3819</v>
      </c>
      <c r="D652" s="568" t="s">
        <v>4666</v>
      </c>
      <c r="E652" s="568" t="s">
        <v>4667</v>
      </c>
      <c r="F652" s="571"/>
      <c r="G652" s="571"/>
      <c r="H652" s="571"/>
      <c r="I652" s="571"/>
      <c r="J652" s="571">
        <v>2</v>
      </c>
      <c r="K652" s="571">
        <v>2881.3</v>
      </c>
      <c r="L652" s="571"/>
      <c r="M652" s="571">
        <v>1440.65</v>
      </c>
      <c r="N652" s="571"/>
      <c r="O652" s="571"/>
      <c r="P652" s="585"/>
      <c r="Q652" s="572"/>
    </row>
    <row r="653" spans="1:17" ht="14.4" customHeight="1" x14ac:dyDescent="0.3">
      <c r="A653" s="567" t="s">
        <v>515</v>
      </c>
      <c r="B653" s="568" t="s">
        <v>4216</v>
      </c>
      <c r="C653" s="568" t="s">
        <v>3819</v>
      </c>
      <c r="D653" s="568" t="s">
        <v>4668</v>
      </c>
      <c r="E653" s="568" t="s">
        <v>4651</v>
      </c>
      <c r="F653" s="571"/>
      <c r="G653" s="571"/>
      <c r="H653" s="571"/>
      <c r="I653" s="571"/>
      <c r="J653" s="571"/>
      <c r="K653" s="571"/>
      <c r="L653" s="571"/>
      <c r="M653" s="571"/>
      <c r="N653" s="571">
        <v>1</v>
      </c>
      <c r="O653" s="571">
        <v>236.29</v>
      </c>
      <c r="P653" s="585"/>
      <c r="Q653" s="572">
        <v>236.29</v>
      </c>
    </row>
    <row r="654" spans="1:17" ht="14.4" customHeight="1" x14ac:dyDescent="0.3">
      <c r="A654" s="567" t="s">
        <v>515</v>
      </c>
      <c r="B654" s="568" t="s">
        <v>4216</v>
      </c>
      <c r="C654" s="568" t="s">
        <v>3828</v>
      </c>
      <c r="D654" s="568" t="s">
        <v>4669</v>
      </c>
      <c r="E654" s="568" t="s">
        <v>4670</v>
      </c>
      <c r="F654" s="571">
        <v>180</v>
      </c>
      <c r="G654" s="571">
        <v>5752080</v>
      </c>
      <c r="H654" s="571">
        <v>1</v>
      </c>
      <c r="I654" s="571">
        <v>31956</v>
      </c>
      <c r="J654" s="571">
        <v>231</v>
      </c>
      <c r="K654" s="571">
        <v>7383268</v>
      </c>
      <c r="L654" s="571">
        <v>1.2835822867553999</v>
      </c>
      <c r="M654" s="571">
        <v>31962.199134199134</v>
      </c>
      <c r="N654" s="571">
        <v>200</v>
      </c>
      <c r="O654" s="571">
        <v>6393176</v>
      </c>
      <c r="P654" s="585">
        <v>1.1114546390175379</v>
      </c>
      <c r="Q654" s="572">
        <v>31965.88</v>
      </c>
    </row>
    <row r="655" spans="1:17" ht="14.4" customHeight="1" x14ac:dyDescent="0.3">
      <c r="A655" s="567" t="s">
        <v>515</v>
      </c>
      <c r="B655" s="568" t="s">
        <v>4216</v>
      </c>
      <c r="C655" s="568" t="s">
        <v>3828</v>
      </c>
      <c r="D655" s="568" t="s">
        <v>4671</v>
      </c>
      <c r="E655" s="568" t="s">
        <v>4672</v>
      </c>
      <c r="F655" s="571">
        <v>653</v>
      </c>
      <c r="G655" s="571">
        <v>18255268</v>
      </c>
      <c r="H655" s="571">
        <v>1</v>
      </c>
      <c r="I655" s="571">
        <v>27956</v>
      </c>
      <c r="J655" s="571">
        <v>709</v>
      </c>
      <c r="K655" s="571">
        <v>19824716</v>
      </c>
      <c r="L655" s="571">
        <v>1.0859723341229501</v>
      </c>
      <c r="M655" s="571">
        <v>27961.517630465445</v>
      </c>
      <c r="N655" s="571">
        <v>686</v>
      </c>
      <c r="O655" s="571">
        <v>19184494</v>
      </c>
      <c r="P655" s="585">
        <v>1.0509017999626189</v>
      </c>
      <c r="Q655" s="572">
        <v>27965.734693877552</v>
      </c>
    </row>
    <row r="656" spans="1:17" ht="14.4" customHeight="1" x14ac:dyDescent="0.3">
      <c r="A656" s="567" t="s">
        <v>515</v>
      </c>
      <c r="B656" s="568" t="s">
        <v>4216</v>
      </c>
      <c r="C656" s="568" t="s">
        <v>3828</v>
      </c>
      <c r="D656" s="568" t="s">
        <v>4673</v>
      </c>
      <c r="E656" s="568" t="s">
        <v>4674</v>
      </c>
      <c r="F656" s="571">
        <v>508</v>
      </c>
      <c r="G656" s="571">
        <v>12169648</v>
      </c>
      <c r="H656" s="571">
        <v>1</v>
      </c>
      <c r="I656" s="571">
        <v>23956</v>
      </c>
      <c r="J656" s="571">
        <v>411</v>
      </c>
      <c r="K656" s="571">
        <v>9848228</v>
      </c>
      <c r="L656" s="571">
        <v>0.80924509895438224</v>
      </c>
      <c r="M656" s="571">
        <v>23961.625304136254</v>
      </c>
      <c r="N656" s="571">
        <v>513</v>
      </c>
      <c r="O656" s="571">
        <v>12294434</v>
      </c>
      <c r="P656" s="585">
        <v>1.0102538709418711</v>
      </c>
      <c r="Q656" s="572">
        <v>23965.75828460039</v>
      </c>
    </row>
    <row r="657" spans="1:17" ht="14.4" customHeight="1" x14ac:dyDescent="0.3">
      <c r="A657" s="567" t="s">
        <v>515</v>
      </c>
      <c r="B657" s="568" t="s">
        <v>4216</v>
      </c>
      <c r="C657" s="568" t="s">
        <v>3828</v>
      </c>
      <c r="D657" s="568" t="s">
        <v>4675</v>
      </c>
      <c r="E657" s="568" t="s">
        <v>4676</v>
      </c>
      <c r="F657" s="571">
        <v>75</v>
      </c>
      <c r="G657" s="571">
        <v>891525</v>
      </c>
      <c r="H657" s="571">
        <v>1</v>
      </c>
      <c r="I657" s="571">
        <v>11887</v>
      </c>
      <c r="J657" s="571">
        <v>76</v>
      </c>
      <c r="K657" s="571">
        <v>903860</v>
      </c>
      <c r="L657" s="571">
        <v>1.0138358430778722</v>
      </c>
      <c r="M657" s="571">
        <v>11892.894736842105</v>
      </c>
      <c r="N657" s="571">
        <v>51</v>
      </c>
      <c r="O657" s="571">
        <v>606741</v>
      </c>
      <c r="P657" s="585">
        <v>0.68056532346260623</v>
      </c>
      <c r="Q657" s="572">
        <v>11896.882352941177</v>
      </c>
    </row>
    <row r="658" spans="1:17" ht="14.4" customHeight="1" x14ac:dyDescent="0.3">
      <c r="A658" s="567" t="s">
        <v>515</v>
      </c>
      <c r="B658" s="568" t="s">
        <v>4216</v>
      </c>
      <c r="C658" s="568" t="s">
        <v>3828</v>
      </c>
      <c r="D658" s="568" t="s">
        <v>4677</v>
      </c>
      <c r="E658" s="568" t="s">
        <v>4678</v>
      </c>
      <c r="F658" s="571">
        <v>2</v>
      </c>
      <c r="G658" s="571">
        <v>13332</v>
      </c>
      <c r="H658" s="571">
        <v>1</v>
      </c>
      <c r="I658" s="571">
        <v>6666</v>
      </c>
      <c r="J658" s="571">
        <v>1</v>
      </c>
      <c r="K658" s="571">
        <v>6666</v>
      </c>
      <c r="L658" s="571">
        <v>0.5</v>
      </c>
      <c r="M658" s="571">
        <v>6666</v>
      </c>
      <c r="N658" s="571">
        <v>15</v>
      </c>
      <c r="O658" s="571">
        <v>100122</v>
      </c>
      <c r="P658" s="585">
        <v>7.5099009900990099</v>
      </c>
      <c r="Q658" s="572">
        <v>6674.8</v>
      </c>
    </row>
    <row r="659" spans="1:17" ht="14.4" customHeight="1" x14ac:dyDescent="0.3">
      <c r="A659" s="567" t="s">
        <v>515</v>
      </c>
      <c r="B659" s="568" t="s">
        <v>4216</v>
      </c>
      <c r="C659" s="568" t="s">
        <v>3828</v>
      </c>
      <c r="D659" s="568" t="s">
        <v>4679</v>
      </c>
      <c r="E659" s="568" t="s">
        <v>4680</v>
      </c>
      <c r="F659" s="571">
        <v>1</v>
      </c>
      <c r="G659" s="571">
        <v>3458</v>
      </c>
      <c r="H659" s="571">
        <v>1</v>
      </c>
      <c r="I659" s="571">
        <v>3458</v>
      </c>
      <c r="J659" s="571"/>
      <c r="K659" s="571"/>
      <c r="L659" s="571"/>
      <c r="M659" s="571"/>
      <c r="N659" s="571"/>
      <c r="O659" s="571"/>
      <c r="P659" s="585"/>
      <c r="Q659" s="572"/>
    </row>
    <row r="660" spans="1:17" ht="14.4" customHeight="1" x14ac:dyDescent="0.3">
      <c r="A660" s="567" t="s">
        <v>515</v>
      </c>
      <c r="B660" s="568" t="s">
        <v>4216</v>
      </c>
      <c r="C660" s="568" t="s">
        <v>3828</v>
      </c>
      <c r="D660" s="568" t="s">
        <v>3991</v>
      </c>
      <c r="E660" s="568" t="s">
        <v>3992</v>
      </c>
      <c r="F660" s="571">
        <v>1</v>
      </c>
      <c r="G660" s="571">
        <v>3537</v>
      </c>
      <c r="H660" s="571">
        <v>1</v>
      </c>
      <c r="I660" s="571">
        <v>3537</v>
      </c>
      <c r="J660" s="571"/>
      <c r="K660" s="571"/>
      <c r="L660" s="571"/>
      <c r="M660" s="571"/>
      <c r="N660" s="571"/>
      <c r="O660" s="571"/>
      <c r="P660" s="585"/>
      <c r="Q660" s="572"/>
    </row>
    <row r="661" spans="1:17" ht="14.4" customHeight="1" x14ac:dyDescent="0.3">
      <c r="A661" s="567" t="s">
        <v>515</v>
      </c>
      <c r="B661" s="568" t="s">
        <v>4216</v>
      </c>
      <c r="C661" s="568" t="s">
        <v>3828</v>
      </c>
      <c r="D661" s="568" t="s">
        <v>3995</v>
      </c>
      <c r="E661" s="568" t="s">
        <v>3996</v>
      </c>
      <c r="F661" s="571">
        <v>4</v>
      </c>
      <c r="G661" s="571">
        <v>10660</v>
      </c>
      <c r="H661" s="571">
        <v>1</v>
      </c>
      <c r="I661" s="571">
        <v>2665</v>
      </c>
      <c r="J661" s="571"/>
      <c r="K661" s="571"/>
      <c r="L661" s="571"/>
      <c r="M661" s="571"/>
      <c r="N661" s="571"/>
      <c r="O661" s="571"/>
      <c r="P661" s="585"/>
      <c r="Q661" s="572"/>
    </row>
    <row r="662" spans="1:17" ht="14.4" customHeight="1" x14ac:dyDescent="0.3">
      <c r="A662" s="567" t="s">
        <v>515</v>
      </c>
      <c r="B662" s="568" t="s">
        <v>4216</v>
      </c>
      <c r="C662" s="568" t="s">
        <v>3828</v>
      </c>
      <c r="D662" s="568" t="s">
        <v>3997</v>
      </c>
      <c r="E662" s="568" t="s">
        <v>3998</v>
      </c>
      <c r="F662" s="571">
        <v>1</v>
      </c>
      <c r="G662" s="571">
        <v>5070</v>
      </c>
      <c r="H662" s="571">
        <v>1</v>
      </c>
      <c r="I662" s="571">
        <v>5070</v>
      </c>
      <c r="J662" s="571"/>
      <c r="K662" s="571"/>
      <c r="L662" s="571"/>
      <c r="M662" s="571"/>
      <c r="N662" s="571"/>
      <c r="O662" s="571"/>
      <c r="P662" s="585"/>
      <c r="Q662" s="572"/>
    </row>
    <row r="663" spans="1:17" ht="14.4" customHeight="1" x14ac:dyDescent="0.3">
      <c r="A663" s="567" t="s">
        <v>515</v>
      </c>
      <c r="B663" s="568" t="s">
        <v>4216</v>
      </c>
      <c r="C663" s="568" t="s">
        <v>3828</v>
      </c>
      <c r="D663" s="568" t="s">
        <v>3999</v>
      </c>
      <c r="E663" s="568" t="s">
        <v>4000</v>
      </c>
      <c r="F663" s="571">
        <v>3</v>
      </c>
      <c r="G663" s="571">
        <v>9576</v>
      </c>
      <c r="H663" s="571">
        <v>1</v>
      </c>
      <c r="I663" s="571">
        <v>3192</v>
      </c>
      <c r="J663" s="571"/>
      <c r="K663" s="571"/>
      <c r="L663" s="571"/>
      <c r="M663" s="571"/>
      <c r="N663" s="571"/>
      <c r="O663" s="571"/>
      <c r="P663" s="585"/>
      <c r="Q663" s="572"/>
    </row>
    <row r="664" spans="1:17" ht="14.4" customHeight="1" x14ac:dyDescent="0.3">
      <c r="A664" s="567" t="s">
        <v>515</v>
      </c>
      <c r="B664" s="568" t="s">
        <v>4216</v>
      </c>
      <c r="C664" s="568" t="s">
        <v>3828</v>
      </c>
      <c r="D664" s="568" t="s">
        <v>4001</v>
      </c>
      <c r="E664" s="568" t="s">
        <v>4002</v>
      </c>
      <c r="F664" s="571">
        <v>2</v>
      </c>
      <c r="G664" s="571">
        <v>11810</v>
      </c>
      <c r="H664" s="571">
        <v>1</v>
      </c>
      <c r="I664" s="571">
        <v>5905</v>
      </c>
      <c r="J664" s="571"/>
      <c r="K664" s="571"/>
      <c r="L664" s="571"/>
      <c r="M664" s="571"/>
      <c r="N664" s="571"/>
      <c r="O664" s="571"/>
      <c r="P664" s="585"/>
      <c r="Q664" s="572"/>
    </row>
    <row r="665" spans="1:17" ht="14.4" customHeight="1" x14ac:dyDescent="0.3">
      <c r="A665" s="567" t="s">
        <v>515</v>
      </c>
      <c r="B665" s="568" t="s">
        <v>4216</v>
      </c>
      <c r="C665" s="568" t="s">
        <v>3828</v>
      </c>
      <c r="D665" s="568" t="s">
        <v>4681</v>
      </c>
      <c r="E665" s="568" t="s">
        <v>4682</v>
      </c>
      <c r="F665" s="571">
        <v>1</v>
      </c>
      <c r="G665" s="571">
        <v>7960</v>
      </c>
      <c r="H665" s="571">
        <v>1</v>
      </c>
      <c r="I665" s="571">
        <v>7960</v>
      </c>
      <c r="J665" s="571"/>
      <c r="K665" s="571"/>
      <c r="L665" s="571"/>
      <c r="M665" s="571"/>
      <c r="N665" s="571"/>
      <c r="O665" s="571"/>
      <c r="P665" s="585"/>
      <c r="Q665" s="572"/>
    </row>
    <row r="666" spans="1:17" ht="14.4" customHeight="1" x14ac:dyDescent="0.3">
      <c r="A666" s="567" t="s">
        <v>515</v>
      </c>
      <c r="B666" s="568" t="s">
        <v>4216</v>
      </c>
      <c r="C666" s="568" t="s">
        <v>3828</v>
      </c>
      <c r="D666" s="568" t="s">
        <v>4683</v>
      </c>
      <c r="E666" s="568" t="s">
        <v>4684</v>
      </c>
      <c r="F666" s="571">
        <v>1</v>
      </c>
      <c r="G666" s="571">
        <v>2354</v>
      </c>
      <c r="H666" s="571">
        <v>1</v>
      </c>
      <c r="I666" s="571">
        <v>2354</v>
      </c>
      <c r="J666" s="571"/>
      <c r="K666" s="571"/>
      <c r="L666" s="571"/>
      <c r="M666" s="571"/>
      <c r="N666" s="571"/>
      <c r="O666" s="571"/>
      <c r="P666" s="585"/>
      <c r="Q666" s="572"/>
    </row>
    <row r="667" spans="1:17" ht="14.4" customHeight="1" x14ac:dyDescent="0.3">
      <c r="A667" s="567" t="s">
        <v>515</v>
      </c>
      <c r="B667" s="568" t="s">
        <v>4216</v>
      </c>
      <c r="C667" s="568" t="s">
        <v>3828</v>
      </c>
      <c r="D667" s="568" t="s">
        <v>4685</v>
      </c>
      <c r="E667" s="568" t="s">
        <v>4686</v>
      </c>
      <c r="F667" s="571">
        <v>1</v>
      </c>
      <c r="G667" s="571">
        <v>2357</v>
      </c>
      <c r="H667" s="571">
        <v>1</v>
      </c>
      <c r="I667" s="571">
        <v>2357</v>
      </c>
      <c r="J667" s="571"/>
      <c r="K667" s="571"/>
      <c r="L667" s="571"/>
      <c r="M667" s="571"/>
      <c r="N667" s="571"/>
      <c r="O667" s="571"/>
      <c r="P667" s="585"/>
      <c r="Q667" s="572"/>
    </row>
    <row r="668" spans="1:17" ht="14.4" customHeight="1" x14ac:dyDescent="0.3">
      <c r="A668" s="567" t="s">
        <v>515</v>
      </c>
      <c r="B668" s="568" t="s">
        <v>4216</v>
      </c>
      <c r="C668" s="568" t="s">
        <v>3828</v>
      </c>
      <c r="D668" s="568" t="s">
        <v>4687</v>
      </c>
      <c r="E668" s="568" t="s">
        <v>4688</v>
      </c>
      <c r="F668" s="571">
        <v>1</v>
      </c>
      <c r="G668" s="571">
        <v>5167</v>
      </c>
      <c r="H668" s="571">
        <v>1</v>
      </c>
      <c r="I668" s="571">
        <v>5167</v>
      </c>
      <c r="J668" s="571"/>
      <c r="K668" s="571"/>
      <c r="L668" s="571"/>
      <c r="M668" s="571"/>
      <c r="N668" s="571"/>
      <c r="O668" s="571"/>
      <c r="P668" s="585"/>
      <c r="Q668" s="572"/>
    </row>
    <row r="669" spans="1:17" ht="14.4" customHeight="1" x14ac:dyDescent="0.3">
      <c r="A669" s="567" t="s">
        <v>515</v>
      </c>
      <c r="B669" s="568" t="s">
        <v>4216</v>
      </c>
      <c r="C669" s="568" t="s">
        <v>3828</v>
      </c>
      <c r="D669" s="568" t="s">
        <v>4007</v>
      </c>
      <c r="E669" s="568" t="s">
        <v>4008</v>
      </c>
      <c r="F669" s="571">
        <v>1</v>
      </c>
      <c r="G669" s="571">
        <v>3436</v>
      </c>
      <c r="H669" s="571">
        <v>1</v>
      </c>
      <c r="I669" s="571">
        <v>3436</v>
      </c>
      <c r="J669" s="571"/>
      <c r="K669" s="571"/>
      <c r="L669" s="571"/>
      <c r="M669" s="571"/>
      <c r="N669" s="571"/>
      <c r="O669" s="571"/>
      <c r="P669" s="585"/>
      <c r="Q669" s="572"/>
    </row>
    <row r="670" spans="1:17" ht="14.4" customHeight="1" x14ac:dyDescent="0.3">
      <c r="A670" s="567" t="s">
        <v>515</v>
      </c>
      <c r="B670" s="568" t="s">
        <v>4216</v>
      </c>
      <c r="C670" s="568" t="s">
        <v>3828</v>
      </c>
      <c r="D670" s="568" t="s">
        <v>4011</v>
      </c>
      <c r="E670" s="568" t="s">
        <v>4012</v>
      </c>
      <c r="F670" s="571">
        <v>4</v>
      </c>
      <c r="G670" s="571">
        <v>8160</v>
      </c>
      <c r="H670" s="571">
        <v>1</v>
      </c>
      <c r="I670" s="571">
        <v>2040</v>
      </c>
      <c r="J670" s="571"/>
      <c r="K670" s="571"/>
      <c r="L670" s="571"/>
      <c r="M670" s="571"/>
      <c r="N670" s="571"/>
      <c r="O670" s="571"/>
      <c r="P670" s="585"/>
      <c r="Q670" s="572"/>
    </row>
    <row r="671" spans="1:17" ht="14.4" customHeight="1" x14ac:dyDescent="0.3">
      <c r="A671" s="567" t="s">
        <v>515</v>
      </c>
      <c r="B671" s="568" t="s">
        <v>4216</v>
      </c>
      <c r="C671" s="568" t="s">
        <v>3828</v>
      </c>
      <c r="D671" s="568" t="s">
        <v>4058</v>
      </c>
      <c r="E671" s="568" t="s">
        <v>4059</v>
      </c>
      <c r="F671" s="571">
        <v>2</v>
      </c>
      <c r="G671" s="571">
        <v>3214</v>
      </c>
      <c r="H671" s="571">
        <v>1</v>
      </c>
      <c r="I671" s="571">
        <v>1607</v>
      </c>
      <c r="J671" s="571"/>
      <c r="K671" s="571"/>
      <c r="L671" s="571"/>
      <c r="M671" s="571"/>
      <c r="N671" s="571"/>
      <c r="O671" s="571"/>
      <c r="P671" s="585"/>
      <c r="Q671" s="572"/>
    </row>
    <row r="672" spans="1:17" ht="14.4" customHeight="1" x14ac:dyDescent="0.3">
      <c r="A672" s="567" t="s">
        <v>515</v>
      </c>
      <c r="B672" s="568" t="s">
        <v>4216</v>
      </c>
      <c r="C672" s="568" t="s">
        <v>3828</v>
      </c>
      <c r="D672" s="568" t="s">
        <v>4013</v>
      </c>
      <c r="E672" s="568" t="s">
        <v>4014</v>
      </c>
      <c r="F672" s="571">
        <v>1</v>
      </c>
      <c r="G672" s="571">
        <v>2209</v>
      </c>
      <c r="H672" s="571">
        <v>1</v>
      </c>
      <c r="I672" s="571">
        <v>2209</v>
      </c>
      <c r="J672" s="571"/>
      <c r="K672" s="571"/>
      <c r="L672" s="571"/>
      <c r="M672" s="571"/>
      <c r="N672" s="571"/>
      <c r="O672" s="571"/>
      <c r="P672" s="585"/>
      <c r="Q672" s="572"/>
    </row>
    <row r="673" spans="1:17" ht="14.4" customHeight="1" x14ac:dyDescent="0.3">
      <c r="A673" s="567" t="s">
        <v>515</v>
      </c>
      <c r="B673" s="568" t="s">
        <v>4216</v>
      </c>
      <c r="C673" s="568" t="s">
        <v>3828</v>
      </c>
      <c r="D673" s="568" t="s">
        <v>4689</v>
      </c>
      <c r="E673" s="568" t="s">
        <v>4690</v>
      </c>
      <c r="F673" s="571">
        <v>2</v>
      </c>
      <c r="G673" s="571">
        <v>5328</v>
      </c>
      <c r="H673" s="571">
        <v>1</v>
      </c>
      <c r="I673" s="571">
        <v>2664</v>
      </c>
      <c r="J673" s="571"/>
      <c r="K673" s="571"/>
      <c r="L673" s="571"/>
      <c r="M673" s="571"/>
      <c r="N673" s="571"/>
      <c r="O673" s="571"/>
      <c r="P673" s="585"/>
      <c r="Q673" s="572"/>
    </row>
    <row r="674" spans="1:17" ht="14.4" customHeight="1" x14ac:dyDescent="0.3">
      <c r="A674" s="567" t="s">
        <v>515</v>
      </c>
      <c r="B674" s="568" t="s">
        <v>4216</v>
      </c>
      <c r="C674" s="568" t="s">
        <v>3828</v>
      </c>
      <c r="D674" s="568" t="s">
        <v>4060</v>
      </c>
      <c r="E674" s="568" t="s">
        <v>4061</v>
      </c>
      <c r="F674" s="571">
        <v>10</v>
      </c>
      <c r="G674" s="571">
        <v>6710</v>
      </c>
      <c r="H674" s="571">
        <v>1</v>
      </c>
      <c r="I674" s="571">
        <v>671</v>
      </c>
      <c r="J674" s="571"/>
      <c r="K674" s="571"/>
      <c r="L674" s="571"/>
      <c r="M674" s="571"/>
      <c r="N674" s="571"/>
      <c r="O674" s="571"/>
      <c r="P674" s="585"/>
      <c r="Q674" s="572"/>
    </row>
    <row r="675" spans="1:17" ht="14.4" customHeight="1" x14ac:dyDescent="0.3">
      <c r="A675" s="567" t="s">
        <v>515</v>
      </c>
      <c r="B675" s="568" t="s">
        <v>4216</v>
      </c>
      <c r="C675" s="568" t="s">
        <v>3828</v>
      </c>
      <c r="D675" s="568" t="s">
        <v>4025</v>
      </c>
      <c r="E675" s="568" t="s">
        <v>4026</v>
      </c>
      <c r="F675" s="571">
        <v>8</v>
      </c>
      <c r="G675" s="571">
        <v>118592</v>
      </c>
      <c r="H675" s="571">
        <v>1</v>
      </c>
      <c r="I675" s="571">
        <v>14824</v>
      </c>
      <c r="J675" s="571"/>
      <c r="K675" s="571"/>
      <c r="L675" s="571"/>
      <c r="M675" s="571"/>
      <c r="N675" s="571"/>
      <c r="O675" s="571"/>
      <c r="P675" s="585"/>
      <c r="Q675" s="572"/>
    </row>
    <row r="676" spans="1:17" ht="14.4" customHeight="1" x14ac:dyDescent="0.3">
      <c r="A676" s="567" t="s">
        <v>515</v>
      </c>
      <c r="B676" s="568" t="s">
        <v>4216</v>
      </c>
      <c r="C676" s="568" t="s">
        <v>3828</v>
      </c>
      <c r="D676" s="568" t="s">
        <v>4062</v>
      </c>
      <c r="E676" s="568" t="s">
        <v>4063</v>
      </c>
      <c r="F676" s="571">
        <v>6</v>
      </c>
      <c r="G676" s="571">
        <v>5040</v>
      </c>
      <c r="H676" s="571">
        <v>1</v>
      </c>
      <c r="I676" s="571">
        <v>840</v>
      </c>
      <c r="J676" s="571"/>
      <c r="K676" s="571"/>
      <c r="L676" s="571"/>
      <c r="M676" s="571"/>
      <c r="N676" s="571"/>
      <c r="O676" s="571"/>
      <c r="P676" s="585"/>
      <c r="Q676" s="572"/>
    </row>
    <row r="677" spans="1:17" ht="14.4" customHeight="1" x14ac:dyDescent="0.3">
      <c r="A677" s="567" t="s">
        <v>515</v>
      </c>
      <c r="B677" s="568" t="s">
        <v>4216</v>
      </c>
      <c r="C677" s="568" t="s">
        <v>3828</v>
      </c>
      <c r="D677" s="568" t="s">
        <v>4064</v>
      </c>
      <c r="E677" s="568" t="s">
        <v>4065</v>
      </c>
      <c r="F677" s="571">
        <v>2</v>
      </c>
      <c r="G677" s="571">
        <v>612</v>
      </c>
      <c r="H677" s="571">
        <v>1</v>
      </c>
      <c r="I677" s="571">
        <v>306</v>
      </c>
      <c r="J677" s="571"/>
      <c r="K677" s="571"/>
      <c r="L677" s="571"/>
      <c r="M677" s="571"/>
      <c r="N677" s="571"/>
      <c r="O677" s="571"/>
      <c r="P677" s="585"/>
      <c r="Q677" s="572"/>
    </row>
    <row r="678" spans="1:17" ht="14.4" customHeight="1" x14ac:dyDescent="0.3">
      <c r="A678" s="567" t="s">
        <v>515</v>
      </c>
      <c r="B678" s="568" t="s">
        <v>4216</v>
      </c>
      <c r="C678" s="568" t="s">
        <v>3828</v>
      </c>
      <c r="D678" s="568" t="s">
        <v>4066</v>
      </c>
      <c r="E678" s="568" t="s">
        <v>4067</v>
      </c>
      <c r="F678" s="571">
        <v>3</v>
      </c>
      <c r="G678" s="571">
        <v>888</v>
      </c>
      <c r="H678" s="571">
        <v>1</v>
      </c>
      <c r="I678" s="571">
        <v>296</v>
      </c>
      <c r="J678" s="571"/>
      <c r="K678" s="571"/>
      <c r="L678" s="571"/>
      <c r="M678" s="571"/>
      <c r="N678" s="571"/>
      <c r="O678" s="571"/>
      <c r="P678" s="585"/>
      <c r="Q678" s="572"/>
    </row>
    <row r="679" spans="1:17" ht="14.4" customHeight="1" x14ac:dyDescent="0.3">
      <c r="A679" s="567" t="s">
        <v>515</v>
      </c>
      <c r="B679" s="568" t="s">
        <v>4216</v>
      </c>
      <c r="C679" s="568" t="s">
        <v>3828</v>
      </c>
      <c r="D679" s="568" t="s">
        <v>4068</v>
      </c>
      <c r="E679" s="568" t="s">
        <v>4069</v>
      </c>
      <c r="F679" s="571">
        <v>1</v>
      </c>
      <c r="G679" s="571">
        <v>468</v>
      </c>
      <c r="H679" s="571">
        <v>1</v>
      </c>
      <c r="I679" s="571">
        <v>468</v>
      </c>
      <c r="J679" s="571"/>
      <c r="K679" s="571"/>
      <c r="L679" s="571"/>
      <c r="M679" s="571"/>
      <c r="N679" s="571"/>
      <c r="O679" s="571"/>
      <c r="P679" s="585"/>
      <c r="Q679" s="572"/>
    </row>
    <row r="680" spans="1:17" ht="14.4" customHeight="1" x14ac:dyDescent="0.3">
      <c r="A680" s="567" t="s">
        <v>515</v>
      </c>
      <c r="B680" s="568" t="s">
        <v>4216</v>
      </c>
      <c r="C680" s="568" t="s">
        <v>3828</v>
      </c>
      <c r="D680" s="568" t="s">
        <v>4070</v>
      </c>
      <c r="E680" s="568" t="s">
        <v>4071</v>
      </c>
      <c r="F680" s="571">
        <v>3</v>
      </c>
      <c r="G680" s="571">
        <v>270</v>
      </c>
      <c r="H680" s="571">
        <v>1</v>
      </c>
      <c r="I680" s="571">
        <v>90</v>
      </c>
      <c r="J680" s="571"/>
      <c r="K680" s="571"/>
      <c r="L680" s="571"/>
      <c r="M680" s="571"/>
      <c r="N680" s="571"/>
      <c r="O680" s="571"/>
      <c r="P680" s="585"/>
      <c r="Q680" s="572"/>
    </row>
    <row r="681" spans="1:17" ht="14.4" customHeight="1" x14ac:dyDescent="0.3">
      <c r="A681" s="567" t="s">
        <v>515</v>
      </c>
      <c r="B681" s="568" t="s">
        <v>4216</v>
      </c>
      <c r="C681" s="568" t="s">
        <v>3828</v>
      </c>
      <c r="D681" s="568" t="s">
        <v>4084</v>
      </c>
      <c r="E681" s="568" t="s">
        <v>4085</v>
      </c>
      <c r="F681" s="571">
        <v>2</v>
      </c>
      <c r="G681" s="571">
        <v>9174</v>
      </c>
      <c r="H681" s="571">
        <v>1</v>
      </c>
      <c r="I681" s="571">
        <v>4587</v>
      </c>
      <c r="J681" s="571"/>
      <c r="K681" s="571"/>
      <c r="L681" s="571"/>
      <c r="M681" s="571"/>
      <c r="N681" s="571"/>
      <c r="O681" s="571"/>
      <c r="P681" s="585"/>
      <c r="Q681" s="572"/>
    </row>
    <row r="682" spans="1:17" ht="14.4" customHeight="1" x14ac:dyDescent="0.3">
      <c r="A682" s="567" t="s">
        <v>515</v>
      </c>
      <c r="B682" s="568" t="s">
        <v>4216</v>
      </c>
      <c r="C682" s="568" t="s">
        <v>3828</v>
      </c>
      <c r="D682" s="568" t="s">
        <v>4090</v>
      </c>
      <c r="E682" s="568" t="s">
        <v>4091</v>
      </c>
      <c r="F682" s="571">
        <v>2</v>
      </c>
      <c r="G682" s="571">
        <v>9782</v>
      </c>
      <c r="H682" s="571">
        <v>1</v>
      </c>
      <c r="I682" s="571">
        <v>4891</v>
      </c>
      <c r="J682" s="571"/>
      <c r="K682" s="571"/>
      <c r="L682" s="571"/>
      <c r="M682" s="571"/>
      <c r="N682" s="571"/>
      <c r="O682" s="571"/>
      <c r="P682" s="585"/>
      <c r="Q682" s="572"/>
    </row>
    <row r="683" spans="1:17" ht="14.4" customHeight="1" x14ac:dyDescent="0.3">
      <c r="A683" s="567" t="s">
        <v>515</v>
      </c>
      <c r="B683" s="568" t="s">
        <v>4216</v>
      </c>
      <c r="C683" s="568" t="s">
        <v>3828</v>
      </c>
      <c r="D683" s="568" t="s">
        <v>4094</v>
      </c>
      <c r="E683" s="568" t="s">
        <v>4095</v>
      </c>
      <c r="F683" s="571">
        <v>1</v>
      </c>
      <c r="G683" s="571">
        <v>552</v>
      </c>
      <c r="H683" s="571">
        <v>1</v>
      </c>
      <c r="I683" s="571">
        <v>552</v>
      </c>
      <c r="J683" s="571"/>
      <c r="K683" s="571"/>
      <c r="L683" s="571"/>
      <c r="M683" s="571"/>
      <c r="N683" s="571"/>
      <c r="O683" s="571"/>
      <c r="P683" s="585"/>
      <c r="Q683" s="572"/>
    </row>
    <row r="684" spans="1:17" ht="14.4" customHeight="1" x14ac:dyDescent="0.3">
      <c r="A684" s="567" t="s">
        <v>515</v>
      </c>
      <c r="B684" s="568" t="s">
        <v>4216</v>
      </c>
      <c r="C684" s="568" t="s">
        <v>3828</v>
      </c>
      <c r="D684" s="568" t="s">
        <v>4691</v>
      </c>
      <c r="E684" s="568" t="s">
        <v>4692</v>
      </c>
      <c r="F684" s="571">
        <v>1</v>
      </c>
      <c r="G684" s="571">
        <v>1189</v>
      </c>
      <c r="H684" s="571">
        <v>1</v>
      </c>
      <c r="I684" s="571">
        <v>1189</v>
      </c>
      <c r="J684" s="571"/>
      <c r="K684" s="571"/>
      <c r="L684" s="571"/>
      <c r="M684" s="571"/>
      <c r="N684" s="571"/>
      <c r="O684" s="571"/>
      <c r="P684" s="585"/>
      <c r="Q684" s="572"/>
    </row>
    <row r="685" spans="1:17" ht="14.4" customHeight="1" x14ac:dyDescent="0.3">
      <c r="A685" s="567" t="s">
        <v>515</v>
      </c>
      <c r="B685" s="568" t="s">
        <v>4216</v>
      </c>
      <c r="C685" s="568" t="s">
        <v>3828</v>
      </c>
      <c r="D685" s="568" t="s">
        <v>4693</v>
      </c>
      <c r="E685" s="568" t="s">
        <v>4694</v>
      </c>
      <c r="F685" s="571">
        <v>1</v>
      </c>
      <c r="G685" s="571">
        <v>335</v>
      </c>
      <c r="H685" s="571">
        <v>1</v>
      </c>
      <c r="I685" s="571">
        <v>335</v>
      </c>
      <c r="J685" s="571"/>
      <c r="K685" s="571"/>
      <c r="L685" s="571"/>
      <c r="M685" s="571"/>
      <c r="N685" s="571"/>
      <c r="O685" s="571"/>
      <c r="P685" s="585"/>
      <c r="Q685" s="572"/>
    </row>
    <row r="686" spans="1:17" ht="14.4" customHeight="1" x14ac:dyDescent="0.3">
      <c r="A686" s="567" t="s">
        <v>515</v>
      </c>
      <c r="B686" s="568" t="s">
        <v>4216</v>
      </c>
      <c r="C686" s="568" t="s">
        <v>3828</v>
      </c>
      <c r="D686" s="568" t="s">
        <v>4096</v>
      </c>
      <c r="E686" s="568" t="s">
        <v>4097</v>
      </c>
      <c r="F686" s="571">
        <v>1</v>
      </c>
      <c r="G686" s="571">
        <v>3501</v>
      </c>
      <c r="H686" s="571">
        <v>1</v>
      </c>
      <c r="I686" s="571">
        <v>3501</v>
      </c>
      <c r="J686" s="571"/>
      <c r="K686" s="571"/>
      <c r="L686" s="571"/>
      <c r="M686" s="571"/>
      <c r="N686" s="571"/>
      <c r="O686" s="571"/>
      <c r="P686" s="585"/>
      <c r="Q686" s="572"/>
    </row>
    <row r="687" spans="1:17" ht="14.4" customHeight="1" x14ac:dyDescent="0.3">
      <c r="A687" s="567" t="s">
        <v>515</v>
      </c>
      <c r="B687" s="568" t="s">
        <v>4216</v>
      </c>
      <c r="C687" s="568" t="s">
        <v>3828</v>
      </c>
      <c r="D687" s="568" t="s">
        <v>4098</v>
      </c>
      <c r="E687" s="568" t="s">
        <v>4099</v>
      </c>
      <c r="F687" s="571">
        <v>2</v>
      </c>
      <c r="G687" s="571">
        <v>7748</v>
      </c>
      <c r="H687" s="571">
        <v>1</v>
      </c>
      <c r="I687" s="571">
        <v>3874</v>
      </c>
      <c r="J687" s="571"/>
      <c r="K687" s="571"/>
      <c r="L687" s="571"/>
      <c r="M687" s="571"/>
      <c r="N687" s="571"/>
      <c r="O687" s="571"/>
      <c r="P687" s="585"/>
      <c r="Q687" s="572"/>
    </row>
    <row r="688" spans="1:17" ht="14.4" customHeight="1" x14ac:dyDescent="0.3">
      <c r="A688" s="567" t="s">
        <v>515</v>
      </c>
      <c r="B688" s="568" t="s">
        <v>4216</v>
      </c>
      <c r="C688" s="568" t="s">
        <v>3828</v>
      </c>
      <c r="D688" s="568" t="s">
        <v>4100</v>
      </c>
      <c r="E688" s="568" t="s">
        <v>4101</v>
      </c>
      <c r="F688" s="571">
        <v>1</v>
      </c>
      <c r="G688" s="571">
        <v>4256</v>
      </c>
      <c r="H688" s="571">
        <v>1</v>
      </c>
      <c r="I688" s="571">
        <v>4256</v>
      </c>
      <c r="J688" s="571"/>
      <c r="K688" s="571"/>
      <c r="L688" s="571"/>
      <c r="M688" s="571"/>
      <c r="N688" s="571"/>
      <c r="O688" s="571"/>
      <c r="P688" s="585"/>
      <c r="Q688" s="572"/>
    </row>
    <row r="689" spans="1:17" ht="14.4" customHeight="1" x14ac:dyDescent="0.3">
      <c r="A689" s="567" t="s">
        <v>515</v>
      </c>
      <c r="B689" s="568" t="s">
        <v>4216</v>
      </c>
      <c r="C689" s="568" t="s">
        <v>3828</v>
      </c>
      <c r="D689" s="568" t="s">
        <v>4106</v>
      </c>
      <c r="E689" s="568" t="s">
        <v>4095</v>
      </c>
      <c r="F689" s="571">
        <v>5</v>
      </c>
      <c r="G689" s="571">
        <v>26475</v>
      </c>
      <c r="H689" s="571">
        <v>1</v>
      </c>
      <c r="I689" s="571">
        <v>5295</v>
      </c>
      <c r="J689" s="571"/>
      <c r="K689" s="571"/>
      <c r="L689" s="571"/>
      <c r="M689" s="571"/>
      <c r="N689" s="571"/>
      <c r="O689" s="571"/>
      <c r="P689" s="585"/>
      <c r="Q689" s="572"/>
    </row>
    <row r="690" spans="1:17" ht="14.4" customHeight="1" x14ac:dyDescent="0.3">
      <c r="A690" s="567" t="s">
        <v>515</v>
      </c>
      <c r="B690" s="568" t="s">
        <v>4216</v>
      </c>
      <c r="C690" s="568" t="s">
        <v>3828</v>
      </c>
      <c r="D690" s="568" t="s">
        <v>4695</v>
      </c>
      <c r="E690" s="568" t="s">
        <v>4696</v>
      </c>
      <c r="F690" s="571">
        <v>1</v>
      </c>
      <c r="G690" s="571">
        <v>5659</v>
      </c>
      <c r="H690" s="571">
        <v>1</v>
      </c>
      <c r="I690" s="571">
        <v>5659</v>
      </c>
      <c r="J690" s="571"/>
      <c r="K690" s="571"/>
      <c r="L690" s="571"/>
      <c r="M690" s="571"/>
      <c r="N690" s="571"/>
      <c r="O690" s="571"/>
      <c r="P690" s="585"/>
      <c r="Q690" s="572"/>
    </row>
    <row r="691" spans="1:17" ht="14.4" customHeight="1" x14ac:dyDescent="0.3">
      <c r="A691" s="567" t="s">
        <v>515</v>
      </c>
      <c r="B691" s="568" t="s">
        <v>4216</v>
      </c>
      <c r="C691" s="568" t="s">
        <v>3828</v>
      </c>
      <c r="D691" s="568" t="s">
        <v>4109</v>
      </c>
      <c r="E691" s="568" t="s">
        <v>4110</v>
      </c>
      <c r="F691" s="571">
        <v>2</v>
      </c>
      <c r="G691" s="571">
        <v>17318</v>
      </c>
      <c r="H691" s="571">
        <v>1</v>
      </c>
      <c r="I691" s="571">
        <v>8659</v>
      </c>
      <c r="J691" s="571"/>
      <c r="K691" s="571"/>
      <c r="L691" s="571"/>
      <c r="M691" s="571"/>
      <c r="N691" s="571"/>
      <c r="O691" s="571"/>
      <c r="P691" s="585"/>
      <c r="Q691" s="572"/>
    </row>
    <row r="692" spans="1:17" ht="14.4" customHeight="1" x14ac:dyDescent="0.3">
      <c r="A692" s="567" t="s">
        <v>515</v>
      </c>
      <c r="B692" s="568" t="s">
        <v>4216</v>
      </c>
      <c r="C692" s="568" t="s">
        <v>3828</v>
      </c>
      <c r="D692" s="568" t="s">
        <v>4113</v>
      </c>
      <c r="E692" s="568" t="s">
        <v>4114</v>
      </c>
      <c r="F692" s="571">
        <v>5</v>
      </c>
      <c r="G692" s="571">
        <v>13930</v>
      </c>
      <c r="H692" s="571">
        <v>1</v>
      </c>
      <c r="I692" s="571">
        <v>2786</v>
      </c>
      <c r="J692" s="571"/>
      <c r="K692" s="571"/>
      <c r="L692" s="571"/>
      <c r="M692" s="571"/>
      <c r="N692" s="571"/>
      <c r="O692" s="571"/>
      <c r="P692" s="585"/>
      <c r="Q692" s="572"/>
    </row>
    <row r="693" spans="1:17" ht="14.4" customHeight="1" x14ac:dyDescent="0.3">
      <c r="A693" s="567" t="s">
        <v>515</v>
      </c>
      <c r="B693" s="568" t="s">
        <v>4216</v>
      </c>
      <c r="C693" s="568" t="s">
        <v>3828</v>
      </c>
      <c r="D693" s="568" t="s">
        <v>4027</v>
      </c>
      <c r="E693" s="568" t="s">
        <v>4028</v>
      </c>
      <c r="F693" s="571">
        <v>5</v>
      </c>
      <c r="G693" s="571">
        <v>76330</v>
      </c>
      <c r="H693" s="571">
        <v>1</v>
      </c>
      <c r="I693" s="571">
        <v>15266</v>
      </c>
      <c r="J693" s="571"/>
      <c r="K693" s="571"/>
      <c r="L693" s="571"/>
      <c r="M693" s="571"/>
      <c r="N693" s="571"/>
      <c r="O693" s="571"/>
      <c r="P693" s="585"/>
      <c r="Q693" s="572"/>
    </row>
    <row r="694" spans="1:17" ht="14.4" customHeight="1" x14ac:dyDescent="0.3">
      <c r="A694" s="567" t="s">
        <v>515</v>
      </c>
      <c r="B694" s="568" t="s">
        <v>4216</v>
      </c>
      <c r="C694" s="568" t="s">
        <v>3828</v>
      </c>
      <c r="D694" s="568" t="s">
        <v>4029</v>
      </c>
      <c r="E694" s="568" t="s">
        <v>4030</v>
      </c>
      <c r="F694" s="571">
        <v>5</v>
      </c>
      <c r="G694" s="571">
        <v>44865</v>
      </c>
      <c r="H694" s="571">
        <v>1</v>
      </c>
      <c r="I694" s="571">
        <v>8973</v>
      </c>
      <c r="J694" s="571"/>
      <c r="K694" s="571"/>
      <c r="L694" s="571"/>
      <c r="M694" s="571"/>
      <c r="N694" s="571"/>
      <c r="O694" s="571"/>
      <c r="P694" s="585"/>
      <c r="Q694" s="572"/>
    </row>
    <row r="695" spans="1:17" ht="14.4" customHeight="1" x14ac:dyDescent="0.3">
      <c r="A695" s="567" t="s">
        <v>515</v>
      </c>
      <c r="B695" s="568" t="s">
        <v>4216</v>
      </c>
      <c r="C695" s="568" t="s">
        <v>3828</v>
      </c>
      <c r="D695" s="568" t="s">
        <v>4697</v>
      </c>
      <c r="E695" s="568" t="s">
        <v>4698</v>
      </c>
      <c r="F695" s="571">
        <v>6</v>
      </c>
      <c r="G695" s="571">
        <v>63174</v>
      </c>
      <c r="H695" s="571">
        <v>1</v>
      </c>
      <c r="I695" s="571">
        <v>10529</v>
      </c>
      <c r="J695" s="571"/>
      <c r="K695" s="571"/>
      <c r="L695" s="571"/>
      <c r="M695" s="571"/>
      <c r="N695" s="571"/>
      <c r="O695" s="571"/>
      <c r="P695" s="585"/>
      <c r="Q695" s="572"/>
    </row>
    <row r="696" spans="1:17" ht="14.4" customHeight="1" x14ac:dyDescent="0.3">
      <c r="A696" s="567" t="s">
        <v>515</v>
      </c>
      <c r="B696" s="568" t="s">
        <v>4216</v>
      </c>
      <c r="C696" s="568" t="s">
        <v>3828</v>
      </c>
      <c r="D696" s="568" t="s">
        <v>4033</v>
      </c>
      <c r="E696" s="568" t="s">
        <v>4034</v>
      </c>
      <c r="F696" s="571">
        <v>1</v>
      </c>
      <c r="G696" s="571">
        <v>6753</v>
      </c>
      <c r="H696" s="571">
        <v>1</v>
      </c>
      <c r="I696" s="571">
        <v>6753</v>
      </c>
      <c r="J696" s="571"/>
      <c r="K696" s="571"/>
      <c r="L696" s="571"/>
      <c r="M696" s="571"/>
      <c r="N696" s="571"/>
      <c r="O696" s="571"/>
      <c r="P696" s="585"/>
      <c r="Q696" s="572"/>
    </row>
    <row r="697" spans="1:17" ht="14.4" customHeight="1" x14ac:dyDescent="0.3">
      <c r="A697" s="567" t="s">
        <v>515</v>
      </c>
      <c r="B697" s="568" t="s">
        <v>4216</v>
      </c>
      <c r="C697" s="568" t="s">
        <v>3828</v>
      </c>
      <c r="D697" s="568" t="s">
        <v>4037</v>
      </c>
      <c r="E697" s="568" t="s">
        <v>4038</v>
      </c>
      <c r="F697" s="571">
        <v>7</v>
      </c>
      <c r="G697" s="571">
        <v>32032</v>
      </c>
      <c r="H697" s="571">
        <v>1</v>
      </c>
      <c r="I697" s="571">
        <v>4576</v>
      </c>
      <c r="J697" s="571"/>
      <c r="K697" s="571"/>
      <c r="L697" s="571"/>
      <c r="M697" s="571"/>
      <c r="N697" s="571"/>
      <c r="O697" s="571"/>
      <c r="P697" s="585"/>
      <c r="Q697" s="572"/>
    </row>
    <row r="698" spans="1:17" ht="14.4" customHeight="1" x14ac:dyDescent="0.3">
      <c r="A698" s="567" t="s">
        <v>515</v>
      </c>
      <c r="B698" s="568" t="s">
        <v>4216</v>
      </c>
      <c r="C698" s="568" t="s">
        <v>3828</v>
      </c>
      <c r="D698" s="568" t="s">
        <v>4041</v>
      </c>
      <c r="E698" s="568" t="s">
        <v>4042</v>
      </c>
      <c r="F698" s="571">
        <v>2</v>
      </c>
      <c r="G698" s="571">
        <v>1580</v>
      </c>
      <c r="H698" s="571">
        <v>1</v>
      </c>
      <c r="I698" s="571">
        <v>790</v>
      </c>
      <c r="J698" s="571"/>
      <c r="K698" s="571"/>
      <c r="L698" s="571"/>
      <c r="M698" s="571"/>
      <c r="N698" s="571"/>
      <c r="O698" s="571"/>
      <c r="P698" s="585"/>
      <c r="Q698" s="572"/>
    </row>
    <row r="699" spans="1:17" ht="14.4" customHeight="1" x14ac:dyDescent="0.3">
      <c r="A699" s="567" t="s">
        <v>515</v>
      </c>
      <c r="B699" s="568" t="s">
        <v>4216</v>
      </c>
      <c r="C699" s="568" t="s">
        <v>3828</v>
      </c>
      <c r="D699" s="568" t="s">
        <v>4043</v>
      </c>
      <c r="E699" s="568" t="s">
        <v>4044</v>
      </c>
      <c r="F699" s="571">
        <v>1</v>
      </c>
      <c r="G699" s="571">
        <v>502</v>
      </c>
      <c r="H699" s="571">
        <v>1</v>
      </c>
      <c r="I699" s="571">
        <v>502</v>
      </c>
      <c r="J699" s="571"/>
      <c r="K699" s="571"/>
      <c r="L699" s="571"/>
      <c r="M699" s="571"/>
      <c r="N699" s="571"/>
      <c r="O699" s="571"/>
      <c r="P699" s="585"/>
      <c r="Q699" s="572"/>
    </row>
    <row r="700" spans="1:17" ht="14.4" customHeight="1" x14ac:dyDescent="0.3">
      <c r="A700" s="567" t="s">
        <v>515</v>
      </c>
      <c r="B700" s="568" t="s">
        <v>4216</v>
      </c>
      <c r="C700" s="568" t="s">
        <v>3828</v>
      </c>
      <c r="D700" s="568" t="s">
        <v>1869</v>
      </c>
      <c r="E700" s="568" t="s">
        <v>4137</v>
      </c>
      <c r="F700" s="571">
        <v>1</v>
      </c>
      <c r="G700" s="571">
        <v>5332</v>
      </c>
      <c r="H700" s="571">
        <v>1</v>
      </c>
      <c r="I700" s="571">
        <v>5332</v>
      </c>
      <c r="J700" s="571"/>
      <c r="K700" s="571"/>
      <c r="L700" s="571"/>
      <c r="M700" s="571"/>
      <c r="N700" s="571"/>
      <c r="O700" s="571"/>
      <c r="P700" s="585"/>
      <c r="Q700" s="572"/>
    </row>
    <row r="701" spans="1:17" ht="14.4" customHeight="1" x14ac:dyDescent="0.3">
      <c r="A701" s="567" t="s">
        <v>515</v>
      </c>
      <c r="B701" s="568" t="s">
        <v>4216</v>
      </c>
      <c r="C701" s="568" t="s">
        <v>3828</v>
      </c>
      <c r="D701" s="568" t="s">
        <v>4138</v>
      </c>
      <c r="E701" s="568" t="s">
        <v>4139</v>
      </c>
      <c r="F701" s="571">
        <v>1</v>
      </c>
      <c r="G701" s="571">
        <v>3900</v>
      </c>
      <c r="H701" s="571">
        <v>1</v>
      </c>
      <c r="I701" s="571">
        <v>3900</v>
      </c>
      <c r="J701" s="571"/>
      <c r="K701" s="571"/>
      <c r="L701" s="571"/>
      <c r="M701" s="571"/>
      <c r="N701" s="571"/>
      <c r="O701" s="571"/>
      <c r="P701" s="585"/>
      <c r="Q701" s="572"/>
    </row>
    <row r="702" spans="1:17" ht="14.4" customHeight="1" x14ac:dyDescent="0.3">
      <c r="A702" s="567" t="s">
        <v>515</v>
      </c>
      <c r="B702" s="568" t="s">
        <v>4216</v>
      </c>
      <c r="C702" s="568" t="s">
        <v>3828</v>
      </c>
      <c r="D702" s="568" t="s">
        <v>4699</v>
      </c>
      <c r="E702" s="568" t="s">
        <v>4700</v>
      </c>
      <c r="F702" s="571">
        <v>2</v>
      </c>
      <c r="G702" s="571">
        <v>4374</v>
      </c>
      <c r="H702" s="571">
        <v>1</v>
      </c>
      <c r="I702" s="571">
        <v>2187</v>
      </c>
      <c r="J702" s="571"/>
      <c r="K702" s="571"/>
      <c r="L702" s="571"/>
      <c r="M702" s="571"/>
      <c r="N702" s="571"/>
      <c r="O702" s="571"/>
      <c r="P702" s="585"/>
      <c r="Q702" s="572"/>
    </row>
    <row r="703" spans="1:17" ht="14.4" customHeight="1" x14ac:dyDescent="0.3">
      <c r="A703" s="567" t="s">
        <v>515</v>
      </c>
      <c r="B703" s="568" t="s">
        <v>4216</v>
      </c>
      <c r="C703" s="568" t="s">
        <v>3828</v>
      </c>
      <c r="D703" s="568" t="s">
        <v>4701</v>
      </c>
      <c r="E703" s="568" t="s">
        <v>4702</v>
      </c>
      <c r="F703" s="571">
        <v>1</v>
      </c>
      <c r="G703" s="571">
        <v>2372</v>
      </c>
      <c r="H703" s="571">
        <v>1</v>
      </c>
      <c r="I703" s="571">
        <v>2372</v>
      </c>
      <c r="J703" s="571"/>
      <c r="K703" s="571"/>
      <c r="L703" s="571"/>
      <c r="M703" s="571"/>
      <c r="N703" s="571"/>
      <c r="O703" s="571"/>
      <c r="P703" s="585"/>
      <c r="Q703" s="572"/>
    </row>
    <row r="704" spans="1:17" ht="14.4" customHeight="1" x14ac:dyDescent="0.3">
      <c r="A704" s="567" t="s">
        <v>515</v>
      </c>
      <c r="B704" s="568" t="s">
        <v>4216</v>
      </c>
      <c r="C704" s="568" t="s">
        <v>3828</v>
      </c>
      <c r="D704" s="568" t="s">
        <v>4703</v>
      </c>
      <c r="E704" s="568" t="s">
        <v>4704</v>
      </c>
      <c r="F704" s="571">
        <v>1</v>
      </c>
      <c r="G704" s="571">
        <v>4195</v>
      </c>
      <c r="H704" s="571">
        <v>1</v>
      </c>
      <c r="I704" s="571">
        <v>4195</v>
      </c>
      <c r="J704" s="571"/>
      <c r="K704" s="571"/>
      <c r="L704" s="571"/>
      <c r="M704" s="571"/>
      <c r="N704" s="571"/>
      <c r="O704" s="571"/>
      <c r="P704" s="585"/>
      <c r="Q704" s="572"/>
    </row>
    <row r="705" spans="1:17" ht="14.4" customHeight="1" x14ac:dyDescent="0.3">
      <c r="A705" s="567" t="s">
        <v>515</v>
      </c>
      <c r="B705" s="568" t="s">
        <v>4216</v>
      </c>
      <c r="C705" s="568" t="s">
        <v>3828</v>
      </c>
      <c r="D705" s="568" t="s">
        <v>4705</v>
      </c>
      <c r="E705" s="568" t="s">
        <v>4706</v>
      </c>
      <c r="F705" s="571">
        <v>1</v>
      </c>
      <c r="G705" s="571">
        <v>1751</v>
      </c>
      <c r="H705" s="571">
        <v>1</v>
      </c>
      <c r="I705" s="571">
        <v>1751</v>
      </c>
      <c r="J705" s="571"/>
      <c r="K705" s="571"/>
      <c r="L705" s="571"/>
      <c r="M705" s="571"/>
      <c r="N705" s="571"/>
      <c r="O705" s="571"/>
      <c r="P705" s="585"/>
      <c r="Q705" s="572"/>
    </row>
    <row r="706" spans="1:17" ht="14.4" customHeight="1" x14ac:dyDescent="0.3">
      <c r="A706" s="567" t="s">
        <v>515</v>
      </c>
      <c r="B706" s="568" t="s">
        <v>4216</v>
      </c>
      <c r="C706" s="568" t="s">
        <v>3828</v>
      </c>
      <c r="D706" s="568" t="s">
        <v>4707</v>
      </c>
      <c r="E706" s="568" t="s">
        <v>4708</v>
      </c>
      <c r="F706" s="571">
        <v>1</v>
      </c>
      <c r="G706" s="571">
        <v>1971</v>
      </c>
      <c r="H706" s="571">
        <v>1</v>
      </c>
      <c r="I706" s="571">
        <v>1971</v>
      </c>
      <c r="J706" s="571"/>
      <c r="K706" s="571"/>
      <c r="L706" s="571"/>
      <c r="M706" s="571"/>
      <c r="N706" s="571"/>
      <c r="O706" s="571"/>
      <c r="P706" s="585"/>
      <c r="Q706" s="572"/>
    </row>
    <row r="707" spans="1:17" ht="14.4" customHeight="1" x14ac:dyDescent="0.3">
      <c r="A707" s="567" t="s">
        <v>515</v>
      </c>
      <c r="B707" s="568" t="s">
        <v>4216</v>
      </c>
      <c r="C707" s="568" t="s">
        <v>3828</v>
      </c>
      <c r="D707" s="568" t="s">
        <v>4144</v>
      </c>
      <c r="E707" s="568" t="s">
        <v>4145</v>
      </c>
      <c r="F707" s="571">
        <v>1</v>
      </c>
      <c r="G707" s="571">
        <v>5165</v>
      </c>
      <c r="H707" s="571">
        <v>1</v>
      </c>
      <c r="I707" s="571">
        <v>5165</v>
      </c>
      <c r="J707" s="571"/>
      <c r="K707" s="571"/>
      <c r="L707" s="571"/>
      <c r="M707" s="571"/>
      <c r="N707" s="571"/>
      <c r="O707" s="571"/>
      <c r="P707" s="585"/>
      <c r="Q707" s="572"/>
    </row>
    <row r="708" spans="1:17" ht="14.4" customHeight="1" x14ac:dyDescent="0.3">
      <c r="A708" s="567" t="s">
        <v>515</v>
      </c>
      <c r="B708" s="568" t="s">
        <v>4216</v>
      </c>
      <c r="C708" s="568" t="s">
        <v>3828</v>
      </c>
      <c r="D708" s="568" t="s">
        <v>4117</v>
      </c>
      <c r="E708" s="568" t="s">
        <v>4118</v>
      </c>
      <c r="F708" s="571">
        <v>6</v>
      </c>
      <c r="G708" s="571">
        <v>660</v>
      </c>
      <c r="H708" s="571">
        <v>1</v>
      </c>
      <c r="I708" s="571">
        <v>110</v>
      </c>
      <c r="J708" s="571"/>
      <c r="K708" s="571"/>
      <c r="L708" s="571"/>
      <c r="M708" s="571"/>
      <c r="N708" s="571"/>
      <c r="O708" s="571"/>
      <c r="P708" s="585"/>
      <c r="Q708" s="572"/>
    </row>
    <row r="709" spans="1:17" ht="14.4" customHeight="1" x14ac:dyDescent="0.3">
      <c r="A709" s="567" t="s">
        <v>515</v>
      </c>
      <c r="B709" s="568" t="s">
        <v>4216</v>
      </c>
      <c r="C709" s="568" t="s">
        <v>3828</v>
      </c>
      <c r="D709" s="568" t="s">
        <v>4146</v>
      </c>
      <c r="E709" s="568" t="s">
        <v>4147</v>
      </c>
      <c r="F709" s="571">
        <v>1</v>
      </c>
      <c r="G709" s="571">
        <v>3530</v>
      </c>
      <c r="H709" s="571">
        <v>1</v>
      </c>
      <c r="I709" s="571">
        <v>3530</v>
      </c>
      <c r="J709" s="571"/>
      <c r="K709" s="571"/>
      <c r="L709" s="571"/>
      <c r="M709" s="571"/>
      <c r="N709" s="571"/>
      <c r="O709" s="571"/>
      <c r="P709" s="585"/>
      <c r="Q709" s="572"/>
    </row>
    <row r="710" spans="1:17" ht="14.4" customHeight="1" x14ac:dyDescent="0.3">
      <c r="A710" s="567" t="s">
        <v>515</v>
      </c>
      <c r="B710" s="568" t="s">
        <v>4216</v>
      </c>
      <c r="C710" s="568" t="s">
        <v>3828</v>
      </c>
      <c r="D710" s="568" t="s">
        <v>4148</v>
      </c>
      <c r="E710" s="568" t="s">
        <v>4149</v>
      </c>
      <c r="F710" s="571">
        <v>2</v>
      </c>
      <c r="G710" s="571">
        <v>2452</v>
      </c>
      <c r="H710" s="571">
        <v>1</v>
      </c>
      <c r="I710" s="571">
        <v>1226</v>
      </c>
      <c r="J710" s="571"/>
      <c r="K710" s="571"/>
      <c r="L710" s="571"/>
      <c r="M710" s="571"/>
      <c r="N710" s="571"/>
      <c r="O710" s="571"/>
      <c r="P710" s="585"/>
      <c r="Q710" s="572"/>
    </row>
    <row r="711" spans="1:17" ht="14.4" customHeight="1" x14ac:dyDescent="0.3">
      <c r="A711" s="567" t="s">
        <v>515</v>
      </c>
      <c r="B711" s="568" t="s">
        <v>4216</v>
      </c>
      <c r="C711" s="568" t="s">
        <v>3828</v>
      </c>
      <c r="D711" s="568" t="s">
        <v>4709</v>
      </c>
      <c r="E711" s="568" t="s">
        <v>4710</v>
      </c>
      <c r="F711" s="571">
        <v>1</v>
      </c>
      <c r="G711" s="571">
        <v>1340</v>
      </c>
      <c r="H711" s="571">
        <v>1</v>
      </c>
      <c r="I711" s="571">
        <v>1340</v>
      </c>
      <c r="J711" s="571"/>
      <c r="K711" s="571"/>
      <c r="L711" s="571"/>
      <c r="M711" s="571"/>
      <c r="N711" s="571"/>
      <c r="O711" s="571"/>
      <c r="P711" s="585"/>
      <c r="Q711" s="572"/>
    </row>
    <row r="712" spans="1:17" ht="14.4" customHeight="1" x14ac:dyDescent="0.3">
      <c r="A712" s="567" t="s">
        <v>515</v>
      </c>
      <c r="B712" s="568" t="s">
        <v>4216</v>
      </c>
      <c r="C712" s="568" t="s">
        <v>3828</v>
      </c>
      <c r="D712" s="568" t="s">
        <v>4711</v>
      </c>
      <c r="E712" s="568" t="s">
        <v>4712</v>
      </c>
      <c r="F712" s="571">
        <v>1</v>
      </c>
      <c r="G712" s="571">
        <v>652</v>
      </c>
      <c r="H712" s="571">
        <v>1</v>
      </c>
      <c r="I712" s="571">
        <v>652</v>
      </c>
      <c r="J712" s="571"/>
      <c r="K712" s="571"/>
      <c r="L712" s="571"/>
      <c r="M712" s="571"/>
      <c r="N712" s="571"/>
      <c r="O712" s="571"/>
      <c r="P712" s="585"/>
      <c r="Q712" s="572"/>
    </row>
    <row r="713" spans="1:17" ht="14.4" customHeight="1" x14ac:dyDescent="0.3">
      <c r="A713" s="567" t="s">
        <v>515</v>
      </c>
      <c r="B713" s="568" t="s">
        <v>4216</v>
      </c>
      <c r="C713" s="568" t="s">
        <v>3828</v>
      </c>
      <c r="D713" s="568" t="s">
        <v>4158</v>
      </c>
      <c r="E713" s="568" t="s">
        <v>4159</v>
      </c>
      <c r="F713" s="571">
        <v>1</v>
      </c>
      <c r="G713" s="571">
        <v>3775</v>
      </c>
      <c r="H713" s="571">
        <v>1</v>
      </c>
      <c r="I713" s="571">
        <v>3775</v>
      </c>
      <c r="J713" s="571"/>
      <c r="K713" s="571"/>
      <c r="L713" s="571"/>
      <c r="M713" s="571"/>
      <c r="N713" s="571"/>
      <c r="O713" s="571"/>
      <c r="P713" s="585"/>
      <c r="Q713" s="572"/>
    </row>
    <row r="714" spans="1:17" ht="14.4" customHeight="1" x14ac:dyDescent="0.3">
      <c r="A714" s="567" t="s">
        <v>515</v>
      </c>
      <c r="B714" s="568" t="s">
        <v>4216</v>
      </c>
      <c r="C714" s="568" t="s">
        <v>3828</v>
      </c>
      <c r="D714" s="568" t="s">
        <v>4713</v>
      </c>
      <c r="E714" s="568" t="s">
        <v>4714</v>
      </c>
      <c r="F714" s="571">
        <v>3</v>
      </c>
      <c r="G714" s="571">
        <v>978</v>
      </c>
      <c r="H714" s="571">
        <v>1</v>
      </c>
      <c r="I714" s="571">
        <v>326</v>
      </c>
      <c r="J714" s="571"/>
      <c r="K714" s="571"/>
      <c r="L714" s="571"/>
      <c r="M714" s="571"/>
      <c r="N714" s="571"/>
      <c r="O714" s="571"/>
      <c r="P714" s="585"/>
      <c r="Q714" s="572"/>
    </row>
    <row r="715" spans="1:17" ht="14.4" customHeight="1" x14ac:dyDescent="0.3">
      <c r="A715" s="567" t="s">
        <v>515</v>
      </c>
      <c r="B715" s="568" t="s">
        <v>4216</v>
      </c>
      <c r="C715" s="568" t="s">
        <v>3828</v>
      </c>
      <c r="D715" s="568" t="s">
        <v>4715</v>
      </c>
      <c r="E715" s="568" t="s">
        <v>4716</v>
      </c>
      <c r="F715" s="571">
        <v>1</v>
      </c>
      <c r="G715" s="571">
        <v>2536</v>
      </c>
      <c r="H715" s="571">
        <v>1</v>
      </c>
      <c r="I715" s="571">
        <v>2536</v>
      </c>
      <c r="J715" s="571"/>
      <c r="K715" s="571"/>
      <c r="L715" s="571"/>
      <c r="M715" s="571"/>
      <c r="N715" s="571"/>
      <c r="O715" s="571"/>
      <c r="P715" s="585"/>
      <c r="Q715" s="572"/>
    </row>
    <row r="716" spans="1:17" ht="14.4" customHeight="1" x14ac:dyDescent="0.3">
      <c r="A716" s="567" t="s">
        <v>515</v>
      </c>
      <c r="B716" s="568" t="s">
        <v>4216</v>
      </c>
      <c r="C716" s="568" t="s">
        <v>3828</v>
      </c>
      <c r="D716" s="568" t="s">
        <v>4717</v>
      </c>
      <c r="E716" s="568" t="s">
        <v>4718</v>
      </c>
      <c r="F716" s="571">
        <v>2</v>
      </c>
      <c r="G716" s="571">
        <v>6228</v>
      </c>
      <c r="H716" s="571">
        <v>1</v>
      </c>
      <c r="I716" s="571">
        <v>3114</v>
      </c>
      <c r="J716" s="571"/>
      <c r="K716" s="571"/>
      <c r="L716" s="571"/>
      <c r="M716" s="571"/>
      <c r="N716" s="571"/>
      <c r="O716" s="571"/>
      <c r="P716" s="585"/>
      <c r="Q716" s="572"/>
    </row>
    <row r="717" spans="1:17" ht="14.4" customHeight="1" x14ac:dyDescent="0.3">
      <c r="A717" s="567" t="s">
        <v>515</v>
      </c>
      <c r="B717" s="568" t="s">
        <v>4216</v>
      </c>
      <c r="C717" s="568" t="s">
        <v>3828</v>
      </c>
      <c r="D717" s="568" t="s">
        <v>4203</v>
      </c>
      <c r="E717" s="568" t="s">
        <v>4204</v>
      </c>
      <c r="F717" s="571">
        <v>1</v>
      </c>
      <c r="G717" s="571">
        <v>1756</v>
      </c>
      <c r="H717" s="571">
        <v>1</v>
      </c>
      <c r="I717" s="571">
        <v>1756</v>
      </c>
      <c r="J717" s="571"/>
      <c r="K717" s="571"/>
      <c r="L717" s="571"/>
      <c r="M717" s="571"/>
      <c r="N717" s="571"/>
      <c r="O717" s="571"/>
      <c r="P717" s="585"/>
      <c r="Q717" s="572"/>
    </row>
    <row r="718" spans="1:17" ht="14.4" customHeight="1" x14ac:dyDescent="0.3">
      <c r="A718" s="567" t="s">
        <v>515</v>
      </c>
      <c r="B718" s="568" t="s">
        <v>4216</v>
      </c>
      <c r="C718" s="568" t="s">
        <v>3828</v>
      </c>
      <c r="D718" s="568" t="s">
        <v>4123</v>
      </c>
      <c r="E718" s="568" t="s">
        <v>4124</v>
      </c>
      <c r="F718" s="571">
        <v>1</v>
      </c>
      <c r="G718" s="571">
        <v>3998</v>
      </c>
      <c r="H718" s="571">
        <v>1</v>
      </c>
      <c r="I718" s="571">
        <v>3998</v>
      </c>
      <c r="J718" s="571"/>
      <c r="K718" s="571"/>
      <c r="L718" s="571"/>
      <c r="M718" s="571"/>
      <c r="N718" s="571"/>
      <c r="O718" s="571"/>
      <c r="P718" s="585"/>
      <c r="Q718" s="572"/>
    </row>
    <row r="719" spans="1:17" ht="14.4" customHeight="1" x14ac:dyDescent="0.3">
      <c r="A719" s="567" t="s">
        <v>515</v>
      </c>
      <c r="B719" s="568" t="s">
        <v>4216</v>
      </c>
      <c r="C719" s="568" t="s">
        <v>3828</v>
      </c>
      <c r="D719" s="568" t="s">
        <v>4125</v>
      </c>
      <c r="E719" s="568" t="s">
        <v>4126</v>
      </c>
      <c r="F719" s="571">
        <v>2</v>
      </c>
      <c r="G719" s="571">
        <v>612</v>
      </c>
      <c r="H719" s="571">
        <v>1</v>
      </c>
      <c r="I719" s="571">
        <v>306</v>
      </c>
      <c r="J719" s="571"/>
      <c r="K719" s="571"/>
      <c r="L719" s="571"/>
      <c r="M719" s="571"/>
      <c r="N719" s="571"/>
      <c r="O719" s="571"/>
      <c r="P719" s="585"/>
      <c r="Q719" s="572"/>
    </row>
    <row r="720" spans="1:17" ht="14.4" customHeight="1" x14ac:dyDescent="0.3">
      <c r="A720" s="567" t="s">
        <v>515</v>
      </c>
      <c r="B720" s="568" t="s">
        <v>4216</v>
      </c>
      <c r="C720" s="568" t="s">
        <v>3828</v>
      </c>
      <c r="D720" s="568" t="s">
        <v>4127</v>
      </c>
      <c r="E720" s="568" t="s">
        <v>4128</v>
      </c>
      <c r="F720" s="571">
        <v>1</v>
      </c>
      <c r="G720" s="571">
        <v>921</v>
      </c>
      <c r="H720" s="571">
        <v>1</v>
      </c>
      <c r="I720" s="571">
        <v>921</v>
      </c>
      <c r="J720" s="571"/>
      <c r="K720" s="571"/>
      <c r="L720" s="571"/>
      <c r="M720" s="571"/>
      <c r="N720" s="571"/>
      <c r="O720" s="571"/>
      <c r="P720" s="585"/>
      <c r="Q720" s="572"/>
    </row>
    <row r="721" spans="1:17" ht="14.4" customHeight="1" x14ac:dyDescent="0.3">
      <c r="A721" s="567" t="s">
        <v>515</v>
      </c>
      <c r="B721" s="568" t="s">
        <v>4216</v>
      </c>
      <c r="C721" s="568" t="s">
        <v>3828</v>
      </c>
      <c r="D721" s="568" t="s">
        <v>4129</v>
      </c>
      <c r="E721" s="568" t="s">
        <v>4130</v>
      </c>
      <c r="F721" s="571">
        <v>2</v>
      </c>
      <c r="G721" s="571">
        <v>2068</v>
      </c>
      <c r="H721" s="571">
        <v>1</v>
      </c>
      <c r="I721" s="571">
        <v>1034</v>
      </c>
      <c r="J721" s="571"/>
      <c r="K721" s="571"/>
      <c r="L721" s="571"/>
      <c r="M721" s="571"/>
      <c r="N721" s="571"/>
      <c r="O721" s="571"/>
      <c r="P721" s="585"/>
      <c r="Q721" s="572"/>
    </row>
    <row r="722" spans="1:17" ht="14.4" customHeight="1" x14ac:dyDescent="0.3">
      <c r="A722" s="567" t="s">
        <v>515</v>
      </c>
      <c r="B722" s="568" t="s">
        <v>4216</v>
      </c>
      <c r="C722" s="568" t="s">
        <v>3828</v>
      </c>
      <c r="D722" s="568" t="s">
        <v>4719</v>
      </c>
      <c r="E722" s="568" t="s">
        <v>4720</v>
      </c>
      <c r="F722" s="571">
        <v>1</v>
      </c>
      <c r="G722" s="571">
        <v>526</v>
      </c>
      <c r="H722" s="571">
        <v>1</v>
      </c>
      <c r="I722" s="571">
        <v>526</v>
      </c>
      <c r="J722" s="571"/>
      <c r="K722" s="571"/>
      <c r="L722" s="571"/>
      <c r="M722" s="571"/>
      <c r="N722" s="571"/>
      <c r="O722" s="571"/>
      <c r="P722" s="585"/>
      <c r="Q722" s="572"/>
    </row>
    <row r="723" spans="1:17" ht="14.4" customHeight="1" x14ac:dyDescent="0.3">
      <c r="A723" s="567" t="s">
        <v>515</v>
      </c>
      <c r="B723" s="568" t="s">
        <v>4216</v>
      </c>
      <c r="C723" s="568" t="s">
        <v>3828</v>
      </c>
      <c r="D723" s="568" t="s">
        <v>4721</v>
      </c>
      <c r="E723" s="568" t="s">
        <v>4722</v>
      </c>
      <c r="F723" s="571">
        <v>3</v>
      </c>
      <c r="G723" s="571">
        <v>12915</v>
      </c>
      <c r="H723" s="571">
        <v>1</v>
      </c>
      <c r="I723" s="571">
        <v>4305</v>
      </c>
      <c r="J723" s="571"/>
      <c r="K723" s="571"/>
      <c r="L723" s="571"/>
      <c r="M723" s="571"/>
      <c r="N723" s="571"/>
      <c r="O723" s="571"/>
      <c r="P723" s="585"/>
      <c r="Q723" s="572"/>
    </row>
    <row r="724" spans="1:17" ht="14.4" customHeight="1" x14ac:dyDescent="0.3">
      <c r="A724" s="567" t="s">
        <v>515</v>
      </c>
      <c r="B724" s="568" t="s">
        <v>4216</v>
      </c>
      <c r="C724" s="568" t="s">
        <v>3828</v>
      </c>
      <c r="D724" s="568" t="s">
        <v>4055</v>
      </c>
      <c r="E724" s="568" t="s">
        <v>4056</v>
      </c>
      <c r="F724" s="571">
        <v>43</v>
      </c>
      <c r="G724" s="571">
        <v>34228</v>
      </c>
      <c r="H724" s="571">
        <v>1</v>
      </c>
      <c r="I724" s="571">
        <v>796</v>
      </c>
      <c r="J724" s="571">
        <v>36</v>
      </c>
      <c r="K724" s="571">
        <v>28796</v>
      </c>
      <c r="L724" s="571">
        <v>0.8412995208601145</v>
      </c>
      <c r="M724" s="571">
        <v>799.88888888888891</v>
      </c>
      <c r="N724" s="571">
        <v>25</v>
      </c>
      <c r="O724" s="571">
        <v>20150</v>
      </c>
      <c r="P724" s="585">
        <v>0.58869931050601843</v>
      </c>
      <c r="Q724" s="572">
        <v>806</v>
      </c>
    </row>
    <row r="725" spans="1:17" ht="14.4" customHeight="1" x14ac:dyDescent="0.3">
      <c r="A725" s="567" t="s">
        <v>515</v>
      </c>
      <c r="B725" s="568" t="s">
        <v>4216</v>
      </c>
      <c r="C725" s="568" t="s">
        <v>3828</v>
      </c>
      <c r="D725" s="568" t="s">
        <v>4200</v>
      </c>
      <c r="E725" s="568" t="s">
        <v>4201</v>
      </c>
      <c r="F725" s="571">
        <v>1</v>
      </c>
      <c r="G725" s="571">
        <v>3096</v>
      </c>
      <c r="H725" s="571">
        <v>1</v>
      </c>
      <c r="I725" s="571">
        <v>3096</v>
      </c>
      <c r="J725" s="571"/>
      <c r="K725" s="571"/>
      <c r="L725" s="571"/>
      <c r="M725" s="571"/>
      <c r="N725" s="571"/>
      <c r="O725" s="571"/>
      <c r="P725" s="585"/>
      <c r="Q725" s="572"/>
    </row>
    <row r="726" spans="1:17" ht="14.4" customHeight="1" x14ac:dyDescent="0.3">
      <c r="A726" s="567" t="s">
        <v>515</v>
      </c>
      <c r="B726" s="568" t="s">
        <v>4216</v>
      </c>
      <c r="C726" s="568" t="s">
        <v>3828</v>
      </c>
      <c r="D726" s="568" t="s">
        <v>4723</v>
      </c>
      <c r="E726" s="568" t="s">
        <v>4724</v>
      </c>
      <c r="F726" s="571">
        <v>1</v>
      </c>
      <c r="G726" s="571">
        <v>4031</v>
      </c>
      <c r="H726" s="571">
        <v>1</v>
      </c>
      <c r="I726" s="571">
        <v>4031</v>
      </c>
      <c r="J726" s="571"/>
      <c r="K726" s="571"/>
      <c r="L726" s="571"/>
      <c r="M726" s="571"/>
      <c r="N726" s="571"/>
      <c r="O726" s="571"/>
      <c r="P726" s="585"/>
      <c r="Q726" s="572"/>
    </row>
    <row r="727" spans="1:17" ht="14.4" customHeight="1" x14ac:dyDescent="0.3">
      <c r="A727" s="567" t="s">
        <v>515</v>
      </c>
      <c r="B727" s="568" t="s">
        <v>4216</v>
      </c>
      <c r="C727" s="568" t="s">
        <v>3828</v>
      </c>
      <c r="D727" s="568" t="s">
        <v>4725</v>
      </c>
      <c r="E727" s="568" t="s">
        <v>4726</v>
      </c>
      <c r="F727" s="571">
        <v>228</v>
      </c>
      <c r="G727" s="571">
        <v>77748</v>
      </c>
      <c r="H727" s="571">
        <v>1</v>
      </c>
      <c r="I727" s="571">
        <v>341</v>
      </c>
      <c r="J727" s="571">
        <v>228</v>
      </c>
      <c r="K727" s="571">
        <v>77969</v>
      </c>
      <c r="L727" s="571">
        <v>1.002842516849308</v>
      </c>
      <c r="M727" s="571">
        <v>341.96929824561403</v>
      </c>
      <c r="N727" s="571">
        <v>201</v>
      </c>
      <c r="O727" s="571">
        <v>69132</v>
      </c>
      <c r="P727" s="585">
        <v>0.88918042907856154</v>
      </c>
      <c r="Q727" s="572">
        <v>343.94029850746267</v>
      </c>
    </row>
    <row r="728" spans="1:17" ht="14.4" customHeight="1" x14ac:dyDescent="0.3">
      <c r="A728" s="567" t="s">
        <v>515</v>
      </c>
      <c r="B728" s="568" t="s">
        <v>4216</v>
      </c>
      <c r="C728" s="568" t="s">
        <v>3828</v>
      </c>
      <c r="D728" s="568" t="s">
        <v>3859</v>
      </c>
      <c r="E728" s="568" t="s">
        <v>3860</v>
      </c>
      <c r="F728" s="571">
        <v>272</v>
      </c>
      <c r="G728" s="571">
        <v>62560</v>
      </c>
      <c r="H728" s="571">
        <v>1</v>
      </c>
      <c r="I728" s="571">
        <v>230</v>
      </c>
      <c r="J728" s="571">
        <v>269</v>
      </c>
      <c r="K728" s="571">
        <v>62139</v>
      </c>
      <c r="L728" s="571">
        <v>0.99327046035805622</v>
      </c>
      <c r="M728" s="571">
        <v>231</v>
      </c>
      <c r="N728" s="571">
        <v>252</v>
      </c>
      <c r="O728" s="571">
        <v>58462</v>
      </c>
      <c r="P728" s="585">
        <v>0.93449488491048593</v>
      </c>
      <c r="Q728" s="572">
        <v>231.99206349206349</v>
      </c>
    </row>
    <row r="729" spans="1:17" ht="14.4" customHeight="1" x14ac:dyDescent="0.3">
      <c r="A729" s="567" t="s">
        <v>515</v>
      </c>
      <c r="B729" s="568" t="s">
        <v>4216</v>
      </c>
      <c r="C729" s="568" t="s">
        <v>3828</v>
      </c>
      <c r="D729" s="568" t="s">
        <v>3948</v>
      </c>
      <c r="E729" s="568" t="s">
        <v>3949</v>
      </c>
      <c r="F729" s="571">
        <v>4</v>
      </c>
      <c r="G729" s="571">
        <v>2412</v>
      </c>
      <c r="H729" s="571">
        <v>1</v>
      </c>
      <c r="I729" s="571">
        <v>603</v>
      </c>
      <c r="J729" s="571">
        <v>9</v>
      </c>
      <c r="K729" s="571">
        <v>5436</v>
      </c>
      <c r="L729" s="571">
        <v>2.2537313432835822</v>
      </c>
      <c r="M729" s="571">
        <v>604</v>
      </c>
      <c r="N729" s="571">
        <v>14</v>
      </c>
      <c r="O729" s="571">
        <v>8484</v>
      </c>
      <c r="P729" s="585">
        <v>3.5174129353233829</v>
      </c>
      <c r="Q729" s="572">
        <v>606</v>
      </c>
    </row>
    <row r="730" spans="1:17" ht="14.4" customHeight="1" x14ac:dyDescent="0.3">
      <c r="A730" s="567" t="s">
        <v>515</v>
      </c>
      <c r="B730" s="568" t="s">
        <v>4216</v>
      </c>
      <c r="C730" s="568" t="s">
        <v>3828</v>
      </c>
      <c r="D730" s="568" t="s">
        <v>3950</v>
      </c>
      <c r="E730" s="568" t="s">
        <v>3949</v>
      </c>
      <c r="F730" s="571">
        <v>2</v>
      </c>
      <c r="G730" s="571">
        <v>1034</v>
      </c>
      <c r="H730" s="571">
        <v>1</v>
      </c>
      <c r="I730" s="571">
        <v>517</v>
      </c>
      <c r="J730" s="571">
        <v>3</v>
      </c>
      <c r="K730" s="571">
        <v>1554</v>
      </c>
      <c r="L730" s="571">
        <v>1.5029013539651837</v>
      </c>
      <c r="M730" s="571">
        <v>518</v>
      </c>
      <c r="N730" s="571">
        <v>1</v>
      </c>
      <c r="O730" s="571">
        <v>520</v>
      </c>
      <c r="P730" s="585">
        <v>0.50290135396518376</v>
      </c>
      <c r="Q730" s="572">
        <v>520</v>
      </c>
    </row>
    <row r="731" spans="1:17" ht="14.4" customHeight="1" x14ac:dyDescent="0.3">
      <c r="A731" s="567" t="s">
        <v>515</v>
      </c>
      <c r="B731" s="568" t="s">
        <v>4216</v>
      </c>
      <c r="C731" s="568" t="s">
        <v>3828</v>
      </c>
      <c r="D731" s="568" t="s">
        <v>4727</v>
      </c>
      <c r="E731" s="568" t="s">
        <v>4728</v>
      </c>
      <c r="F731" s="571">
        <v>171</v>
      </c>
      <c r="G731" s="571">
        <v>1593720</v>
      </c>
      <c r="H731" s="571">
        <v>1</v>
      </c>
      <c r="I731" s="571">
        <v>9320</v>
      </c>
      <c r="J731" s="571">
        <v>140</v>
      </c>
      <c r="K731" s="571">
        <v>1304800</v>
      </c>
      <c r="L731" s="571">
        <v>0.81871345029239762</v>
      </c>
      <c r="M731" s="571">
        <v>9320</v>
      </c>
      <c r="N731" s="571">
        <v>72</v>
      </c>
      <c r="O731" s="571">
        <v>671040</v>
      </c>
      <c r="P731" s="585">
        <v>0.42105263157894735</v>
      </c>
      <c r="Q731" s="572">
        <v>9320</v>
      </c>
    </row>
    <row r="732" spans="1:17" ht="14.4" customHeight="1" x14ac:dyDescent="0.3">
      <c r="A732" s="567" t="s">
        <v>515</v>
      </c>
      <c r="B732" s="568" t="s">
        <v>4216</v>
      </c>
      <c r="C732" s="568" t="s">
        <v>3828</v>
      </c>
      <c r="D732" s="568" t="s">
        <v>4729</v>
      </c>
      <c r="E732" s="568" t="s">
        <v>4730</v>
      </c>
      <c r="F732" s="571">
        <v>46</v>
      </c>
      <c r="G732" s="571">
        <v>42596</v>
      </c>
      <c r="H732" s="571">
        <v>1</v>
      </c>
      <c r="I732" s="571">
        <v>926</v>
      </c>
      <c r="J732" s="571">
        <v>42</v>
      </c>
      <c r="K732" s="571">
        <v>39018</v>
      </c>
      <c r="L732" s="571">
        <v>0.91600150248849654</v>
      </c>
      <c r="M732" s="571">
        <v>929</v>
      </c>
      <c r="N732" s="571">
        <v>40</v>
      </c>
      <c r="O732" s="571">
        <v>44400</v>
      </c>
      <c r="P732" s="585">
        <v>1.0423513944971359</v>
      </c>
      <c r="Q732" s="572">
        <v>1110</v>
      </c>
    </row>
    <row r="733" spans="1:17" ht="14.4" customHeight="1" x14ac:dyDescent="0.3">
      <c r="A733" s="567" t="s">
        <v>515</v>
      </c>
      <c r="B733" s="568" t="s">
        <v>4216</v>
      </c>
      <c r="C733" s="568" t="s">
        <v>3828</v>
      </c>
      <c r="D733" s="568" t="s">
        <v>3908</v>
      </c>
      <c r="E733" s="568" t="s">
        <v>3909</v>
      </c>
      <c r="F733" s="571">
        <v>1</v>
      </c>
      <c r="G733" s="571">
        <v>734</v>
      </c>
      <c r="H733" s="571">
        <v>1</v>
      </c>
      <c r="I733" s="571">
        <v>734</v>
      </c>
      <c r="J733" s="571"/>
      <c r="K733" s="571"/>
      <c r="L733" s="571"/>
      <c r="M733" s="571"/>
      <c r="N733" s="571"/>
      <c r="O733" s="571"/>
      <c r="P733" s="585"/>
      <c r="Q733" s="572"/>
    </row>
    <row r="734" spans="1:17" ht="14.4" customHeight="1" x14ac:dyDescent="0.3">
      <c r="A734" s="567" t="s">
        <v>515</v>
      </c>
      <c r="B734" s="568" t="s">
        <v>4731</v>
      </c>
      <c r="C734" s="568" t="s">
        <v>3828</v>
      </c>
      <c r="D734" s="568" t="s">
        <v>3908</v>
      </c>
      <c r="E734" s="568" t="s">
        <v>3909</v>
      </c>
      <c r="F734" s="571"/>
      <c r="G734" s="571"/>
      <c r="H734" s="571"/>
      <c r="I734" s="571"/>
      <c r="J734" s="571"/>
      <c r="K734" s="571"/>
      <c r="L734" s="571"/>
      <c r="M734" s="571"/>
      <c r="N734" s="571">
        <v>1</v>
      </c>
      <c r="O734" s="571">
        <v>742</v>
      </c>
      <c r="P734" s="585"/>
      <c r="Q734" s="572">
        <v>742</v>
      </c>
    </row>
    <row r="735" spans="1:17" ht="14.4" customHeight="1" x14ac:dyDescent="0.3">
      <c r="A735" s="567" t="s">
        <v>4732</v>
      </c>
      <c r="B735" s="568" t="s">
        <v>3813</v>
      </c>
      <c r="C735" s="568" t="s">
        <v>3819</v>
      </c>
      <c r="D735" s="568" t="s">
        <v>3938</v>
      </c>
      <c r="E735" s="568" t="s">
        <v>3939</v>
      </c>
      <c r="F735" s="571"/>
      <c r="G735" s="571"/>
      <c r="H735" s="571"/>
      <c r="I735" s="571"/>
      <c r="J735" s="571"/>
      <c r="K735" s="571"/>
      <c r="L735" s="571"/>
      <c r="M735" s="571"/>
      <c r="N735" s="571">
        <v>106</v>
      </c>
      <c r="O735" s="571">
        <v>95903.5</v>
      </c>
      <c r="P735" s="585"/>
      <c r="Q735" s="572">
        <v>904.75</v>
      </c>
    </row>
    <row r="736" spans="1:17" ht="14.4" customHeight="1" x14ac:dyDescent="0.3">
      <c r="A736" s="567" t="s">
        <v>4732</v>
      </c>
      <c r="B736" s="568" t="s">
        <v>3813</v>
      </c>
      <c r="C736" s="568" t="s">
        <v>3828</v>
      </c>
      <c r="D736" s="568" t="s">
        <v>3940</v>
      </c>
      <c r="E736" s="568" t="s">
        <v>3941</v>
      </c>
      <c r="F736" s="571">
        <v>1</v>
      </c>
      <c r="G736" s="571">
        <v>850</v>
      </c>
      <c r="H736" s="571">
        <v>1</v>
      </c>
      <c r="I736" s="571">
        <v>850</v>
      </c>
      <c r="J736" s="571">
        <v>1</v>
      </c>
      <c r="K736" s="571">
        <v>852</v>
      </c>
      <c r="L736" s="571">
        <v>1.0023529411764707</v>
      </c>
      <c r="M736" s="571">
        <v>852</v>
      </c>
      <c r="N736" s="571">
        <v>1</v>
      </c>
      <c r="O736" s="571">
        <v>703</v>
      </c>
      <c r="P736" s="585">
        <v>0.82705882352941174</v>
      </c>
      <c r="Q736" s="572">
        <v>703</v>
      </c>
    </row>
    <row r="737" spans="1:17" ht="14.4" customHeight="1" x14ac:dyDescent="0.3">
      <c r="A737" s="567" t="s">
        <v>4732</v>
      </c>
      <c r="B737" s="568" t="s">
        <v>3813</v>
      </c>
      <c r="C737" s="568" t="s">
        <v>3828</v>
      </c>
      <c r="D737" s="568" t="s">
        <v>3942</v>
      </c>
      <c r="E737" s="568" t="s">
        <v>3943</v>
      </c>
      <c r="F737" s="571">
        <v>15</v>
      </c>
      <c r="G737" s="571">
        <v>2745</v>
      </c>
      <c r="H737" s="571">
        <v>1</v>
      </c>
      <c r="I737" s="571">
        <v>183</v>
      </c>
      <c r="J737" s="571">
        <v>7</v>
      </c>
      <c r="K737" s="571">
        <v>1295</v>
      </c>
      <c r="L737" s="571">
        <v>0.47176684881602915</v>
      </c>
      <c r="M737" s="571">
        <v>185</v>
      </c>
      <c r="N737" s="571">
        <v>2</v>
      </c>
      <c r="O737" s="571">
        <v>370</v>
      </c>
      <c r="P737" s="585">
        <v>0.13479052823315119</v>
      </c>
      <c r="Q737" s="572">
        <v>185</v>
      </c>
    </row>
    <row r="738" spans="1:17" ht="14.4" customHeight="1" x14ac:dyDescent="0.3">
      <c r="A738" s="567" t="s">
        <v>4732</v>
      </c>
      <c r="B738" s="568" t="s">
        <v>3813</v>
      </c>
      <c r="C738" s="568" t="s">
        <v>3828</v>
      </c>
      <c r="D738" s="568" t="s">
        <v>3971</v>
      </c>
      <c r="E738" s="568" t="s">
        <v>3972</v>
      </c>
      <c r="F738" s="571"/>
      <c r="G738" s="571"/>
      <c r="H738" s="571"/>
      <c r="I738" s="571"/>
      <c r="J738" s="571">
        <v>1</v>
      </c>
      <c r="K738" s="571">
        <v>1093</v>
      </c>
      <c r="L738" s="571"/>
      <c r="M738" s="571">
        <v>1093</v>
      </c>
      <c r="N738" s="571"/>
      <c r="O738" s="571"/>
      <c r="P738" s="585"/>
      <c r="Q738" s="572"/>
    </row>
    <row r="739" spans="1:17" ht="14.4" customHeight="1" x14ac:dyDescent="0.3">
      <c r="A739" s="567" t="s">
        <v>4732</v>
      </c>
      <c r="B739" s="568" t="s">
        <v>3813</v>
      </c>
      <c r="C739" s="568" t="s">
        <v>3828</v>
      </c>
      <c r="D739" s="568" t="s">
        <v>3956</v>
      </c>
      <c r="E739" s="568" t="s">
        <v>3957</v>
      </c>
      <c r="F739" s="571"/>
      <c r="G739" s="571"/>
      <c r="H739" s="571"/>
      <c r="I739" s="571"/>
      <c r="J739" s="571"/>
      <c r="K739" s="571"/>
      <c r="L739" s="571"/>
      <c r="M739" s="571"/>
      <c r="N739" s="571">
        <v>2</v>
      </c>
      <c r="O739" s="571">
        <v>112</v>
      </c>
      <c r="P739" s="585"/>
      <c r="Q739" s="572">
        <v>56</v>
      </c>
    </row>
    <row r="740" spans="1:17" ht="14.4" customHeight="1" x14ac:dyDescent="0.3">
      <c r="A740" s="567" t="s">
        <v>4732</v>
      </c>
      <c r="B740" s="568" t="s">
        <v>3813</v>
      </c>
      <c r="C740" s="568" t="s">
        <v>3828</v>
      </c>
      <c r="D740" s="568" t="s">
        <v>3843</v>
      </c>
      <c r="E740" s="568" t="s">
        <v>3844</v>
      </c>
      <c r="F740" s="571">
        <v>3</v>
      </c>
      <c r="G740" s="571">
        <v>102</v>
      </c>
      <c r="H740" s="571">
        <v>1</v>
      </c>
      <c r="I740" s="571">
        <v>34</v>
      </c>
      <c r="J740" s="571"/>
      <c r="K740" s="571"/>
      <c r="L740" s="571"/>
      <c r="M740" s="571"/>
      <c r="N740" s="571">
        <v>1</v>
      </c>
      <c r="O740" s="571">
        <v>34</v>
      </c>
      <c r="P740" s="585">
        <v>0.33333333333333331</v>
      </c>
      <c r="Q740" s="572">
        <v>34</v>
      </c>
    </row>
    <row r="741" spans="1:17" ht="14.4" customHeight="1" x14ac:dyDescent="0.3">
      <c r="A741" s="567" t="s">
        <v>4732</v>
      </c>
      <c r="B741" s="568" t="s">
        <v>3813</v>
      </c>
      <c r="C741" s="568" t="s">
        <v>3828</v>
      </c>
      <c r="D741" s="568" t="s">
        <v>3849</v>
      </c>
      <c r="E741" s="568" t="s">
        <v>3850</v>
      </c>
      <c r="F741" s="571"/>
      <c r="G741" s="571"/>
      <c r="H741" s="571"/>
      <c r="I741" s="571"/>
      <c r="J741" s="571"/>
      <c r="K741" s="571"/>
      <c r="L741" s="571"/>
      <c r="M741" s="571"/>
      <c r="N741" s="571">
        <v>1</v>
      </c>
      <c r="O741" s="571">
        <v>635</v>
      </c>
      <c r="P741" s="585"/>
      <c r="Q741" s="572">
        <v>635</v>
      </c>
    </row>
    <row r="742" spans="1:17" ht="14.4" customHeight="1" x14ac:dyDescent="0.3">
      <c r="A742" s="567" t="s">
        <v>4732</v>
      </c>
      <c r="B742" s="568" t="s">
        <v>3813</v>
      </c>
      <c r="C742" s="568" t="s">
        <v>3828</v>
      </c>
      <c r="D742" s="568" t="s">
        <v>3973</v>
      </c>
      <c r="E742" s="568" t="s">
        <v>3974</v>
      </c>
      <c r="F742" s="571">
        <v>13</v>
      </c>
      <c r="G742" s="571">
        <v>1300</v>
      </c>
      <c r="H742" s="571">
        <v>1</v>
      </c>
      <c r="I742" s="571">
        <v>100</v>
      </c>
      <c r="J742" s="571">
        <v>7</v>
      </c>
      <c r="K742" s="571">
        <v>700</v>
      </c>
      <c r="L742" s="571">
        <v>0.53846153846153844</v>
      </c>
      <c r="M742" s="571">
        <v>100</v>
      </c>
      <c r="N742" s="571">
        <v>3</v>
      </c>
      <c r="O742" s="571">
        <v>300</v>
      </c>
      <c r="P742" s="585">
        <v>0.23076923076923078</v>
      </c>
      <c r="Q742" s="572">
        <v>100</v>
      </c>
    </row>
    <row r="743" spans="1:17" ht="14.4" customHeight="1" x14ac:dyDescent="0.3">
      <c r="A743" s="567" t="s">
        <v>4732</v>
      </c>
      <c r="B743" s="568" t="s">
        <v>3813</v>
      </c>
      <c r="C743" s="568" t="s">
        <v>3828</v>
      </c>
      <c r="D743" s="568" t="s">
        <v>3855</v>
      </c>
      <c r="E743" s="568" t="s">
        <v>3856</v>
      </c>
      <c r="F743" s="571">
        <v>26</v>
      </c>
      <c r="G743" s="571">
        <v>4030</v>
      </c>
      <c r="H743" s="571">
        <v>1</v>
      </c>
      <c r="I743" s="571">
        <v>155</v>
      </c>
      <c r="J743" s="571">
        <v>65</v>
      </c>
      <c r="K743" s="571">
        <v>10140</v>
      </c>
      <c r="L743" s="571">
        <v>2.5161290322580645</v>
      </c>
      <c r="M743" s="571">
        <v>156</v>
      </c>
      <c r="N743" s="571"/>
      <c r="O743" s="571"/>
      <c r="P743" s="585"/>
      <c r="Q743" s="572"/>
    </row>
    <row r="744" spans="1:17" ht="14.4" customHeight="1" x14ac:dyDescent="0.3">
      <c r="A744" s="567" t="s">
        <v>4732</v>
      </c>
      <c r="B744" s="568" t="s">
        <v>3813</v>
      </c>
      <c r="C744" s="568" t="s">
        <v>3828</v>
      </c>
      <c r="D744" s="568" t="s">
        <v>3857</v>
      </c>
      <c r="E744" s="568" t="s">
        <v>3858</v>
      </c>
      <c r="F744" s="571">
        <v>109</v>
      </c>
      <c r="G744" s="571">
        <v>8393</v>
      </c>
      <c r="H744" s="571">
        <v>1</v>
      </c>
      <c r="I744" s="571">
        <v>77</v>
      </c>
      <c r="J744" s="571">
        <v>73</v>
      </c>
      <c r="K744" s="571">
        <v>5694</v>
      </c>
      <c r="L744" s="571">
        <v>0.67842249493625639</v>
      </c>
      <c r="M744" s="571">
        <v>78</v>
      </c>
      <c r="N744" s="571"/>
      <c r="O744" s="571"/>
      <c r="P744" s="585"/>
      <c r="Q744" s="572"/>
    </row>
    <row r="745" spans="1:17" ht="14.4" customHeight="1" x14ac:dyDescent="0.3">
      <c r="A745" s="567" t="s">
        <v>4732</v>
      </c>
      <c r="B745" s="568" t="s">
        <v>3813</v>
      </c>
      <c r="C745" s="568" t="s">
        <v>3828</v>
      </c>
      <c r="D745" s="568" t="s">
        <v>3859</v>
      </c>
      <c r="E745" s="568" t="s">
        <v>3860</v>
      </c>
      <c r="F745" s="571">
        <v>1689</v>
      </c>
      <c r="G745" s="571">
        <v>388470</v>
      </c>
      <c r="H745" s="571">
        <v>1</v>
      </c>
      <c r="I745" s="571">
        <v>230</v>
      </c>
      <c r="J745" s="571">
        <v>1697</v>
      </c>
      <c r="K745" s="571">
        <v>392007</v>
      </c>
      <c r="L745" s="571">
        <v>1.0091049501892038</v>
      </c>
      <c r="M745" s="571">
        <v>231</v>
      </c>
      <c r="N745" s="571">
        <v>1598</v>
      </c>
      <c r="O745" s="571">
        <v>370736</v>
      </c>
      <c r="P745" s="585">
        <v>0.95434911318763349</v>
      </c>
      <c r="Q745" s="572">
        <v>232</v>
      </c>
    </row>
    <row r="746" spans="1:17" ht="14.4" customHeight="1" x14ac:dyDescent="0.3">
      <c r="A746" s="567" t="s">
        <v>4732</v>
      </c>
      <c r="B746" s="568" t="s">
        <v>3813</v>
      </c>
      <c r="C746" s="568" t="s">
        <v>3828</v>
      </c>
      <c r="D746" s="568" t="s">
        <v>3861</v>
      </c>
      <c r="E746" s="568" t="s">
        <v>3862</v>
      </c>
      <c r="F746" s="571">
        <v>673</v>
      </c>
      <c r="G746" s="571">
        <v>77395</v>
      </c>
      <c r="H746" s="571">
        <v>1</v>
      </c>
      <c r="I746" s="571">
        <v>115</v>
      </c>
      <c r="J746" s="571">
        <v>809</v>
      </c>
      <c r="K746" s="571">
        <v>93844</v>
      </c>
      <c r="L746" s="571">
        <v>1.2125331093739906</v>
      </c>
      <c r="M746" s="571">
        <v>116</v>
      </c>
      <c r="N746" s="571">
        <v>1066</v>
      </c>
      <c r="O746" s="571">
        <v>123656</v>
      </c>
      <c r="P746" s="585">
        <v>1.5977259512888429</v>
      </c>
      <c r="Q746" s="572">
        <v>116</v>
      </c>
    </row>
    <row r="747" spans="1:17" ht="14.4" customHeight="1" x14ac:dyDescent="0.3">
      <c r="A747" s="567" t="s">
        <v>4732</v>
      </c>
      <c r="B747" s="568" t="s">
        <v>3813</v>
      </c>
      <c r="C747" s="568" t="s">
        <v>3828</v>
      </c>
      <c r="D747" s="568" t="s">
        <v>3863</v>
      </c>
      <c r="E747" s="568" t="s">
        <v>3864</v>
      </c>
      <c r="F747" s="571"/>
      <c r="G747" s="571"/>
      <c r="H747" s="571"/>
      <c r="I747" s="571"/>
      <c r="J747" s="571"/>
      <c r="K747" s="571"/>
      <c r="L747" s="571"/>
      <c r="M747" s="571"/>
      <c r="N747" s="571">
        <v>1</v>
      </c>
      <c r="O747" s="571">
        <v>112</v>
      </c>
      <c r="P747" s="585"/>
      <c r="Q747" s="572">
        <v>112</v>
      </c>
    </row>
    <row r="748" spans="1:17" ht="14.4" customHeight="1" x14ac:dyDescent="0.3">
      <c r="A748" s="567" t="s">
        <v>4732</v>
      </c>
      <c r="B748" s="568" t="s">
        <v>3813</v>
      </c>
      <c r="C748" s="568" t="s">
        <v>3828</v>
      </c>
      <c r="D748" s="568" t="s">
        <v>3867</v>
      </c>
      <c r="E748" s="568" t="s">
        <v>3868</v>
      </c>
      <c r="F748" s="571">
        <v>152</v>
      </c>
      <c r="G748" s="571">
        <v>44688</v>
      </c>
      <c r="H748" s="571">
        <v>1</v>
      </c>
      <c r="I748" s="571">
        <v>294</v>
      </c>
      <c r="J748" s="571">
        <v>185</v>
      </c>
      <c r="K748" s="571">
        <v>54575</v>
      </c>
      <c r="L748" s="571">
        <v>1.2212450769781598</v>
      </c>
      <c r="M748" s="571">
        <v>295</v>
      </c>
      <c r="N748" s="571">
        <v>167</v>
      </c>
      <c r="O748" s="571">
        <v>49432</v>
      </c>
      <c r="P748" s="585">
        <v>1.1061582527747942</v>
      </c>
      <c r="Q748" s="572">
        <v>296</v>
      </c>
    </row>
    <row r="749" spans="1:17" ht="14.4" customHeight="1" x14ac:dyDescent="0.3">
      <c r="A749" s="567" t="s">
        <v>4732</v>
      </c>
      <c r="B749" s="568" t="s">
        <v>3813</v>
      </c>
      <c r="C749" s="568" t="s">
        <v>3828</v>
      </c>
      <c r="D749" s="568" t="s">
        <v>3869</v>
      </c>
      <c r="E749" s="568" t="s">
        <v>3870</v>
      </c>
      <c r="F749" s="571">
        <v>1</v>
      </c>
      <c r="G749" s="571">
        <v>318</v>
      </c>
      <c r="H749" s="571">
        <v>1</v>
      </c>
      <c r="I749" s="571">
        <v>318</v>
      </c>
      <c r="J749" s="571">
        <v>4</v>
      </c>
      <c r="K749" s="571">
        <v>1276</v>
      </c>
      <c r="L749" s="571">
        <v>4.0125786163522017</v>
      </c>
      <c r="M749" s="571">
        <v>319</v>
      </c>
      <c r="N749" s="571">
        <v>1</v>
      </c>
      <c r="O749" s="571">
        <v>320</v>
      </c>
      <c r="P749" s="585">
        <v>1.0062893081761006</v>
      </c>
      <c r="Q749" s="572">
        <v>320</v>
      </c>
    </row>
    <row r="750" spans="1:17" ht="14.4" customHeight="1" x14ac:dyDescent="0.3">
      <c r="A750" s="567" t="s">
        <v>4732</v>
      </c>
      <c r="B750" s="568" t="s">
        <v>3813</v>
      </c>
      <c r="C750" s="568" t="s">
        <v>3828</v>
      </c>
      <c r="D750" s="568" t="s">
        <v>3871</v>
      </c>
      <c r="E750" s="568" t="s">
        <v>3872</v>
      </c>
      <c r="F750" s="571">
        <v>239</v>
      </c>
      <c r="G750" s="571">
        <v>115198</v>
      </c>
      <c r="H750" s="571">
        <v>1</v>
      </c>
      <c r="I750" s="571">
        <v>482</v>
      </c>
      <c r="J750" s="571">
        <v>217</v>
      </c>
      <c r="K750" s="571">
        <v>104811</v>
      </c>
      <c r="L750" s="571">
        <v>0.90983350405388985</v>
      </c>
      <c r="M750" s="571">
        <v>483</v>
      </c>
      <c r="N750" s="571">
        <v>120</v>
      </c>
      <c r="O750" s="571">
        <v>58080</v>
      </c>
      <c r="P750" s="585">
        <v>0.50417541971214774</v>
      </c>
      <c r="Q750" s="572">
        <v>484</v>
      </c>
    </row>
    <row r="751" spans="1:17" ht="14.4" customHeight="1" x14ac:dyDescent="0.3">
      <c r="A751" s="567" t="s">
        <v>4732</v>
      </c>
      <c r="B751" s="568" t="s">
        <v>3813</v>
      </c>
      <c r="C751" s="568" t="s">
        <v>3828</v>
      </c>
      <c r="D751" s="568" t="s">
        <v>3873</v>
      </c>
      <c r="E751" s="568" t="s">
        <v>3874</v>
      </c>
      <c r="F751" s="571">
        <v>38</v>
      </c>
      <c r="G751" s="571">
        <v>25650</v>
      </c>
      <c r="H751" s="571">
        <v>1</v>
      </c>
      <c r="I751" s="571">
        <v>675</v>
      </c>
      <c r="J751" s="571">
        <v>34</v>
      </c>
      <c r="K751" s="571">
        <v>22984</v>
      </c>
      <c r="L751" s="571">
        <v>0.89606237816764134</v>
      </c>
      <c r="M751" s="571">
        <v>676</v>
      </c>
      <c r="N751" s="571">
        <v>37</v>
      </c>
      <c r="O751" s="571">
        <v>25049</v>
      </c>
      <c r="P751" s="585">
        <v>0.97656920077972709</v>
      </c>
      <c r="Q751" s="572">
        <v>677</v>
      </c>
    </row>
    <row r="752" spans="1:17" ht="14.4" customHeight="1" x14ac:dyDescent="0.3">
      <c r="A752" s="567" t="s">
        <v>4732</v>
      </c>
      <c r="B752" s="568" t="s">
        <v>3813</v>
      </c>
      <c r="C752" s="568" t="s">
        <v>3828</v>
      </c>
      <c r="D752" s="568" t="s">
        <v>3944</v>
      </c>
      <c r="E752" s="568" t="s">
        <v>3945</v>
      </c>
      <c r="F752" s="571">
        <v>323</v>
      </c>
      <c r="G752" s="571">
        <v>236436</v>
      </c>
      <c r="H752" s="571">
        <v>1</v>
      </c>
      <c r="I752" s="571">
        <v>732</v>
      </c>
      <c r="J752" s="571">
        <v>165</v>
      </c>
      <c r="K752" s="571">
        <v>120945</v>
      </c>
      <c r="L752" s="571">
        <v>0.51153377658224641</v>
      </c>
      <c r="M752" s="571">
        <v>733</v>
      </c>
      <c r="N752" s="571">
        <v>96</v>
      </c>
      <c r="O752" s="571">
        <v>70464</v>
      </c>
      <c r="P752" s="585">
        <v>0.29802568136831953</v>
      </c>
      <c r="Q752" s="572">
        <v>734</v>
      </c>
    </row>
    <row r="753" spans="1:17" ht="14.4" customHeight="1" x14ac:dyDescent="0.3">
      <c r="A753" s="567" t="s">
        <v>4732</v>
      </c>
      <c r="B753" s="568" t="s">
        <v>3813</v>
      </c>
      <c r="C753" s="568" t="s">
        <v>3828</v>
      </c>
      <c r="D753" s="568" t="s">
        <v>3961</v>
      </c>
      <c r="E753" s="568" t="s">
        <v>3945</v>
      </c>
      <c r="F753" s="571">
        <v>134</v>
      </c>
      <c r="G753" s="571">
        <v>114972</v>
      </c>
      <c r="H753" s="571">
        <v>1</v>
      </c>
      <c r="I753" s="571">
        <v>858</v>
      </c>
      <c r="J753" s="571">
        <v>27</v>
      </c>
      <c r="K753" s="571">
        <v>23193</v>
      </c>
      <c r="L753" s="571">
        <v>0.20172737710051142</v>
      </c>
      <c r="M753" s="571">
        <v>859</v>
      </c>
      <c r="N753" s="571">
        <v>24</v>
      </c>
      <c r="O753" s="571">
        <v>20640</v>
      </c>
      <c r="P753" s="585">
        <v>0.17952197056674668</v>
      </c>
      <c r="Q753" s="572">
        <v>860</v>
      </c>
    </row>
    <row r="754" spans="1:17" ht="14.4" customHeight="1" x14ac:dyDescent="0.3">
      <c r="A754" s="567" t="s">
        <v>4732</v>
      </c>
      <c r="B754" s="568" t="s">
        <v>3813</v>
      </c>
      <c r="C754" s="568" t="s">
        <v>3828</v>
      </c>
      <c r="D754" s="568" t="s">
        <v>3975</v>
      </c>
      <c r="E754" s="568" t="s">
        <v>3945</v>
      </c>
      <c r="F754" s="571"/>
      <c r="G754" s="571"/>
      <c r="H754" s="571"/>
      <c r="I754" s="571"/>
      <c r="J754" s="571">
        <v>11</v>
      </c>
      <c r="K754" s="571">
        <v>10362</v>
      </c>
      <c r="L754" s="571"/>
      <c r="M754" s="571">
        <v>942</v>
      </c>
      <c r="N754" s="571"/>
      <c r="O754" s="571"/>
      <c r="P754" s="585"/>
      <c r="Q754" s="572"/>
    </row>
    <row r="755" spans="1:17" ht="14.4" customHeight="1" x14ac:dyDescent="0.3">
      <c r="A755" s="567" t="s">
        <v>4732</v>
      </c>
      <c r="B755" s="568" t="s">
        <v>3813</v>
      </c>
      <c r="C755" s="568" t="s">
        <v>3828</v>
      </c>
      <c r="D755" s="568" t="s">
        <v>3875</v>
      </c>
      <c r="E755" s="568" t="s">
        <v>3876</v>
      </c>
      <c r="F755" s="571">
        <v>3081</v>
      </c>
      <c r="G755" s="571">
        <v>246480</v>
      </c>
      <c r="H755" s="571">
        <v>1</v>
      </c>
      <c r="I755" s="571">
        <v>80</v>
      </c>
      <c r="J755" s="571">
        <v>3009</v>
      </c>
      <c r="K755" s="571">
        <v>243729</v>
      </c>
      <c r="L755" s="571">
        <v>0.98883885102239533</v>
      </c>
      <c r="M755" s="571">
        <v>81</v>
      </c>
      <c r="N755" s="571">
        <v>2539</v>
      </c>
      <c r="O755" s="571">
        <v>208198</v>
      </c>
      <c r="P755" s="585">
        <v>0.8446851671535216</v>
      </c>
      <c r="Q755" s="572">
        <v>82</v>
      </c>
    </row>
    <row r="756" spans="1:17" ht="14.4" customHeight="1" x14ac:dyDescent="0.3">
      <c r="A756" s="567" t="s">
        <v>4732</v>
      </c>
      <c r="B756" s="568" t="s">
        <v>3813</v>
      </c>
      <c r="C756" s="568" t="s">
        <v>3828</v>
      </c>
      <c r="D756" s="568" t="s">
        <v>3946</v>
      </c>
      <c r="E756" s="568" t="s">
        <v>3947</v>
      </c>
      <c r="F756" s="571">
        <v>63</v>
      </c>
      <c r="G756" s="571">
        <v>32886</v>
      </c>
      <c r="H756" s="571">
        <v>1</v>
      </c>
      <c r="I756" s="571">
        <v>522</v>
      </c>
      <c r="J756" s="571">
        <v>37</v>
      </c>
      <c r="K756" s="571">
        <v>19351</v>
      </c>
      <c r="L756" s="571">
        <v>0.58842668612783555</v>
      </c>
      <c r="M756" s="571">
        <v>523</v>
      </c>
      <c r="N756" s="571">
        <v>15</v>
      </c>
      <c r="O756" s="571">
        <v>7860</v>
      </c>
      <c r="P756" s="585">
        <v>0.23900748038679073</v>
      </c>
      <c r="Q756" s="572">
        <v>524</v>
      </c>
    </row>
    <row r="757" spans="1:17" ht="14.4" customHeight="1" x14ac:dyDescent="0.3">
      <c r="A757" s="567" t="s">
        <v>4732</v>
      </c>
      <c r="B757" s="568" t="s">
        <v>3813</v>
      </c>
      <c r="C757" s="568" t="s">
        <v>3828</v>
      </c>
      <c r="D757" s="568" t="s">
        <v>3879</v>
      </c>
      <c r="E757" s="568" t="s">
        <v>3880</v>
      </c>
      <c r="F757" s="571"/>
      <c r="G757" s="571"/>
      <c r="H757" s="571"/>
      <c r="I757" s="571"/>
      <c r="J757" s="571">
        <v>1</v>
      </c>
      <c r="K757" s="571">
        <v>333</v>
      </c>
      <c r="L757" s="571"/>
      <c r="M757" s="571">
        <v>333</v>
      </c>
      <c r="N757" s="571">
        <v>1</v>
      </c>
      <c r="O757" s="571">
        <v>335</v>
      </c>
      <c r="P757" s="585"/>
      <c r="Q757" s="572">
        <v>335</v>
      </c>
    </row>
    <row r="758" spans="1:17" ht="14.4" customHeight="1" x14ac:dyDescent="0.3">
      <c r="A758" s="567" t="s">
        <v>4732</v>
      </c>
      <c r="B758" s="568" t="s">
        <v>3813</v>
      </c>
      <c r="C758" s="568" t="s">
        <v>3828</v>
      </c>
      <c r="D758" s="568" t="s">
        <v>3883</v>
      </c>
      <c r="E758" s="568" t="s">
        <v>3884</v>
      </c>
      <c r="F758" s="571">
        <v>776</v>
      </c>
      <c r="G758" s="571">
        <v>401968</v>
      </c>
      <c r="H758" s="571">
        <v>1</v>
      </c>
      <c r="I758" s="571">
        <v>518</v>
      </c>
      <c r="J758" s="571">
        <v>1093</v>
      </c>
      <c r="K758" s="571">
        <v>567267</v>
      </c>
      <c r="L758" s="571">
        <v>1.4112242765593281</v>
      </c>
      <c r="M758" s="571">
        <v>519</v>
      </c>
      <c r="N758" s="571">
        <v>981</v>
      </c>
      <c r="O758" s="571">
        <v>510120</v>
      </c>
      <c r="P758" s="585">
        <v>1.2690562432830474</v>
      </c>
      <c r="Q758" s="572">
        <v>520</v>
      </c>
    </row>
    <row r="759" spans="1:17" ht="14.4" customHeight="1" x14ac:dyDescent="0.3">
      <c r="A759" s="567" t="s">
        <v>4732</v>
      </c>
      <c r="B759" s="568" t="s">
        <v>3813</v>
      </c>
      <c r="C759" s="568" t="s">
        <v>3828</v>
      </c>
      <c r="D759" s="568" t="s">
        <v>4733</v>
      </c>
      <c r="E759" s="568" t="s">
        <v>3884</v>
      </c>
      <c r="F759" s="571">
        <v>4</v>
      </c>
      <c r="G759" s="571">
        <v>2920</v>
      </c>
      <c r="H759" s="571">
        <v>1</v>
      </c>
      <c r="I759" s="571">
        <v>730</v>
      </c>
      <c r="J759" s="571">
        <v>2</v>
      </c>
      <c r="K759" s="571">
        <v>1462</v>
      </c>
      <c r="L759" s="571">
        <v>0.50068493150684934</v>
      </c>
      <c r="M759" s="571">
        <v>731</v>
      </c>
      <c r="N759" s="571">
        <v>2</v>
      </c>
      <c r="O759" s="571">
        <v>1464</v>
      </c>
      <c r="P759" s="585">
        <v>0.50136986301369868</v>
      </c>
      <c r="Q759" s="572">
        <v>732</v>
      </c>
    </row>
    <row r="760" spans="1:17" ht="14.4" customHeight="1" x14ac:dyDescent="0.3">
      <c r="A760" s="567" t="s">
        <v>4732</v>
      </c>
      <c r="B760" s="568" t="s">
        <v>3813</v>
      </c>
      <c r="C760" s="568" t="s">
        <v>3828</v>
      </c>
      <c r="D760" s="568" t="s">
        <v>4734</v>
      </c>
      <c r="E760" s="568" t="s">
        <v>3884</v>
      </c>
      <c r="F760" s="571"/>
      <c r="G760" s="571"/>
      <c r="H760" s="571"/>
      <c r="I760" s="571"/>
      <c r="J760" s="571">
        <v>5</v>
      </c>
      <c r="K760" s="571">
        <v>3905</v>
      </c>
      <c r="L760" s="571"/>
      <c r="M760" s="571">
        <v>781</v>
      </c>
      <c r="N760" s="571"/>
      <c r="O760" s="571"/>
      <c r="P760" s="585"/>
      <c r="Q760" s="572"/>
    </row>
    <row r="761" spans="1:17" ht="14.4" customHeight="1" x14ac:dyDescent="0.3">
      <c r="A761" s="567" t="s">
        <v>4732</v>
      </c>
      <c r="B761" s="568" t="s">
        <v>3813</v>
      </c>
      <c r="C761" s="568" t="s">
        <v>3828</v>
      </c>
      <c r="D761" s="568" t="s">
        <v>3885</v>
      </c>
      <c r="E761" s="568" t="s">
        <v>3886</v>
      </c>
      <c r="F761" s="571">
        <v>124</v>
      </c>
      <c r="G761" s="571">
        <v>74152</v>
      </c>
      <c r="H761" s="571">
        <v>1</v>
      </c>
      <c r="I761" s="571">
        <v>598</v>
      </c>
      <c r="J761" s="571">
        <v>196</v>
      </c>
      <c r="K761" s="571">
        <v>117404</v>
      </c>
      <c r="L761" s="571">
        <v>1.583288380623584</v>
      </c>
      <c r="M761" s="571">
        <v>599</v>
      </c>
      <c r="N761" s="571">
        <v>162</v>
      </c>
      <c r="O761" s="571">
        <v>97362</v>
      </c>
      <c r="P761" s="585">
        <v>1.3130057179846801</v>
      </c>
      <c r="Q761" s="572">
        <v>601</v>
      </c>
    </row>
    <row r="762" spans="1:17" ht="14.4" customHeight="1" x14ac:dyDescent="0.3">
      <c r="A762" s="567" t="s">
        <v>4732</v>
      </c>
      <c r="B762" s="568" t="s">
        <v>3813</v>
      </c>
      <c r="C762" s="568" t="s">
        <v>3828</v>
      </c>
      <c r="D762" s="568" t="s">
        <v>3887</v>
      </c>
      <c r="E762" s="568" t="s">
        <v>3888</v>
      </c>
      <c r="F762" s="571">
        <v>110</v>
      </c>
      <c r="G762" s="571">
        <v>82170</v>
      </c>
      <c r="H762" s="571">
        <v>1</v>
      </c>
      <c r="I762" s="571">
        <v>747</v>
      </c>
      <c r="J762" s="571">
        <v>182</v>
      </c>
      <c r="K762" s="571">
        <v>136136</v>
      </c>
      <c r="L762" s="571">
        <v>1.656760374832664</v>
      </c>
      <c r="M762" s="571">
        <v>748</v>
      </c>
      <c r="N762" s="571">
        <v>153</v>
      </c>
      <c r="O762" s="571">
        <v>114597</v>
      </c>
      <c r="P762" s="585">
        <v>1.394633077765608</v>
      </c>
      <c r="Q762" s="572">
        <v>749</v>
      </c>
    </row>
    <row r="763" spans="1:17" ht="14.4" customHeight="1" x14ac:dyDescent="0.3">
      <c r="A763" s="567" t="s">
        <v>4732</v>
      </c>
      <c r="B763" s="568" t="s">
        <v>3813</v>
      </c>
      <c r="C763" s="568" t="s">
        <v>3828</v>
      </c>
      <c r="D763" s="568" t="s">
        <v>3983</v>
      </c>
      <c r="E763" s="568" t="s">
        <v>3984</v>
      </c>
      <c r="F763" s="571">
        <v>1</v>
      </c>
      <c r="G763" s="571">
        <v>1363</v>
      </c>
      <c r="H763" s="571">
        <v>1</v>
      </c>
      <c r="I763" s="571">
        <v>1363</v>
      </c>
      <c r="J763" s="571">
        <v>1</v>
      </c>
      <c r="K763" s="571">
        <v>1364</v>
      </c>
      <c r="L763" s="571">
        <v>1.0007336757153338</v>
      </c>
      <c r="M763" s="571">
        <v>1364</v>
      </c>
      <c r="N763" s="571">
        <v>1</v>
      </c>
      <c r="O763" s="571">
        <v>1366</v>
      </c>
      <c r="P763" s="585">
        <v>1.0022010271460016</v>
      </c>
      <c r="Q763" s="572">
        <v>1366</v>
      </c>
    </row>
    <row r="764" spans="1:17" ht="14.4" customHeight="1" x14ac:dyDescent="0.3">
      <c r="A764" s="567" t="s">
        <v>4732</v>
      </c>
      <c r="B764" s="568" t="s">
        <v>3813</v>
      </c>
      <c r="C764" s="568" t="s">
        <v>3828</v>
      </c>
      <c r="D764" s="568" t="s">
        <v>3891</v>
      </c>
      <c r="E764" s="568" t="s">
        <v>3892</v>
      </c>
      <c r="F764" s="571">
        <v>110</v>
      </c>
      <c r="G764" s="571">
        <v>18810</v>
      </c>
      <c r="H764" s="571">
        <v>1</v>
      </c>
      <c r="I764" s="571">
        <v>171</v>
      </c>
      <c r="J764" s="571">
        <v>57</v>
      </c>
      <c r="K764" s="571">
        <v>9804</v>
      </c>
      <c r="L764" s="571">
        <v>0.52121212121212124</v>
      </c>
      <c r="M764" s="571">
        <v>172</v>
      </c>
      <c r="N764" s="571">
        <v>39</v>
      </c>
      <c r="O764" s="571">
        <v>6708</v>
      </c>
      <c r="P764" s="585">
        <v>0.3566188197767145</v>
      </c>
      <c r="Q764" s="572">
        <v>172</v>
      </c>
    </row>
    <row r="765" spans="1:17" ht="14.4" customHeight="1" x14ac:dyDescent="0.3">
      <c r="A765" s="567" t="s">
        <v>4732</v>
      </c>
      <c r="B765" s="568" t="s">
        <v>3813</v>
      </c>
      <c r="C765" s="568" t="s">
        <v>3828</v>
      </c>
      <c r="D765" s="568" t="s">
        <v>3893</v>
      </c>
      <c r="E765" s="568" t="s">
        <v>3868</v>
      </c>
      <c r="F765" s="571">
        <v>54</v>
      </c>
      <c r="G765" s="571">
        <v>19440</v>
      </c>
      <c r="H765" s="571">
        <v>1</v>
      </c>
      <c r="I765" s="571">
        <v>360</v>
      </c>
      <c r="J765" s="571">
        <v>57</v>
      </c>
      <c r="K765" s="571">
        <v>20634</v>
      </c>
      <c r="L765" s="571">
        <v>1.0614197530864198</v>
      </c>
      <c r="M765" s="571">
        <v>362</v>
      </c>
      <c r="N765" s="571">
        <v>134</v>
      </c>
      <c r="O765" s="571">
        <v>48910</v>
      </c>
      <c r="P765" s="585">
        <v>2.5159465020576133</v>
      </c>
      <c r="Q765" s="572">
        <v>365</v>
      </c>
    </row>
    <row r="766" spans="1:17" ht="14.4" customHeight="1" x14ac:dyDescent="0.3">
      <c r="A766" s="567" t="s">
        <v>4732</v>
      </c>
      <c r="B766" s="568" t="s">
        <v>3813</v>
      </c>
      <c r="C766" s="568" t="s">
        <v>3828</v>
      </c>
      <c r="D766" s="568" t="s">
        <v>3894</v>
      </c>
      <c r="E766" s="568" t="s">
        <v>3870</v>
      </c>
      <c r="F766" s="571"/>
      <c r="G766" s="571"/>
      <c r="H766" s="571"/>
      <c r="I766" s="571"/>
      <c r="J766" s="571"/>
      <c r="K766" s="571"/>
      <c r="L766" s="571"/>
      <c r="M766" s="571"/>
      <c r="N766" s="571">
        <v>4</v>
      </c>
      <c r="O766" s="571">
        <v>1556</v>
      </c>
      <c r="P766" s="585"/>
      <c r="Q766" s="572">
        <v>389</v>
      </c>
    </row>
    <row r="767" spans="1:17" ht="14.4" customHeight="1" x14ac:dyDescent="0.3">
      <c r="A767" s="567" t="s">
        <v>4732</v>
      </c>
      <c r="B767" s="568" t="s">
        <v>3813</v>
      </c>
      <c r="C767" s="568" t="s">
        <v>3828</v>
      </c>
      <c r="D767" s="568" t="s">
        <v>3895</v>
      </c>
      <c r="E767" s="568" t="s">
        <v>3872</v>
      </c>
      <c r="F767" s="571">
        <v>370</v>
      </c>
      <c r="G767" s="571">
        <v>202760</v>
      </c>
      <c r="H767" s="571">
        <v>1</v>
      </c>
      <c r="I767" s="571">
        <v>548</v>
      </c>
      <c r="J767" s="571">
        <v>572</v>
      </c>
      <c r="K767" s="571">
        <v>314600</v>
      </c>
      <c r="L767" s="571">
        <v>1.5515880844347998</v>
      </c>
      <c r="M767" s="571">
        <v>550</v>
      </c>
      <c r="N767" s="571">
        <v>363</v>
      </c>
      <c r="O767" s="571">
        <v>200739</v>
      </c>
      <c r="P767" s="585">
        <v>0.99003255079897412</v>
      </c>
      <c r="Q767" s="572">
        <v>553</v>
      </c>
    </row>
    <row r="768" spans="1:17" ht="14.4" customHeight="1" x14ac:dyDescent="0.3">
      <c r="A768" s="567" t="s">
        <v>4732</v>
      </c>
      <c r="B768" s="568" t="s">
        <v>3813</v>
      </c>
      <c r="C768" s="568" t="s">
        <v>3828</v>
      </c>
      <c r="D768" s="568" t="s">
        <v>3951</v>
      </c>
      <c r="E768" s="568" t="s">
        <v>3874</v>
      </c>
      <c r="F768" s="571">
        <v>18</v>
      </c>
      <c r="G768" s="571">
        <v>13338</v>
      </c>
      <c r="H768" s="571">
        <v>1</v>
      </c>
      <c r="I768" s="571">
        <v>741</v>
      </c>
      <c r="J768" s="571">
        <v>42</v>
      </c>
      <c r="K768" s="571">
        <v>31206</v>
      </c>
      <c r="L768" s="571">
        <v>2.3396311291048133</v>
      </c>
      <c r="M768" s="571">
        <v>743</v>
      </c>
      <c r="N768" s="571">
        <v>59</v>
      </c>
      <c r="O768" s="571">
        <v>44014</v>
      </c>
      <c r="P768" s="585">
        <v>3.299895036737142</v>
      </c>
      <c r="Q768" s="572">
        <v>746</v>
      </c>
    </row>
    <row r="769" spans="1:17" ht="14.4" customHeight="1" x14ac:dyDescent="0.3">
      <c r="A769" s="567" t="s">
        <v>4732</v>
      </c>
      <c r="B769" s="568" t="s">
        <v>3813</v>
      </c>
      <c r="C769" s="568" t="s">
        <v>3828</v>
      </c>
      <c r="D769" s="568" t="s">
        <v>3952</v>
      </c>
      <c r="E769" s="568" t="s">
        <v>3945</v>
      </c>
      <c r="F769" s="571">
        <v>1304</v>
      </c>
      <c r="G769" s="571">
        <v>1040592</v>
      </c>
      <c r="H769" s="571">
        <v>1</v>
      </c>
      <c r="I769" s="571">
        <v>798</v>
      </c>
      <c r="J769" s="571">
        <v>1364</v>
      </c>
      <c r="K769" s="571">
        <v>1091200</v>
      </c>
      <c r="L769" s="571">
        <v>1.048633854575088</v>
      </c>
      <c r="M769" s="571">
        <v>800</v>
      </c>
      <c r="N769" s="571">
        <v>1199</v>
      </c>
      <c r="O769" s="571">
        <v>962797</v>
      </c>
      <c r="P769" s="585">
        <v>0.92523967126404971</v>
      </c>
      <c r="Q769" s="572">
        <v>803</v>
      </c>
    </row>
    <row r="770" spans="1:17" ht="14.4" customHeight="1" x14ac:dyDescent="0.3">
      <c r="A770" s="567" t="s">
        <v>4732</v>
      </c>
      <c r="B770" s="568" t="s">
        <v>3813</v>
      </c>
      <c r="C770" s="568" t="s">
        <v>3828</v>
      </c>
      <c r="D770" s="568" t="s">
        <v>3953</v>
      </c>
      <c r="E770" s="568" t="s">
        <v>3945</v>
      </c>
      <c r="F770" s="571">
        <v>1206</v>
      </c>
      <c r="G770" s="571">
        <v>1114344</v>
      </c>
      <c r="H770" s="571">
        <v>1</v>
      </c>
      <c r="I770" s="571">
        <v>924</v>
      </c>
      <c r="J770" s="571">
        <v>1303</v>
      </c>
      <c r="K770" s="571">
        <v>1206578</v>
      </c>
      <c r="L770" s="571">
        <v>1.0827697730682806</v>
      </c>
      <c r="M770" s="571">
        <v>926</v>
      </c>
      <c r="N770" s="571">
        <v>1003</v>
      </c>
      <c r="O770" s="571">
        <v>931787</v>
      </c>
      <c r="P770" s="585">
        <v>0.83617536416043881</v>
      </c>
      <c r="Q770" s="572">
        <v>929</v>
      </c>
    </row>
    <row r="771" spans="1:17" ht="14.4" customHeight="1" x14ac:dyDescent="0.3">
      <c r="A771" s="567" t="s">
        <v>4732</v>
      </c>
      <c r="B771" s="568" t="s">
        <v>3813</v>
      </c>
      <c r="C771" s="568" t="s">
        <v>3828</v>
      </c>
      <c r="D771" s="568" t="s">
        <v>3954</v>
      </c>
      <c r="E771" s="568" t="s">
        <v>3945</v>
      </c>
      <c r="F771" s="571">
        <v>28</v>
      </c>
      <c r="G771" s="571">
        <v>28196</v>
      </c>
      <c r="H771" s="571">
        <v>1</v>
      </c>
      <c r="I771" s="571">
        <v>1007</v>
      </c>
      <c r="J771" s="571">
        <v>27</v>
      </c>
      <c r="K771" s="571">
        <v>27243</v>
      </c>
      <c r="L771" s="571">
        <v>0.96620087955738398</v>
      </c>
      <c r="M771" s="571">
        <v>1009</v>
      </c>
      <c r="N771" s="571">
        <v>28</v>
      </c>
      <c r="O771" s="571">
        <v>28336</v>
      </c>
      <c r="P771" s="585">
        <v>1.0049652432969216</v>
      </c>
      <c r="Q771" s="572">
        <v>1012</v>
      </c>
    </row>
    <row r="772" spans="1:17" ht="14.4" customHeight="1" x14ac:dyDescent="0.3">
      <c r="A772" s="567" t="s">
        <v>4732</v>
      </c>
      <c r="B772" s="568" t="s">
        <v>3813</v>
      </c>
      <c r="C772" s="568" t="s">
        <v>3828</v>
      </c>
      <c r="D772" s="568" t="s">
        <v>3896</v>
      </c>
      <c r="E772" s="568" t="s">
        <v>3880</v>
      </c>
      <c r="F772" s="571">
        <v>6</v>
      </c>
      <c r="G772" s="571">
        <v>2592</v>
      </c>
      <c r="H772" s="571">
        <v>1</v>
      </c>
      <c r="I772" s="571">
        <v>432</v>
      </c>
      <c r="J772" s="571">
        <v>3</v>
      </c>
      <c r="K772" s="571">
        <v>1305</v>
      </c>
      <c r="L772" s="571">
        <v>0.50347222222222221</v>
      </c>
      <c r="M772" s="571">
        <v>435</v>
      </c>
      <c r="N772" s="571">
        <v>11</v>
      </c>
      <c r="O772" s="571">
        <v>4829</v>
      </c>
      <c r="P772" s="585">
        <v>1.8630401234567902</v>
      </c>
      <c r="Q772" s="572">
        <v>439</v>
      </c>
    </row>
    <row r="773" spans="1:17" ht="14.4" customHeight="1" x14ac:dyDescent="0.3">
      <c r="A773" s="567" t="s">
        <v>4732</v>
      </c>
      <c r="B773" s="568" t="s">
        <v>3813</v>
      </c>
      <c r="C773" s="568" t="s">
        <v>3828</v>
      </c>
      <c r="D773" s="568" t="s">
        <v>3897</v>
      </c>
      <c r="E773" s="568" t="s">
        <v>3882</v>
      </c>
      <c r="F773" s="571"/>
      <c r="G773" s="571"/>
      <c r="H773" s="571"/>
      <c r="I773" s="571"/>
      <c r="J773" s="571"/>
      <c r="K773" s="571"/>
      <c r="L773" s="571"/>
      <c r="M773" s="571"/>
      <c r="N773" s="571">
        <v>3</v>
      </c>
      <c r="O773" s="571">
        <v>1293</v>
      </c>
      <c r="P773" s="585"/>
      <c r="Q773" s="572">
        <v>431</v>
      </c>
    </row>
    <row r="774" spans="1:17" ht="14.4" customHeight="1" x14ac:dyDescent="0.3">
      <c r="A774" s="567" t="s">
        <v>4732</v>
      </c>
      <c r="B774" s="568" t="s">
        <v>3813</v>
      </c>
      <c r="C774" s="568" t="s">
        <v>3828</v>
      </c>
      <c r="D774" s="568" t="s">
        <v>3958</v>
      </c>
      <c r="E774" s="568" t="s">
        <v>3884</v>
      </c>
      <c r="F774" s="571">
        <v>366</v>
      </c>
      <c r="G774" s="571">
        <v>213744</v>
      </c>
      <c r="H774" s="571">
        <v>1</v>
      </c>
      <c r="I774" s="571">
        <v>584</v>
      </c>
      <c r="J774" s="571">
        <v>406</v>
      </c>
      <c r="K774" s="571">
        <v>237916</v>
      </c>
      <c r="L774" s="571">
        <v>1.1130885545325249</v>
      </c>
      <c r="M774" s="571">
        <v>586</v>
      </c>
      <c r="N774" s="571">
        <v>527</v>
      </c>
      <c r="O774" s="571">
        <v>310403</v>
      </c>
      <c r="P774" s="585">
        <v>1.4522185418070215</v>
      </c>
      <c r="Q774" s="572">
        <v>589</v>
      </c>
    </row>
    <row r="775" spans="1:17" ht="14.4" customHeight="1" x14ac:dyDescent="0.3">
      <c r="A775" s="567" t="s">
        <v>4732</v>
      </c>
      <c r="B775" s="568" t="s">
        <v>3813</v>
      </c>
      <c r="C775" s="568" t="s">
        <v>3828</v>
      </c>
      <c r="D775" s="568" t="s">
        <v>3980</v>
      </c>
      <c r="E775" s="568" t="s">
        <v>3884</v>
      </c>
      <c r="F775" s="571">
        <v>8</v>
      </c>
      <c r="G775" s="571">
        <v>6368</v>
      </c>
      <c r="H775" s="571">
        <v>1</v>
      </c>
      <c r="I775" s="571">
        <v>796</v>
      </c>
      <c r="J775" s="571">
        <v>38</v>
      </c>
      <c r="K775" s="571">
        <v>30324</v>
      </c>
      <c r="L775" s="571">
        <v>4.7619346733668344</v>
      </c>
      <c r="M775" s="571">
        <v>798</v>
      </c>
      <c r="N775" s="571">
        <v>58</v>
      </c>
      <c r="O775" s="571">
        <v>46458</v>
      </c>
      <c r="P775" s="585">
        <v>7.295540201005025</v>
      </c>
      <c r="Q775" s="572">
        <v>801</v>
      </c>
    </row>
    <row r="776" spans="1:17" ht="14.4" customHeight="1" x14ac:dyDescent="0.3">
      <c r="A776" s="567" t="s">
        <v>4732</v>
      </c>
      <c r="B776" s="568" t="s">
        <v>3813</v>
      </c>
      <c r="C776" s="568" t="s">
        <v>3828</v>
      </c>
      <c r="D776" s="568" t="s">
        <v>3959</v>
      </c>
      <c r="E776" s="568" t="s">
        <v>3886</v>
      </c>
      <c r="F776" s="571">
        <v>112</v>
      </c>
      <c r="G776" s="571">
        <v>78176</v>
      </c>
      <c r="H776" s="571">
        <v>1</v>
      </c>
      <c r="I776" s="571">
        <v>698</v>
      </c>
      <c r="J776" s="571">
        <v>138</v>
      </c>
      <c r="K776" s="571">
        <v>96738</v>
      </c>
      <c r="L776" s="571">
        <v>1.2374386000818665</v>
      </c>
      <c r="M776" s="571">
        <v>701</v>
      </c>
      <c r="N776" s="571">
        <v>182</v>
      </c>
      <c r="O776" s="571">
        <v>128310</v>
      </c>
      <c r="P776" s="585">
        <v>1.6412965616045845</v>
      </c>
      <c r="Q776" s="572">
        <v>705</v>
      </c>
    </row>
    <row r="777" spans="1:17" ht="14.4" customHeight="1" x14ac:dyDescent="0.3">
      <c r="A777" s="567" t="s">
        <v>4732</v>
      </c>
      <c r="B777" s="568" t="s">
        <v>3813</v>
      </c>
      <c r="C777" s="568" t="s">
        <v>3828</v>
      </c>
      <c r="D777" s="568" t="s">
        <v>3898</v>
      </c>
      <c r="E777" s="568" t="s">
        <v>3888</v>
      </c>
      <c r="F777" s="571">
        <v>4</v>
      </c>
      <c r="G777" s="571">
        <v>3252</v>
      </c>
      <c r="H777" s="571">
        <v>1</v>
      </c>
      <c r="I777" s="571">
        <v>813</v>
      </c>
      <c r="J777" s="571"/>
      <c r="K777" s="571"/>
      <c r="L777" s="571"/>
      <c r="M777" s="571"/>
      <c r="N777" s="571">
        <v>4</v>
      </c>
      <c r="O777" s="571">
        <v>3272</v>
      </c>
      <c r="P777" s="585">
        <v>1.0061500615006149</v>
      </c>
      <c r="Q777" s="572">
        <v>818</v>
      </c>
    </row>
    <row r="778" spans="1:17" ht="14.4" customHeight="1" x14ac:dyDescent="0.3">
      <c r="A778" s="567" t="s">
        <v>4732</v>
      </c>
      <c r="B778" s="568" t="s">
        <v>3813</v>
      </c>
      <c r="C778" s="568" t="s">
        <v>3828</v>
      </c>
      <c r="D778" s="568" t="s">
        <v>3899</v>
      </c>
      <c r="E778" s="568" t="s">
        <v>3892</v>
      </c>
      <c r="F778" s="571">
        <v>498</v>
      </c>
      <c r="G778" s="571">
        <v>102090</v>
      </c>
      <c r="H778" s="571">
        <v>1</v>
      </c>
      <c r="I778" s="571">
        <v>205</v>
      </c>
      <c r="J778" s="571">
        <v>567</v>
      </c>
      <c r="K778" s="571">
        <v>116802</v>
      </c>
      <c r="L778" s="571">
        <v>1.1441081398765796</v>
      </c>
      <c r="M778" s="571">
        <v>206</v>
      </c>
      <c r="N778" s="571">
        <v>516</v>
      </c>
      <c r="O778" s="571">
        <v>106812</v>
      </c>
      <c r="P778" s="585">
        <v>1.0462533059065531</v>
      </c>
      <c r="Q778" s="572">
        <v>207</v>
      </c>
    </row>
    <row r="779" spans="1:17" ht="14.4" customHeight="1" x14ac:dyDescent="0.3">
      <c r="A779" s="567" t="s">
        <v>4732</v>
      </c>
      <c r="B779" s="568" t="s">
        <v>3813</v>
      </c>
      <c r="C779" s="568" t="s">
        <v>3828</v>
      </c>
      <c r="D779" s="568" t="s">
        <v>3902</v>
      </c>
      <c r="E779" s="568" t="s">
        <v>3903</v>
      </c>
      <c r="F779" s="571">
        <v>1</v>
      </c>
      <c r="G779" s="571">
        <v>324</v>
      </c>
      <c r="H779" s="571">
        <v>1</v>
      </c>
      <c r="I779" s="571">
        <v>324</v>
      </c>
      <c r="J779" s="571"/>
      <c r="K779" s="571"/>
      <c r="L779" s="571"/>
      <c r="M779" s="571"/>
      <c r="N779" s="571">
        <v>1</v>
      </c>
      <c r="O779" s="571">
        <v>327</v>
      </c>
      <c r="P779" s="585">
        <v>1.0092592592592593</v>
      </c>
      <c r="Q779" s="572">
        <v>327</v>
      </c>
    </row>
    <row r="780" spans="1:17" ht="14.4" customHeight="1" x14ac:dyDescent="0.3">
      <c r="A780" s="567" t="s">
        <v>4735</v>
      </c>
      <c r="B780" s="568" t="s">
        <v>3813</v>
      </c>
      <c r="C780" s="568" t="s">
        <v>3819</v>
      </c>
      <c r="D780" s="568" t="s">
        <v>3938</v>
      </c>
      <c r="E780" s="568" t="s">
        <v>3939</v>
      </c>
      <c r="F780" s="571"/>
      <c r="G780" s="571"/>
      <c r="H780" s="571"/>
      <c r="I780" s="571"/>
      <c r="J780" s="571"/>
      <c r="K780" s="571"/>
      <c r="L780" s="571"/>
      <c r="M780" s="571"/>
      <c r="N780" s="571">
        <v>1</v>
      </c>
      <c r="O780" s="571">
        <v>904.75</v>
      </c>
      <c r="P780" s="585"/>
      <c r="Q780" s="572">
        <v>904.75</v>
      </c>
    </row>
    <row r="781" spans="1:17" ht="14.4" customHeight="1" x14ac:dyDescent="0.3">
      <c r="A781" s="567" t="s">
        <v>4735</v>
      </c>
      <c r="B781" s="568" t="s">
        <v>3813</v>
      </c>
      <c r="C781" s="568" t="s">
        <v>3828</v>
      </c>
      <c r="D781" s="568" t="s">
        <v>3940</v>
      </c>
      <c r="E781" s="568" t="s">
        <v>3941</v>
      </c>
      <c r="F781" s="571">
        <v>1</v>
      </c>
      <c r="G781" s="571">
        <v>850</v>
      </c>
      <c r="H781" s="571">
        <v>1</v>
      </c>
      <c r="I781" s="571">
        <v>850</v>
      </c>
      <c r="J781" s="571">
        <v>1</v>
      </c>
      <c r="K781" s="571">
        <v>852</v>
      </c>
      <c r="L781" s="571">
        <v>1.0023529411764707</v>
      </c>
      <c r="M781" s="571">
        <v>852</v>
      </c>
      <c r="N781" s="571"/>
      <c r="O781" s="571"/>
      <c r="P781" s="585"/>
      <c r="Q781" s="572"/>
    </row>
    <row r="782" spans="1:17" ht="14.4" customHeight="1" x14ac:dyDescent="0.3">
      <c r="A782" s="567" t="s">
        <v>4735</v>
      </c>
      <c r="B782" s="568" t="s">
        <v>3813</v>
      </c>
      <c r="C782" s="568" t="s">
        <v>3828</v>
      </c>
      <c r="D782" s="568" t="s">
        <v>3942</v>
      </c>
      <c r="E782" s="568" t="s">
        <v>3943</v>
      </c>
      <c r="F782" s="571"/>
      <c r="G782" s="571"/>
      <c r="H782" s="571"/>
      <c r="I782" s="571"/>
      <c r="J782" s="571">
        <v>1</v>
      </c>
      <c r="K782" s="571">
        <v>185</v>
      </c>
      <c r="L782" s="571"/>
      <c r="M782" s="571">
        <v>185</v>
      </c>
      <c r="N782" s="571">
        <v>1</v>
      </c>
      <c r="O782" s="571">
        <v>185</v>
      </c>
      <c r="P782" s="585"/>
      <c r="Q782" s="572">
        <v>185</v>
      </c>
    </row>
    <row r="783" spans="1:17" ht="14.4" customHeight="1" x14ac:dyDescent="0.3">
      <c r="A783" s="567" t="s">
        <v>4735</v>
      </c>
      <c r="B783" s="568" t="s">
        <v>3813</v>
      </c>
      <c r="C783" s="568" t="s">
        <v>3828</v>
      </c>
      <c r="D783" s="568" t="s">
        <v>3956</v>
      </c>
      <c r="E783" s="568" t="s">
        <v>3957</v>
      </c>
      <c r="F783" s="571">
        <v>2</v>
      </c>
      <c r="G783" s="571">
        <v>116</v>
      </c>
      <c r="H783" s="571">
        <v>1</v>
      </c>
      <c r="I783" s="571">
        <v>58</v>
      </c>
      <c r="J783" s="571">
        <v>1</v>
      </c>
      <c r="K783" s="571">
        <v>58</v>
      </c>
      <c r="L783" s="571">
        <v>0.5</v>
      </c>
      <c r="M783" s="571">
        <v>58</v>
      </c>
      <c r="N783" s="571"/>
      <c r="O783" s="571"/>
      <c r="P783" s="585"/>
      <c r="Q783" s="572"/>
    </row>
    <row r="784" spans="1:17" ht="14.4" customHeight="1" x14ac:dyDescent="0.3">
      <c r="A784" s="567" t="s">
        <v>4735</v>
      </c>
      <c r="B784" s="568" t="s">
        <v>3813</v>
      </c>
      <c r="C784" s="568" t="s">
        <v>3828</v>
      </c>
      <c r="D784" s="568" t="s">
        <v>3849</v>
      </c>
      <c r="E784" s="568" t="s">
        <v>3850</v>
      </c>
      <c r="F784" s="571">
        <v>1</v>
      </c>
      <c r="G784" s="571">
        <v>630</v>
      </c>
      <c r="H784" s="571">
        <v>1</v>
      </c>
      <c r="I784" s="571">
        <v>630</v>
      </c>
      <c r="J784" s="571"/>
      <c r="K784" s="571"/>
      <c r="L784" s="571"/>
      <c r="M784" s="571"/>
      <c r="N784" s="571"/>
      <c r="O784" s="571"/>
      <c r="P784" s="585"/>
      <c r="Q784" s="572"/>
    </row>
    <row r="785" spans="1:17" ht="14.4" customHeight="1" x14ac:dyDescent="0.3">
      <c r="A785" s="567" t="s">
        <v>4735</v>
      </c>
      <c r="B785" s="568" t="s">
        <v>3813</v>
      </c>
      <c r="C785" s="568" t="s">
        <v>3828</v>
      </c>
      <c r="D785" s="568" t="s">
        <v>3973</v>
      </c>
      <c r="E785" s="568" t="s">
        <v>3974</v>
      </c>
      <c r="F785" s="571">
        <v>4</v>
      </c>
      <c r="G785" s="571">
        <v>400</v>
      </c>
      <c r="H785" s="571">
        <v>1</v>
      </c>
      <c r="I785" s="571">
        <v>100</v>
      </c>
      <c r="J785" s="571">
        <v>5</v>
      </c>
      <c r="K785" s="571">
        <v>500</v>
      </c>
      <c r="L785" s="571">
        <v>1.25</v>
      </c>
      <c r="M785" s="571">
        <v>100</v>
      </c>
      <c r="N785" s="571">
        <v>2</v>
      </c>
      <c r="O785" s="571">
        <v>200</v>
      </c>
      <c r="P785" s="585">
        <v>0.5</v>
      </c>
      <c r="Q785" s="572">
        <v>100</v>
      </c>
    </row>
    <row r="786" spans="1:17" ht="14.4" customHeight="1" x14ac:dyDescent="0.3">
      <c r="A786" s="567" t="s">
        <v>4735</v>
      </c>
      <c r="B786" s="568" t="s">
        <v>3813</v>
      </c>
      <c r="C786" s="568" t="s">
        <v>3828</v>
      </c>
      <c r="D786" s="568" t="s">
        <v>3857</v>
      </c>
      <c r="E786" s="568" t="s">
        <v>3858</v>
      </c>
      <c r="F786" s="571"/>
      <c r="G786" s="571"/>
      <c r="H786" s="571"/>
      <c r="I786" s="571"/>
      <c r="J786" s="571">
        <v>1</v>
      </c>
      <c r="K786" s="571">
        <v>78</v>
      </c>
      <c r="L786" s="571"/>
      <c r="M786" s="571">
        <v>78</v>
      </c>
      <c r="N786" s="571"/>
      <c r="O786" s="571"/>
      <c r="P786" s="585"/>
      <c r="Q786" s="572"/>
    </row>
    <row r="787" spans="1:17" ht="14.4" customHeight="1" x14ac:dyDescent="0.3">
      <c r="A787" s="567" t="s">
        <v>4735</v>
      </c>
      <c r="B787" s="568" t="s">
        <v>3813</v>
      </c>
      <c r="C787" s="568" t="s">
        <v>3828</v>
      </c>
      <c r="D787" s="568" t="s">
        <v>3859</v>
      </c>
      <c r="E787" s="568" t="s">
        <v>3860</v>
      </c>
      <c r="F787" s="571">
        <v>28</v>
      </c>
      <c r="G787" s="571">
        <v>6440</v>
      </c>
      <c r="H787" s="571">
        <v>1</v>
      </c>
      <c r="I787" s="571">
        <v>230</v>
      </c>
      <c r="J787" s="571">
        <v>36</v>
      </c>
      <c r="K787" s="571">
        <v>8316</v>
      </c>
      <c r="L787" s="571">
        <v>1.2913043478260871</v>
      </c>
      <c r="M787" s="571">
        <v>231</v>
      </c>
      <c r="N787" s="571">
        <v>28</v>
      </c>
      <c r="O787" s="571">
        <v>6496</v>
      </c>
      <c r="P787" s="585">
        <v>1.008695652173913</v>
      </c>
      <c r="Q787" s="572">
        <v>232</v>
      </c>
    </row>
    <row r="788" spans="1:17" ht="14.4" customHeight="1" x14ac:dyDescent="0.3">
      <c r="A788" s="567" t="s">
        <v>4735</v>
      </c>
      <c r="B788" s="568" t="s">
        <v>3813</v>
      </c>
      <c r="C788" s="568" t="s">
        <v>3828</v>
      </c>
      <c r="D788" s="568" t="s">
        <v>3861</v>
      </c>
      <c r="E788" s="568" t="s">
        <v>3862</v>
      </c>
      <c r="F788" s="571">
        <v>11</v>
      </c>
      <c r="G788" s="571">
        <v>1265</v>
      </c>
      <c r="H788" s="571">
        <v>1</v>
      </c>
      <c r="I788" s="571">
        <v>115</v>
      </c>
      <c r="J788" s="571">
        <v>21</v>
      </c>
      <c r="K788" s="571">
        <v>2436</v>
      </c>
      <c r="L788" s="571">
        <v>1.9256916996047431</v>
      </c>
      <c r="M788" s="571">
        <v>116</v>
      </c>
      <c r="N788" s="571">
        <v>12</v>
      </c>
      <c r="O788" s="571">
        <v>1392</v>
      </c>
      <c r="P788" s="585">
        <v>1.1003952569169961</v>
      </c>
      <c r="Q788" s="572">
        <v>116</v>
      </c>
    </row>
    <row r="789" spans="1:17" ht="14.4" customHeight="1" x14ac:dyDescent="0.3">
      <c r="A789" s="567" t="s">
        <v>4735</v>
      </c>
      <c r="B789" s="568" t="s">
        <v>3813</v>
      </c>
      <c r="C789" s="568" t="s">
        <v>3828</v>
      </c>
      <c r="D789" s="568" t="s">
        <v>3863</v>
      </c>
      <c r="E789" s="568" t="s">
        <v>3864</v>
      </c>
      <c r="F789" s="571">
        <v>1</v>
      </c>
      <c r="G789" s="571">
        <v>110</v>
      </c>
      <c r="H789" s="571">
        <v>1</v>
      </c>
      <c r="I789" s="571">
        <v>110</v>
      </c>
      <c r="J789" s="571"/>
      <c r="K789" s="571"/>
      <c r="L789" s="571"/>
      <c r="M789" s="571"/>
      <c r="N789" s="571"/>
      <c r="O789" s="571"/>
      <c r="P789" s="585"/>
      <c r="Q789" s="572"/>
    </row>
    <row r="790" spans="1:17" ht="14.4" customHeight="1" x14ac:dyDescent="0.3">
      <c r="A790" s="567" t="s">
        <v>4735</v>
      </c>
      <c r="B790" s="568" t="s">
        <v>3813</v>
      </c>
      <c r="C790" s="568" t="s">
        <v>3828</v>
      </c>
      <c r="D790" s="568" t="s">
        <v>3867</v>
      </c>
      <c r="E790" s="568" t="s">
        <v>3868</v>
      </c>
      <c r="F790" s="571">
        <v>1</v>
      </c>
      <c r="G790" s="571">
        <v>294</v>
      </c>
      <c r="H790" s="571">
        <v>1</v>
      </c>
      <c r="I790" s="571">
        <v>294</v>
      </c>
      <c r="J790" s="571">
        <v>1</v>
      </c>
      <c r="K790" s="571">
        <v>295</v>
      </c>
      <c r="L790" s="571">
        <v>1.0034013605442176</v>
      </c>
      <c r="M790" s="571">
        <v>295</v>
      </c>
      <c r="N790" s="571"/>
      <c r="O790" s="571"/>
      <c r="P790" s="585"/>
      <c r="Q790" s="572"/>
    </row>
    <row r="791" spans="1:17" ht="14.4" customHeight="1" x14ac:dyDescent="0.3">
      <c r="A791" s="567" t="s">
        <v>4735</v>
      </c>
      <c r="B791" s="568" t="s">
        <v>3813</v>
      </c>
      <c r="C791" s="568" t="s">
        <v>3828</v>
      </c>
      <c r="D791" s="568" t="s">
        <v>3869</v>
      </c>
      <c r="E791" s="568" t="s">
        <v>3870</v>
      </c>
      <c r="F791" s="571">
        <v>22</v>
      </c>
      <c r="G791" s="571">
        <v>6996</v>
      </c>
      <c r="H791" s="571">
        <v>1</v>
      </c>
      <c r="I791" s="571">
        <v>318</v>
      </c>
      <c r="J791" s="571">
        <v>21</v>
      </c>
      <c r="K791" s="571">
        <v>6699</v>
      </c>
      <c r="L791" s="571">
        <v>0.95754716981132071</v>
      </c>
      <c r="M791" s="571">
        <v>319</v>
      </c>
      <c r="N791" s="571">
        <v>6</v>
      </c>
      <c r="O791" s="571">
        <v>1920</v>
      </c>
      <c r="P791" s="585">
        <v>0.274442538593482</v>
      </c>
      <c r="Q791" s="572">
        <v>320</v>
      </c>
    </row>
    <row r="792" spans="1:17" ht="14.4" customHeight="1" x14ac:dyDescent="0.3">
      <c r="A792" s="567" t="s">
        <v>4735</v>
      </c>
      <c r="B792" s="568" t="s">
        <v>3813</v>
      </c>
      <c r="C792" s="568" t="s">
        <v>3828</v>
      </c>
      <c r="D792" s="568" t="s">
        <v>3871</v>
      </c>
      <c r="E792" s="568" t="s">
        <v>3872</v>
      </c>
      <c r="F792" s="571">
        <v>4</v>
      </c>
      <c r="G792" s="571">
        <v>1928</v>
      </c>
      <c r="H792" s="571">
        <v>1</v>
      </c>
      <c r="I792" s="571">
        <v>482</v>
      </c>
      <c r="J792" s="571">
        <v>5</v>
      </c>
      <c r="K792" s="571">
        <v>2415</v>
      </c>
      <c r="L792" s="571">
        <v>1.2525933609958506</v>
      </c>
      <c r="M792" s="571">
        <v>483</v>
      </c>
      <c r="N792" s="571">
        <v>7</v>
      </c>
      <c r="O792" s="571">
        <v>3388</v>
      </c>
      <c r="P792" s="585">
        <v>1.7572614107883817</v>
      </c>
      <c r="Q792" s="572">
        <v>484</v>
      </c>
    </row>
    <row r="793" spans="1:17" ht="14.4" customHeight="1" x14ac:dyDescent="0.3">
      <c r="A793" s="567" t="s">
        <v>4735</v>
      </c>
      <c r="B793" s="568" t="s">
        <v>3813</v>
      </c>
      <c r="C793" s="568" t="s">
        <v>3828</v>
      </c>
      <c r="D793" s="568" t="s">
        <v>3873</v>
      </c>
      <c r="E793" s="568" t="s">
        <v>3874</v>
      </c>
      <c r="F793" s="571"/>
      <c r="G793" s="571"/>
      <c r="H793" s="571"/>
      <c r="I793" s="571"/>
      <c r="J793" s="571">
        <v>4</v>
      </c>
      <c r="K793" s="571">
        <v>2704</v>
      </c>
      <c r="L793" s="571"/>
      <c r="M793" s="571">
        <v>676</v>
      </c>
      <c r="N793" s="571"/>
      <c r="O793" s="571"/>
      <c r="P793" s="585"/>
      <c r="Q793" s="572"/>
    </row>
    <row r="794" spans="1:17" ht="14.4" customHeight="1" x14ac:dyDescent="0.3">
      <c r="A794" s="567" t="s">
        <v>4735</v>
      </c>
      <c r="B794" s="568" t="s">
        <v>3813</v>
      </c>
      <c r="C794" s="568" t="s">
        <v>3828</v>
      </c>
      <c r="D794" s="568" t="s">
        <v>3944</v>
      </c>
      <c r="E794" s="568" t="s">
        <v>3945</v>
      </c>
      <c r="F794" s="571">
        <v>13</v>
      </c>
      <c r="G794" s="571">
        <v>9516</v>
      </c>
      <c r="H794" s="571">
        <v>1</v>
      </c>
      <c r="I794" s="571">
        <v>732</v>
      </c>
      <c r="J794" s="571">
        <v>2</v>
      </c>
      <c r="K794" s="571">
        <v>1466</v>
      </c>
      <c r="L794" s="571">
        <v>0.15405632618747372</v>
      </c>
      <c r="M794" s="571">
        <v>733</v>
      </c>
      <c r="N794" s="571">
        <v>6</v>
      </c>
      <c r="O794" s="571">
        <v>4404</v>
      </c>
      <c r="P794" s="585">
        <v>0.46279949558638084</v>
      </c>
      <c r="Q794" s="572">
        <v>734</v>
      </c>
    </row>
    <row r="795" spans="1:17" ht="14.4" customHeight="1" x14ac:dyDescent="0.3">
      <c r="A795" s="567" t="s">
        <v>4735</v>
      </c>
      <c r="B795" s="568" t="s">
        <v>3813</v>
      </c>
      <c r="C795" s="568" t="s">
        <v>3828</v>
      </c>
      <c r="D795" s="568" t="s">
        <v>3875</v>
      </c>
      <c r="E795" s="568" t="s">
        <v>3876</v>
      </c>
      <c r="F795" s="571">
        <v>59</v>
      </c>
      <c r="G795" s="571">
        <v>4720</v>
      </c>
      <c r="H795" s="571">
        <v>1</v>
      </c>
      <c r="I795" s="571">
        <v>80</v>
      </c>
      <c r="J795" s="571">
        <v>66</v>
      </c>
      <c r="K795" s="571">
        <v>5346</v>
      </c>
      <c r="L795" s="571">
        <v>1.1326271186440677</v>
      </c>
      <c r="M795" s="571">
        <v>81</v>
      </c>
      <c r="N795" s="571">
        <v>40</v>
      </c>
      <c r="O795" s="571">
        <v>3280</v>
      </c>
      <c r="P795" s="585">
        <v>0.69491525423728817</v>
      </c>
      <c r="Q795" s="572">
        <v>82</v>
      </c>
    </row>
    <row r="796" spans="1:17" ht="14.4" customHeight="1" x14ac:dyDescent="0.3">
      <c r="A796" s="567" t="s">
        <v>4735</v>
      </c>
      <c r="B796" s="568" t="s">
        <v>3813</v>
      </c>
      <c r="C796" s="568" t="s">
        <v>3828</v>
      </c>
      <c r="D796" s="568" t="s">
        <v>3877</v>
      </c>
      <c r="E796" s="568" t="s">
        <v>3878</v>
      </c>
      <c r="F796" s="571">
        <v>23</v>
      </c>
      <c r="G796" s="571">
        <v>6141</v>
      </c>
      <c r="H796" s="571">
        <v>1</v>
      </c>
      <c r="I796" s="571">
        <v>267</v>
      </c>
      <c r="J796" s="571">
        <v>30</v>
      </c>
      <c r="K796" s="571">
        <v>8040</v>
      </c>
      <c r="L796" s="571">
        <v>1.3092330239374694</v>
      </c>
      <c r="M796" s="571">
        <v>268</v>
      </c>
      <c r="N796" s="571">
        <v>23</v>
      </c>
      <c r="O796" s="571">
        <v>6187</v>
      </c>
      <c r="P796" s="585">
        <v>1.0074906367041199</v>
      </c>
      <c r="Q796" s="572">
        <v>269</v>
      </c>
    </row>
    <row r="797" spans="1:17" ht="14.4" customHeight="1" x14ac:dyDescent="0.3">
      <c r="A797" s="567" t="s">
        <v>4735</v>
      </c>
      <c r="B797" s="568" t="s">
        <v>3813</v>
      </c>
      <c r="C797" s="568" t="s">
        <v>3828</v>
      </c>
      <c r="D797" s="568" t="s">
        <v>3946</v>
      </c>
      <c r="E797" s="568" t="s">
        <v>3947</v>
      </c>
      <c r="F797" s="571">
        <v>16</v>
      </c>
      <c r="G797" s="571">
        <v>8352</v>
      </c>
      <c r="H797" s="571">
        <v>1</v>
      </c>
      <c r="I797" s="571">
        <v>522</v>
      </c>
      <c r="J797" s="571">
        <v>37</v>
      </c>
      <c r="K797" s="571">
        <v>19351</v>
      </c>
      <c r="L797" s="571">
        <v>2.3169300766283527</v>
      </c>
      <c r="M797" s="571">
        <v>523</v>
      </c>
      <c r="N797" s="571">
        <v>12</v>
      </c>
      <c r="O797" s="571">
        <v>6288</v>
      </c>
      <c r="P797" s="585">
        <v>0.75287356321839083</v>
      </c>
      <c r="Q797" s="572">
        <v>524</v>
      </c>
    </row>
    <row r="798" spans="1:17" ht="14.4" customHeight="1" x14ac:dyDescent="0.3">
      <c r="A798" s="567" t="s">
        <v>4735</v>
      </c>
      <c r="B798" s="568" t="s">
        <v>3813</v>
      </c>
      <c r="C798" s="568" t="s">
        <v>3828</v>
      </c>
      <c r="D798" s="568" t="s">
        <v>3885</v>
      </c>
      <c r="E798" s="568" t="s">
        <v>3886</v>
      </c>
      <c r="F798" s="571"/>
      <c r="G798" s="571"/>
      <c r="H798" s="571"/>
      <c r="I798" s="571"/>
      <c r="J798" s="571">
        <v>1</v>
      </c>
      <c r="K798" s="571">
        <v>599</v>
      </c>
      <c r="L798" s="571"/>
      <c r="M798" s="571">
        <v>599</v>
      </c>
      <c r="N798" s="571"/>
      <c r="O798" s="571"/>
      <c r="P798" s="585"/>
      <c r="Q798" s="572"/>
    </row>
    <row r="799" spans="1:17" ht="14.4" customHeight="1" x14ac:dyDescent="0.3">
      <c r="A799" s="567" t="s">
        <v>4735</v>
      </c>
      <c r="B799" s="568" t="s">
        <v>3813</v>
      </c>
      <c r="C799" s="568" t="s">
        <v>3828</v>
      </c>
      <c r="D799" s="568" t="s">
        <v>3891</v>
      </c>
      <c r="E799" s="568" t="s">
        <v>3892</v>
      </c>
      <c r="F799" s="571">
        <v>1</v>
      </c>
      <c r="G799" s="571">
        <v>171</v>
      </c>
      <c r="H799" s="571">
        <v>1</v>
      </c>
      <c r="I799" s="571">
        <v>171</v>
      </c>
      <c r="J799" s="571"/>
      <c r="K799" s="571"/>
      <c r="L799" s="571"/>
      <c r="M799" s="571"/>
      <c r="N799" s="571">
        <v>2</v>
      </c>
      <c r="O799" s="571">
        <v>344</v>
      </c>
      <c r="P799" s="585">
        <v>2.0116959064327484</v>
      </c>
      <c r="Q799" s="572">
        <v>172</v>
      </c>
    </row>
    <row r="800" spans="1:17" ht="14.4" customHeight="1" x14ac:dyDescent="0.3">
      <c r="A800" s="567" t="s">
        <v>4735</v>
      </c>
      <c r="B800" s="568" t="s">
        <v>3813</v>
      </c>
      <c r="C800" s="568" t="s">
        <v>3828</v>
      </c>
      <c r="D800" s="568" t="s">
        <v>3893</v>
      </c>
      <c r="E800" s="568" t="s">
        <v>3868</v>
      </c>
      <c r="F800" s="571"/>
      <c r="G800" s="571"/>
      <c r="H800" s="571"/>
      <c r="I800" s="571"/>
      <c r="J800" s="571">
        <v>1</v>
      </c>
      <c r="K800" s="571">
        <v>362</v>
      </c>
      <c r="L800" s="571"/>
      <c r="M800" s="571">
        <v>362</v>
      </c>
      <c r="N800" s="571">
        <v>9</v>
      </c>
      <c r="O800" s="571">
        <v>3285</v>
      </c>
      <c r="P800" s="585"/>
      <c r="Q800" s="572">
        <v>365</v>
      </c>
    </row>
    <row r="801" spans="1:17" ht="14.4" customHeight="1" x14ac:dyDescent="0.3">
      <c r="A801" s="567" t="s">
        <v>4735</v>
      </c>
      <c r="B801" s="568" t="s">
        <v>3813</v>
      </c>
      <c r="C801" s="568" t="s">
        <v>3828</v>
      </c>
      <c r="D801" s="568" t="s">
        <v>3894</v>
      </c>
      <c r="E801" s="568" t="s">
        <v>3870</v>
      </c>
      <c r="F801" s="571">
        <v>7</v>
      </c>
      <c r="G801" s="571">
        <v>2688</v>
      </c>
      <c r="H801" s="571">
        <v>1</v>
      </c>
      <c r="I801" s="571">
        <v>384</v>
      </c>
      <c r="J801" s="571">
        <v>6</v>
      </c>
      <c r="K801" s="571">
        <v>2316</v>
      </c>
      <c r="L801" s="571">
        <v>0.8616071428571429</v>
      </c>
      <c r="M801" s="571">
        <v>386</v>
      </c>
      <c r="N801" s="571">
        <v>18</v>
      </c>
      <c r="O801" s="571">
        <v>7002</v>
      </c>
      <c r="P801" s="585">
        <v>2.6049107142857144</v>
      </c>
      <c r="Q801" s="572">
        <v>389</v>
      </c>
    </row>
    <row r="802" spans="1:17" ht="14.4" customHeight="1" x14ac:dyDescent="0.3">
      <c r="A802" s="567" t="s">
        <v>4735</v>
      </c>
      <c r="B802" s="568" t="s">
        <v>3813</v>
      </c>
      <c r="C802" s="568" t="s">
        <v>3828</v>
      </c>
      <c r="D802" s="568" t="s">
        <v>3895</v>
      </c>
      <c r="E802" s="568" t="s">
        <v>3872</v>
      </c>
      <c r="F802" s="571">
        <v>2</v>
      </c>
      <c r="G802" s="571">
        <v>1096</v>
      </c>
      <c r="H802" s="571">
        <v>1</v>
      </c>
      <c r="I802" s="571">
        <v>548</v>
      </c>
      <c r="J802" s="571">
        <v>5</v>
      </c>
      <c r="K802" s="571">
        <v>2750</v>
      </c>
      <c r="L802" s="571">
        <v>2.5091240875912408</v>
      </c>
      <c r="M802" s="571">
        <v>550</v>
      </c>
      <c r="N802" s="571">
        <v>2</v>
      </c>
      <c r="O802" s="571">
        <v>1106</v>
      </c>
      <c r="P802" s="585">
        <v>1.0091240875912408</v>
      </c>
      <c r="Q802" s="572">
        <v>553</v>
      </c>
    </row>
    <row r="803" spans="1:17" ht="14.4" customHeight="1" x14ac:dyDescent="0.3">
      <c r="A803" s="567" t="s">
        <v>4735</v>
      </c>
      <c r="B803" s="568" t="s">
        <v>3813</v>
      </c>
      <c r="C803" s="568" t="s">
        <v>3828</v>
      </c>
      <c r="D803" s="568" t="s">
        <v>3951</v>
      </c>
      <c r="E803" s="568" t="s">
        <v>3874</v>
      </c>
      <c r="F803" s="571"/>
      <c r="G803" s="571"/>
      <c r="H803" s="571"/>
      <c r="I803" s="571"/>
      <c r="J803" s="571">
        <v>3</v>
      </c>
      <c r="K803" s="571">
        <v>2229</v>
      </c>
      <c r="L803" s="571"/>
      <c r="M803" s="571">
        <v>743</v>
      </c>
      <c r="N803" s="571"/>
      <c r="O803" s="571"/>
      <c r="P803" s="585"/>
      <c r="Q803" s="572"/>
    </row>
    <row r="804" spans="1:17" ht="14.4" customHeight="1" x14ac:dyDescent="0.3">
      <c r="A804" s="567" t="s">
        <v>4735</v>
      </c>
      <c r="B804" s="568" t="s">
        <v>3813</v>
      </c>
      <c r="C804" s="568" t="s">
        <v>3828</v>
      </c>
      <c r="D804" s="568" t="s">
        <v>3952</v>
      </c>
      <c r="E804" s="568" t="s">
        <v>3945</v>
      </c>
      <c r="F804" s="571">
        <v>28</v>
      </c>
      <c r="G804" s="571">
        <v>22344</v>
      </c>
      <c r="H804" s="571">
        <v>1</v>
      </c>
      <c r="I804" s="571">
        <v>798</v>
      </c>
      <c r="J804" s="571">
        <v>25</v>
      </c>
      <c r="K804" s="571">
        <v>20000</v>
      </c>
      <c r="L804" s="571">
        <v>0.8950948800572861</v>
      </c>
      <c r="M804" s="571">
        <v>800</v>
      </c>
      <c r="N804" s="571">
        <v>13</v>
      </c>
      <c r="O804" s="571">
        <v>10439</v>
      </c>
      <c r="P804" s="585">
        <v>0.46719477264590048</v>
      </c>
      <c r="Q804" s="572">
        <v>803</v>
      </c>
    </row>
    <row r="805" spans="1:17" ht="14.4" customHeight="1" x14ac:dyDescent="0.3">
      <c r="A805" s="567" t="s">
        <v>4735</v>
      </c>
      <c r="B805" s="568" t="s">
        <v>3813</v>
      </c>
      <c r="C805" s="568" t="s">
        <v>3828</v>
      </c>
      <c r="D805" s="568" t="s">
        <v>3953</v>
      </c>
      <c r="E805" s="568" t="s">
        <v>3945</v>
      </c>
      <c r="F805" s="571">
        <v>23</v>
      </c>
      <c r="G805" s="571">
        <v>21252</v>
      </c>
      <c r="H805" s="571">
        <v>1</v>
      </c>
      <c r="I805" s="571">
        <v>924</v>
      </c>
      <c r="J805" s="571">
        <v>20</v>
      </c>
      <c r="K805" s="571">
        <v>18520</v>
      </c>
      <c r="L805" s="571">
        <v>0.87144739318652364</v>
      </c>
      <c r="M805" s="571">
        <v>926</v>
      </c>
      <c r="N805" s="571">
        <v>11</v>
      </c>
      <c r="O805" s="571">
        <v>10219</v>
      </c>
      <c r="P805" s="585">
        <v>0.4808488612836439</v>
      </c>
      <c r="Q805" s="572">
        <v>929</v>
      </c>
    </row>
    <row r="806" spans="1:17" ht="14.4" customHeight="1" x14ac:dyDescent="0.3">
      <c r="A806" s="567" t="s">
        <v>4735</v>
      </c>
      <c r="B806" s="568" t="s">
        <v>3813</v>
      </c>
      <c r="C806" s="568" t="s">
        <v>3828</v>
      </c>
      <c r="D806" s="568" t="s">
        <v>3954</v>
      </c>
      <c r="E806" s="568" t="s">
        <v>3945</v>
      </c>
      <c r="F806" s="571"/>
      <c r="G806" s="571"/>
      <c r="H806" s="571"/>
      <c r="I806" s="571"/>
      <c r="J806" s="571">
        <v>6</v>
      </c>
      <c r="K806" s="571">
        <v>6054</v>
      </c>
      <c r="L806" s="571"/>
      <c r="M806" s="571">
        <v>1009</v>
      </c>
      <c r="N806" s="571"/>
      <c r="O806" s="571"/>
      <c r="P806" s="585"/>
      <c r="Q806" s="572"/>
    </row>
    <row r="807" spans="1:17" ht="14.4" customHeight="1" x14ac:dyDescent="0.3">
      <c r="A807" s="567" t="s">
        <v>4735</v>
      </c>
      <c r="B807" s="568" t="s">
        <v>3813</v>
      </c>
      <c r="C807" s="568" t="s">
        <v>3828</v>
      </c>
      <c r="D807" s="568" t="s">
        <v>3959</v>
      </c>
      <c r="E807" s="568" t="s">
        <v>3886</v>
      </c>
      <c r="F807" s="571">
        <v>5</v>
      </c>
      <c r="G807" s="571">
        <v>3490</v>
      </c>
      <c r="H807" s="571">
        <v>1</v>
      </c>
      <c r="I807" s="571">
        <v>698</v>
      </c>
      <c r="J807" s="571">
        <v>3</v>
      </c>
      <c r="K807" s="571">
        <v>2103</v>
      </c>
      <c r="L807" s="571">
        <v>0.60257879656160462</v>
      </c>
      <c r="M807" s="571">
        <v>701</v>
      </c>
      <c r="N807" s="571">
        <v>1</v>
      </c>
      <c r="O807" s="571">
        <v>705</v>
      </c>
      <c r="P807" s="585">
        <v>0.2020057306590258</v>
      </c>
      <c r="Q807" s="572">
        <v>705</v>
      </c>
    </row>
    <row r="808" spans="1:17" ht="14.4" customHeight="1" x14ac:dyDescent="0.3">
      <c r="A808" s="567" t="s">
        <v>4735</v>
      </c>
      <c r="B808" s="568" t="s">
        <v>3813</v>
      </c>
      <c r="C808" s="568" t="s">
        <v>3828</v>
      </c>
      <c r="D808" s="568" t="s">
        <v>3899</v>
      </c>
      <c r="E808" s="568" t="s">
        <v>3892</v>
      </c>
      <c r="F808" s="571">
        <v>7</v>
      </c>
      <c r="G808" s="571">
        <v>1435</v>
      </c>
      <c r="H808" s="571">
        <v>1</v>
      </c>
      <c r="I808" s="571">
        <v>205</v>
      </c>
      <c r="J808" s="571">
        <v>8</v>
      </c>
      <c r="K808" s="571">
        <v>1648</v>
      </c>
      <c r="L808" s="571">
        <v>1.148432055749129</v>
      </c>
      <c r="M808" s="571">
        <v>206</v>
      </c>
      <c r="N808" s="571">
        <v>5</v>
      </c>
      <c r="O808" s="571">
        <v>1035</v>
      </c>
      <c r="P808" s="585">
        <v>0.72125435540069682</v>
      </c>
      <c r="Q808" s="572">
        <v>207</v>
      </c>
    </row>
    <row r="809" spans="1:17" ht="14.4" customHeight="1" x14ac:dyDescent="0.3">
      <c r="A809" s="567" t="s">
        <v>4736</v>
      </c>
      <c r="B809" s="568" t="s">
        <v>3813</v>
      </c>
      <c r="C809" s="568" t="s">
        <v>3819</v>
      </c>
      <c r="D809" s="568" t="s">
        <v>3963</v>
      </c>
      <c r="E809" s="568" t="s">
        <v>3964</v>
      </c>
      <c r="F809" s="571">
        <v>1</v>
      </c>
      <c r="G809" s="571">
        <v>2310</v>
      </c>
      <c r="H809" s="571">
        <v>1</v>
      </c>
      <c r="I809" s="571">
        <v>2310</v>
      </c>
      <c r="J809" s="571">
        <v>1</v>
      </c>
      <c r="K809" s="571">
        <v>2310</v>
      </c>
      <c r="L809" s="571">
        <v>1</v>
      </c>
      <c r="M809" s="571">
        <v>2310</v>
      </c>
      <c r="N809" s="571">
        <v>2</v>
      </c>
      <c r="O809" s="571">
        <v>4620</v>
      </c>
      <c r="P809" s="585">
        <v>2</v>
      </c>
      <c r="Q809" s="572">
        <v>2310</v>
      </c>
    </row>
    <row r="810" spans="1:17" ht="14.4" customHeight="1" x14ac:dyDescent="0.3">
      <c r="A810" s="567" t="s">
        <v>4736</v>
      </c>
      <c r="B810" s="568" t="s">
        <v>3813</v>
      </c>
      <c r="C810" s="568" t="s">
        <v>3819</v>
      </c>
      <c r="D810" s="568" t="s">
        <v>3938</v>
      </c>
      <c r="E810" s="568" t="s">
        <v>3939</v>
      </c>
      <c r="F810" s="571"/>
      <c r="G810" s="571"/>
      <c r="H810" s="571"/>
      <c r="I810" s="571"/>
      <c r="J810" s="571"/>
      <c r="K810" s="571"/>
      <c r="L810" s="571"/>
      <c r="M810" s="571"/>
      <c r="N810" s="571">
        <v>38</v>
      </c>
      <c r="O810" s="571">
        <v>34380.5</v>
      </c>
      <c r="P810" s="585"/>
      <c r="Q810" s="572">
        <v>904.75</v>
      </c>
    </row>
    <row r="811" spans="1:17" ht="14.4" customHeight="1" x14ac:dyDescent="0.3">
      <c r="A811" s="567" t="s">
        <v>4736</v>
      </c>
      <c r="B811" s="568" t="s">
        <v>3813</v>
      </c>
      <c r="C811" s="568" t="s">
        <v>3819</v>
      </c>
      <c r="D811" s="568" t="s">
        <v>3822</v>
      </c>
      <c r="E811" s="568" t="s">
        <v>3823</v>
      </c>
      <c r="F811" s="571">
        <v>2</v>
      </c>
      <c r="G811" s="571">
        <v>468.26</v>
      </c>
      <c r="H811" s="571">
        <v>1</v>
      </c>
      <c r="I811" s="571">
        <v>234.13</v>
      </c>
      <c r="J811" s="571"/>
      <c r="K811" s="571"/>
      <c r="L811" s="571"/>
      <c r="M811" s="571"/>
      <c r="N811" s="571">
        <v>1</v>
      </c>
      <c r="O811" s="571">
        <v>242.64</v>
      </c>
      <c r="P811" s="585">
        <v>0.51817366420364752</v>
      </c>
      <c r="Q811" s="572">
        <v>242.64</v>
      </c>
    </row>
    <row r="812" spans="1:17" ht="14.4" customHeight="1" x14ac:dyDescent="0.3">
      <c r="A812" s="567" t="s">
        <v>4736</v>
      </c>
      <c r="B812" s="568" t="s">
        <v>3813</v>
      </c>
      <c r="C812" s="568" t="s">
        <v>3828</v>
      </c>
      <c r="D812" s="568" t="s">
        <v>3940</v>
      </c>
      <c r="E812" s="568" t="s">
        <v>3941</v>
      </c>
      <c r="F812" s="571">
        <v>2</v>
      </c>
      <c r="G812" s="571">
        <v>1700</v>
      </c>
      <c r="H812" s="571">
        <v>1</v>
      </c>
      <c r="I812" s="571">
        <v>850</v>
      </c>
      <c r="J812" s="571"/>
      <c r="K812" s="571"/>
      <c r="L812" s="571"/>
      <c r="M812" s="571"/>
      <c r="N812" s="571">
        <v>1</v>
      </c>
      <c r="O812" s="571">
        <v>703</v>
      </c>
      <c r="P812" s="585">
        <v>0.41352941176470587</v>
      </c>
      <c r="Q812" s="572">
        <v>703</v>
      </c>
    </row>
    <row r="813" spans="1:17" ht="14.4" customHeight="1" x14ac:dyDescent="0.3">
      <c r="A813" s="567" t="s">
        <v>4736</v>
      </c>
      <c r="B813" s="568" t="s">
        <v>3813</v>
      </c>
      <c r="C813" s="568" t="s">
        <v>3828</v>
      </c>
      <c r="D813" s="568" t="s">
        <v>3942</v>
      </c>
      <c r="E813" s="568" t="s">
        <v>3943</v>
      </c>
      <c r="F813" s="571">
        <v>1</v>
      </c>
      <c r="G813" s="571">
        <v>183</v>
      </c>
      <c r="H813" s="571">
        <v>1</v>
      </c>
      <c r="I813" s="571">
        <v>183</v>
      </c>
      <c r="J813" s="571">
        <v>5</v>
      </c>
      <c r="K813" s="571">
        <v>925</v>
      </c>
      <c r="L813" s="571">
        <v>5.054644808743169</v>
      </c>
      <c r="M813" s="571">
        <v>185</v>
      </c>
      <c r="N813" s="571">
        <v>2</v>
      </c>
      <c r="O813" s="571">
        <v>370</v>
      </c>
      <c r="P813" s="585">
        <v>2.0218579234972678</v>
      </c>
      <c r="Q813" s="572">
        <v>185</v>
      </c>
    </row>
    <row r="814" spans="1:17" ht="14.4" customHeight="1" x14ac:dyDescent="0.3">
      <c r="A814" s="567" t="s">
        <v>4736</v>
      </c>
      <c r="B814" s="568" t="s">
        <v>3813</v>
      </c>
      <c r="C814" s="568" t="s">
        <v>3828</v>
      </c>
      <c r="D814" s="568" t="s">
        <v>3971</v>
      </c>
      <c r="E814" s="568" t="s">
        <v>3972</v>
      </c>
      <c r="F814" s="571"/>
      <c r="G814" s="571"/>
      <c r="H814" s="571"/>
      <c r="I814" s="571"/>
      <c r="J814" s="571">
        <v>1</v>
      </c>
      <c r="K814" s="571">
        <v>1093</v>
      </c>
      <c r="L814" s="571"/>
      <c r="M814" s="571">
        <v>1093</v>
      </c>
      <c r="N814" s="571"/>
      <c r="O814" s="571"/>
      <c r="P814" s="585"/>
      <c r="Q814" s="572"/>
    </row>
    <row r="815" spans="1:17" ht="14.4" customHeight="1" x14ac:dyDescent="0.3">
      <c r="A815" s="567" t="s">
        <v>4736</v>
      </c>
      <c r="B815" s="568" t="s">
        <v>3813</v>
      </c>
      <c r="C815" s="568" t="s">
        <v>3828</v>
      </c>
      <c r="D815" s="568" t="s">
        <v>3956</v>
      </c>
      <c r="E815" s="568" t="s">
        <v>3957</v>
      </c>
      <c r="F815" s="571">
        <v>2</v>
      </c>
      <c r="G815" s="571">
        <v>116</v>
      </c>
      <c r="H815" s="571">
        <v>1</v>
      </c>
      <c r="I815" s="571">
        <v>58</v>
      </c>
      <c r="J815" s="571">
        <v>2</v>
      </c>
      <c r="K815" s="571">
        <v>116</v>
      </c>
      <c r="L815" s="571">
        <v>1</v>
      </c>
      <c r="M815" s="571">
        <v>58</v>
      </c>
      <c r="N815" s="571">
        <v>1</v>
      </c>
      <c r="O815" s="571">
        <v>56</v>
      </c>
      <c r="P815" s="585">
        <v>0.48275862068965519</v>
      </c>
      <c r="Q815" s="572">
        <v>56</v>
      </c>
    </row>
    <row r="816" spans="1:17" ht="14.4" customHeight="1" x14ac:dyDescent="0.3">
      <c r="A816" s="567" t="s">
        <v>4736</v>
      </c>
      <c r="B816" s="568" t="s">
        <v>3813</v>
      </c>
      <c r="C816" s="568" t="s">
        <v>3828</v>
      </c>
      <c r="D816" s="568" t="s">
        <v>3843</v>
      </c>
      <c r="E816" s="568" t="s">
        <v>3844</v>
      </c>
      <c r="F816" s="571">
        <v>3</v>
      </c>
      <c r="G816" s="571">
        <v>102</v>
      </c>
      <c r="H816" s="571">
        <v>1</v>
      </c>
      <c r="I816" s="571">
        <v>34</v>
      </c>
      <c r="J816" s="571">
        <v>3</v>
      </c>
      <c r="K816" s="571">
        <v>102</v>
      </c>
      <c r="L816" s="571">
        <v>1</v>
      </c>
      <c r="M816" s="571">
        <v>34</v>
      </c>
      <c r="N816" s="571">
        <v>1</v>
      </c>
      <c r="O816" s="571">
        <v>34</v>
      </c>
      <c r="P816" s="585">
        <v>0.33333333333333331</v>
      </c>
      <c r="Q816" s="572">
        <v>34</v>
      </c>
    </row>
    <row r="817" spans="1:17" ht="14.4" customHeight="1" x14ac:dyDescent="0.3">
      <c r="A817" s="567" t="s">
        <v>4736</v>
      </c>
      <c r="B817" s="568" t="s">
        <v>3813</v>
      </c>
      <c r="C817" s="568" t="s">
        <v>3828</v>
      </c>
      <c r="D817" s="568" t="s">
        <v>3847</v>
      </c>
      <c r="E817" s="568" t="s">
        <v>3848</v>
      </c>
      <c r="F817" s="571"/>
      <c r="G817" s="571"/>
      <c r="H817" s="571"/>
      <c r="I817" s="571"/>
      <c r="J817" s="571"/>
      <c r="K817" s="571"/>
      <c r="L817" s="571"/>
      <c r="M817" s="571"/>
      <c r="N817" s="571">
        <v>74</v>
      </c>
      <c r="O817" s="571">
        <v>7844</v>
      </c>
      <c r="P817" s="585"/>
      <c r="Q817" s="572">
        <v>106</v>
      </c>
    </row>
    <row r="818" spans="1:17" ht="14.4" customHeight="1" x14ac:dyDescent="0.3">
      <c r="A818" s="567" t="s">
        <v>4736</v>
      </c>
      <c r="B818" s="568" t="s">
        <v>3813</v>
      </c>
      <c r="C818" s="568" t="s">
        <v>3828</v>
      </c>
      <c r="D818" s="568" t="s">
        <v>3849</v>
      </c>
      <c r="E818" s="568" t="s">
        <v>3850</v>
      </c>
      <c r="F818" s="571">
        <v>4</v>
      </c>
      <c r="G818" s="571">
        <v>2520</v>
      </c>
      <c r="H818" s="571">
        <v>1</v>
      </c>
      <c r="I818" s="571">
        <v>630</v>
      </c>
      <c r="J818" s="571">
        <v>1</v>
      </c>
      <c r="K818" s="571">
        <v>632</v>
      </c>
      <c r="L818" s="571">
        <v>0.25079365079365079</v>
      </c>
      <c r="M818" s="571">
        <v>632</v>
      </c>
      <c r="N818" s="571">
        <v>3</v>
      </c>
      <c r="O818" s="571">
        <v>1905</v>
      </c>
      <c r="P818" s="585">
        <v>0.75595238095238093</v>
      </c>
      <c r="Q818" s="572">
        <v>635</v>
      </c>
    </row>
    <row r="819" spans="1:17" ht="14.4" customHeight="1" x14ac:dyDescent="0.3">
      <c r="A819" s="567" t="s">
        <v>4736</v>
      </c>
      <c r="B819" s="568" t="s">
        <v>3813</v>
      </c>
      <c r="C819" s="568" t="s">
        <v>3828</v>
      </c>
      <c r="D819" s="568" t="s">
        <v>3973</v>
      </c>
      <c r="E819" s="568" t="s">
        <v>3974</v>
      </c>
      <c r="F819" s="571">
        <v>21</v>
      </c>
      <c r="G819" s="571">
        <v>2100</v>
      </c>
      <c r="H819" s="571">
        <v>1</v>
      </c>
      <c r="I819" s="571">
        <v>100</v>
      </c>
      <c r="J819" s="571">
        <v>14</v>
      </c>
      <c r="K819" s="571">
        <v>1400</v>
      </c>
      <c r="L819" s="571">
        <v>0.66666666666666663</v>
      </c>
      <c r="M819" s="571">
        <v>100</v>
      </c>
      <c r="N819" s="571">
        <v>3</v>
      </c>
      <c r="O819" s="571">
        <v>300</v>
      </c>
      <c r="P819" s="585">
        <v>0.14285714285714285</v>
      </c>
      <c r="Q819" s="572">
        <v>100</v>
      </c>
    </row>
    <row r="820" spans="1:17" ht="14.4" customHeight="1" x14ac:dyDescent="0.3">
      <c r="A820" s="567" t="s">
        <v>4736</v>
      </c>
      <c r="B820" s="568" t="s">
        <v>3813</v>
      </c>
      <c r="C820" s="568" t="s">
        <v>3828</v>
      </c>
      <c r="D820" s="568" t="s">
        <v>3855</v>
      </c>
      <c r="E820" s="568" t="s">
        <v>3856</v>
      </c>
      <c r="F820" s="571"/>
      <c r="G820" s="571"/>
      <c r="H820" s="571"/>
      <c r="I820" s="571"/>
      <c r="J820" s="571">
        <v>30</v>
      </c>
      <c r="K820" s="571">
        <v>4680</v>
      </c>
      <c r="L820" s="571"/>
      <c r="M820" s="571">
        <v>156</v>
      </c>
      <c r="N820" s="571"/>
      <c r="O820" s="571"/>
      <c r="P820" s="585"/>
      <c r="Q820" s="572"/>
    </row>
    <row r="821" spans="1:17" ht="14.4" customHeight="1" x14ac:dyDescent="0.3">
      <c r="A821" s="567" t="s">
        <v>4736</v>
      </c>
      <c r="B821" s="568" t="s">
        <v>3813</v>
      </c>
      <c r="C821" s="568" t="s">
        <v>3828</v>
      </c>
      <c r="D821" s="568" t="s">
        <v>3857</v>
      </c>
      <c r="E821" s="568" t="s">
        <v>3858</v>
      </c>
      <c r="F821" s="571">
        <v>58</v>
      </c>
      <c r="G821" s="571">
        <v>4466</v>
      </c>
      <c r="H821" s="571">
        <v>1</v>
      </c>
      <c r="I821" s="571">
        <v>77</v>
      </c>
      <c r="J821" s="571">
        <v>44</v>
      </c>
      <c r="K821" s="571">
        <v>3432</v>
      </c>
      <c r="L821" s="571">
        <v>0.76847290640394084</v>
      </c>
      <c r="M821" s="571">
        <v>78</v>
      </c>
      <c r="N821" s="571"/>
      <c r="O821" s="571"/>
      <c r="P821" s="585"/>
      <c r="Q821" s="572"/>
    </row>
    <row r="822" spans="1:17" ht="14.4" customHeight="1" x14ac:dyDescent="0.3">
      <c r="A822" s="567" t="s">
        <v>4736</v>
      </c>
      <c r="B822" s="568" t="s">
        <v>3813</v>
      </c>
      <c r="C822" s="568" t="s">
        <v>3828</v>
      </c>
      <c r="D822" s="568" t="s">
        <v>3859</v>
      </c>
      <c r="E822" s="568" t="s">
        <v>3860</v>
      </c>
      <c r="F822" s="571">
        <v>1610</v>
      </c>
      <c r="G822" s="571">
        <v>370300</v>
      </c>
      <c r="H822" s="571">
        <v>1</v>
      </c>
      <c r="I822" s="571">
        <v>230</v>
      </c>
      <c r="J822" s="571">
        <v>1273</v>
      </c>
      <c r="K822" s="571">
        <v>294063</v>
      </c>
      <c r="L822" s="571">
        <v>0.79412098298676748</v>
      </c>
      <c r="M822" s="571">
        <v>231</v>
      </c>
      <c r="N822" s="571">
        <v>1552</v>
      </c>
      <c r="O822" s="571">
        <v>360064</v>
      </c>
      <c r="P822" s="585">
        <v>0.97235754793410745</v>
      </c>
      <c r="Q822" s="572">
        <v>232</v>
      </c>
    </row>
    <row r="823" spans="1:17" ht="14.4" customHeight="1" x14ac:dyDescent="0.3">
      <c r="A823" s="567" t="s">
        <v>4736</v>
      </c>
      <c r="B823" s="568" t="s">
        <v>3813</v>
      </c>
      <c r="C823" s="568" t="s">
        <v>3828</v>
      </c>
      <c r="D823" s="568" t="s">
        <v>3861</v>
      </c>
      <c r="E823" s="568" t="s">
        <v>3862</v>
      </c>
      <c r="F823" s="571">
        <v>652</v>
      </c>
      <c r="G823" s="571">
        <v>74980</v>
      </c>
      <c r="H823" s="571">
        <v>1</v>
      </c>
      <c r="I823" s="571">
        <v>115</v>
      </c>
      <c r="J823" s="571">
        <v>762</v>
      </c>
      <c r="K823" s="571">
        <v>88392</v>
      </c>
      <c r="L823" s="571">
        <v>1.1788743664977328</v>
      </c>
      <c r="M823" s="571">
        <v>116</v>
      </c>
      <c r="N823" s="571">
        <v>725</v>
      </c>
      <c r="O823" s="571">
        <v>84100</v>
      </c>
      <c r="P823" s="585">
        <v>1.1216324353160843</v>
      </c>
      <c r="Q823" s="572">
        <v>116</v>
      </c>
    </row>
    <row r="824" spans="1:17" ht="14.4" customHeight="1" x14ac:dyDescent="0.3">
      <c r="A824" s="567" t="s">
        <v>4736</v>
      </c>
      <c r="B824" s="568" t="s">
        <v>3813</v>
      </c>
      <c r="C824" s="568" t="s">
        <v>3828</v>
      </c>
      <c r="D824" s="568" t="s">
        <v>3863</v>
      </c>
      <c r="E824" s="568" t="s">
        <v>3864</v>
      </c>
      <c r="F824" s="571">
        <v>6</v>
      </c>
      <c r="G824" s="571">
        <v>660</v>
      </c>
      <c r="H824" s="571">
        <v>1</v>
      </c>
      <c r="I824" s="571">
        <v>110</v>
      </c>
      <c r="J824" s="571">
        <v>1</v>
      </c>
      <c r="K824" s="571">
        <v>111</v>
      </c>
      <c r="L824" s="571">
        <v>0.16818181818181818</v>
      </c>
      <c r="M824" s="571">
        <v>111</v>
      </c>
      <c r="N824" s="571">
        <v>7</v>
      </c>
      <c r="O824" s="571">
        <v>784</v>
      </c>
      <c r="P824" s="585">
        <v>1.187878787878788</v>
      </c>
      <c r="Q824" s="572">
        <v>112</v>
      </c>
    </row>
    <row r="825" spans="1:17" ht="14.4" customHeight="1" x14ac:dyDescent="0.3">
      <c r="A825" s="567" t="s">
        <v>4736</v>
      </c>
      <c r="B825" s="568" t="s">
        <v>3813</v>
      </c>
      <c r="C825" s="568" t="s">
        <v>3828</v>
      </c>
      <c r="D825" s="568" t="s">
        <v>3867</v>
      </c>
      <c r="E825" s="568" t="s">
        <v>3868</v>
      </c>
      <c r="F825" s="571">
        <v>170</v>
      </c>
      <c r="G825" s="571">
        <v>49980</v>
      </c>
      <c r="H825" s="571">
        <v>1</v>
      </c>
      <c r="I825" s="571">
        <v>294</v>
      </c>
      <c r="J825" s="571">
        <v>69</v>
      </c>
      <c r="K825" s="571">
        <v>20355</v>
      </c>
      <c r="L825" s="571">
        <v>0.40726290516206481</v>
      </c>
      <c r="M825" s="571">
        <v>295</v>
      </c>
      <c r="N825" s="571">
        <v>193</v>
      </c>
      <c r="O825" s="571">
        <v>57128</v>
      </c>
      <c r="P825" s="585">
        <v>1.1430172068827531</v>
      </c>
      <c r="Q825" s="572">
        <v>296</v>
      </c>
    </row>
    <row r="826" spans="1:17" ht="14.4" customHeight="1" x14ac:dyDescent="0.3">
      <c r="A826" s="567" t="s">
        <v>4736</v>
      </c>
      <c r="B826" s="568" t="s">
        <v>3813</v>
      </c>
      <c r="C826" s="568" t="s">
        <v>3828</v>
      </c>
      <c r="D826" s="568" t="s">
        <v>3869</v>
      </c>
      <c r="E826" s="568" t="s">
        <v>3870</v>
      </c>
      <c r="F826" s="571">
        <v>51</v>
      </c>
      <c r="G826" s="571">
        <v>16218</v>
      </c>
      <c r="H826" s="571">
        <v>1</v>
      </c>
      <c r="I826" s="571">
        <v>318</v>
      </c>
      <c r="J826" s="571">
        <v>41</v>
      </c>
      <c r="K826" s="571">
        <v>13079</v>
      </c>
      <c r="L826" s="571">
        <v>0.80644962387470709</v>
      </c>
      <c r="M826" s="571">
        <v>319</v>
      </c>
      <c r="N826" s="571">
        <v>43</v>
      </c>
      <c r="O826" s="571">
        <v>13760</v>
      </c>
      <c r="P826" s="585">
        <v>0.8484400049327907</v>
      </c>
      <c r="Q826" s="572">
        <v>320</v>
      </c>
    </row>
    <row r="827" spans="1:17" ht="14.4" customHeight="1" x14ac:dyDescent="0.3">
      <c r="A827" s="567" t="s">
        <v>4736</v>
      </c>
      <c r="B827" s="568" t="s">
        <v>3813</v>
      </c>
      <c r="C827" s="568" t="s">
        <v>3828</v>
      </c>
      <c r="D827" s="568" t="s">
        <v>3871</v>
      </c>
      <c r="E827" s="568" t="s">
        <v>3872</v>
      </c>
      <c r="F827" s="571">
        <v>397</v>
      </c>
      <c r="G827" s="571">
        <v>191354</v>
      </c>
      <c r="H827" s="571">
        <v>1</v>
      </c>
      <c r="I827" s="571">
        <v>482</v>
      </c>
      <c r="J827" s="571">
        <v>403</v>
      </c>
      <c r="K827" s="571">
        <v>194649</v>
      </c>
      <c r="L827" s="571">
        <v>1.0172193944208117</v>
      </c>
      <c r="M827" s="571">
        <v>483</v>
      </c>
      <c r="N827" s="571">
        <v>338</v>
      </c>
      <c r="O827" s="571">
        <v>163592</v>
      </c>
      <c r="P827" s="585">
        <v>0.85491810989056927</v>
      </c>
      <c r="Q827" s="572">
        <v>484</v>
      </c>
    </row>
    <row r="828" spans="1:17" ht="14.4" customHeight="1" x14ac:dyDescent="0.3">
      <c r="A828" s="567" t="s">
        <v>4736</v>
      </c>
      <c r="B828" s="568" t="s">
        <v>3813</v>
      </c>
      <c r="C828" s="568" t="s">
        <v>3828</v>
      </c>
      <c r="D828" s="568" t="s">
        <v>3873</v>
      </c>
      <c r="E828" s="568" t="s">
        <v>3874</v>
      </c>
      <c r="F828" s="571">
        <v>172</v>
      </c>
      <c r="G828" s="571">
        <v>116100</v>
      </c>
      <c r="H828" s="571">
        <v>1</v>
      </c>
      <c r="I828" s="571">
        <v>675</v>
      </c>
      <c r="J828" s="571">
        <v>117</v>
      </c>
      <c r="K828" s="571">
        <v>79092</v>
      </c>
      <c r="L828" s="571">
        <v>0.6812403100775194</v>
      </c>
      <c r="M828" s="571">
        <v>676</v>
      </c>
      <c r="N828" s="571">
        <v>81</v>
      </c>
      <c r="O828" s="571">
        <v>54837</v>
      </c>
      <c r="P828" s="585">
        <v>0.47232558139534886</v>
      </c>
      <c r="Q828" s="572">
        <v>677</v>
      </c>
    </row>
    <row r="829" spans="1:17" ht="14.4" customHeight="1" x14ac:dyDescent="0.3">
      <c r="A829" s="567" t="s">
        <v>4736</v>
      </c>
      <c r="B829" s="568" t="s">
        <v>3813</v>
      </c>
      <c r="C829" s="568" t="s">
        <v>3828</v>
      </c>
      <c r="D829" s="568" t="s">
        <v>3944</v>
      </c>
      <c r="E829" s="568" t="s">
        <v>3945</v>
      </c>
      <c r="F829" s="571">
        <v>543</v>
      </c>
      <c r="G829" s="571">
        <v>397476</v>
      </c>
      <c r="H829" s="571">
        <v>1</v>
      </c>
      <c r="I829" s="571">
        <v>732</v>
      </c>
      <c r="J829" s="571">
        <v>499</v>
      </c>
      <c r="K829" s="571">
        <v>365767</v>
      </c>
      <c r="L829" s="571">
        <v>0.92022411416035177</v>
      </c>
      <c r="M829" s="571">
        <v>733</v>
      </c>
      <c r="N829" s="571">
        <v>438</v>
      </c>
      <c r="O829" s="571">
        <v>321492</v>
      </c>
      <c r="P829" s="585">
        <v>0.80883374090511129</v>
      </c>
      <c r="Q829" s="572">
        <v>734</v>
      </c>
    </row>
    <row r="830" spans="1:17" ht="14.4" customHeight="1" x14ac:dyDescent="0.3">
      <c r="A830" s="567" t="s">
        <v>4736</v>
      </c>
      <c r="B830" s="568" t="s">
        <v>3813</v>
      </c>
      <c r="C830" s="568" t="s">
        <v>3828</v>
      </c>
      <c r="D830" s="568" t="s">
        <v>3961</v>
      </c>
      <c r="E830" s="568" t="s">
        <v>3945</v>
      </c>
      <c r="F830" s="571">
        <v>16</v>
      </c>
      <c r="G830" s="571">
        <v>13728</v>
      </c>
      <c r="H830" s="571">
        <v>1</v>
      </c>
      <c r="I830" s="571">
        <v>858</v>
      </c>
      <c r="J830" s="571">
        <v>17</v>
      </c>
      <c r="K830" s="571">
        <v>14603</v>
      </c>
      <c r="L830" s="571">
        <v>1.0637383449883451</v>
      </c>
      <c r="M830" s="571">
        <v>859</v>
      </c>
      <c r="N830" s="571">
        <v>10</v>
      </c>
      <c r="O830" s="571">
        <v>8600</v>
      </c>
      <c r="P830" s="585">
        <v>0.62645687645687642</v>
      </c>
      <c r="Q830" s="572">
        <v>860</v>
      </c>
    </row>
    <row r="831" spans="1:17" ht="14.4" customHeight="1" x14ac:dyDescent="0.3">
      <c r="A831" s="567" t="s">
        <v>4736</v>
      </c>
      <c r="B831" s="568" t="s">
        <v>3813</v>
      </c>
      <c r="C831" s="568" t="s">
        <v>3828</v>
      </c>
      <c r="D831" s="568" t="s">
        <v>3875</v>
      </c>
      <c r="E831" s="568" t="s">
        <v>3876</v>
      </c>
      <c r="F831" s="571">
        <v>2704</v>
      </c>
      <c r="G831" s="571">
        <v>216320</v>
      </c>
      <c r="H831" s="571">
        <v>1</v>
      </c>
      <c r="I831" s="571">
        <v>80</v>
      </c>
      <c r="J831" s="571">
        <v>3271</v>
      </c>
      <c r="K831" s="571">
        <v>264951</v>
      </c>
      <c r="L831" s="571">
        <v>1.2248104659763313</v>
      </c>
      <c r="M831" s="571">
        <v>81</v>
      </c>
      <c r="N831" s="571">
        <v>3265</v>
      </c>
      <c r="O831" s="571">
        <v>267730</v>
      </c>
      <c r="P831" s="585">
        <v>1.237657174556213</v>
      </c>
      <c r="Q831" s="572">
        <v>82</v>
      </c>
    </row>
    <row r="832" spans="1:17" ht="14.4" customHeight="1" x14ac:dyDescent="0.3">
      <c r="A832" s="567" t="s">
        <v>4736</v>
      </c>
      <c r="B832" s="568" t="s">
        <v>3813</v>
      </c>
      <c r="C832" s="568" t="s">
        <v>3828</v>
      </c>
      <c r="D832" s="568" t="s">
        <v>3877</v>
      </c>
      <c r="E832" s="568" t="s">
        <v>3878</v>
      </c>
      <c r="F832" s="571">
        <v>264</v>
      </c>
      <c r="G832" s="571">
        <v>70488</v>
      </c>
      <c r="H832" s="571">
        <v>1</v>
      </c>
      <c r="I832" s="571">
        <v>267</v>
      </c>
      <c r="J832" s="571">
        <v>254</v>
      </c>
      <c r="K832" s="571">
        <v>68072</v>
      </c>
      <c r="L832" s="571">
        <v>0.96572466235387588</v>
      </c>
      <c r="M832" s="571">
        <v>268</v>
      </c>
      <c r="N832" s="571">
        <v>258</v>
      </c>
      <c r="O832" s="571">
        <v>69402</v>
      </c>
      <c r="P832" s="585">
        <v>0.98459312223357165</v>
      </c>
      <c r="Q832" s="572">
        <v>269</v>
      </c>
    </row>
    <row r="833" spans="1:17" ht="14.4" customHeight="1" x14ac:dyDescent="0.3">
      <c r="A833" s="567" t="s">
        <v>4736</v>
      </c>
      <c r="B833" s="568" t="s">
        <v>3813</v>
      </c>
      <c r="C833" s="568" t="s">
        <v>3828</v>
      </c>
      <c r="D833" s="568" t="s">
        <v>3946</v>
      </c>
      <c r="E833" s="568" t="s">
        <v>3947</v>
      </c>
      <c r="F833" s="571">
        <v>93</v>
      </c>
      <c r="G833" s="571">
        <v>48546</v>
      </c>
      <c r="H833" s="571">
        <v>1</v>
      </c>
      <c r="I833" s="571">
        <v>522</v>
      </c>
      <c r="J833" s="571">
        <v>96</v>
      </c>
      <c r="K833" s="571">
        <v>50208</v>
      </c>
      <c r="L833" s="571">
        <v>1.0342355703868495</v>
      </c>
      <c r="M833" s="571">
        <v>523</v>
      </c>
      <c r="N833" s="571">
        <v>81</v>
      </c>
      <c r="O833" s="571">
        <v>42444</v>
      </c>
      <c r="P833" s="585">
        <v>0.87430478309232484</v>
      </c>
      <c r="Q833" s="572">
        <v>524</v>
      </c>
    </row>
    <row r="834" spans="1:17" ht="14.4" customHeight="1" x14ac:dyDescent="0.3">
      <c r="A834" s="567" t="s">
        <v>4736</v>
      </c>
      <c r="B834" s="568" t="s">
        <v>3813</v>
      </c>
      <c r="C834" s="568" t="s">
        <v>3828</v>
      </c>
      <c r="D834" s="568" t="s">
        <v>3879</v>
      </c>
      <c r="E834" s="568" t="s">
        <v>3880</v>
      </c>
      <c r="F834" s="571">
        <v>21</v>
      </c>
      <c r="G834" s="571">
        <v>6972</v>
      </c>
      <c r="H834" s="571">
        <v>1</v>
      </c>
      <c r="I834" s="571">
        <v>332</v>
      </c>
      <c r="J834" s="571">
        <v>3</v>
      </c>
      <c r="K834" s="571">
        <v>999</v>
      </c>
      <c r="L834" s="571">
        <v>0.14328743545611017</v>
      </c>
      <c r="M834" s="571">
        <v>333</v>
      </c>
      <c r="N834" s="571">
        <v>1</v>
      </c>
      <c r="O834" s="571">
        <v>335</v>
      </c>
      <c r="P834" s="585">
        <v>4.8049340218014915E-2</v>
      </c>
      <c r="Q834" s="572">
        <v>335</v>
      </c>
    </row>
    <row r="835" spans="1:17" ht="14.4" customHeight="1" x14ac:dyDescent="0.3">
      <c r="A835" s="567" t="s">
        <v>4736</v>
      </c>
      <c r="B835" s="568" t="s">
        <v>3813</v>
      </c>
      <c r="C835" s="568" t="s">
        <v>3828</v>
      </c>
      <c r="D835" s="568" t="s">
        <v>3881</v>
      </c>
      <c r="E835" s="568" t="s">
        <v>3882</v>
      </c>
      <c r="F835" s="571">
        <v>1</v>
      </c>
      <c r="G835" s="571">
        <v>360</v>
      </c>
      <c r="H835" s="571">
        <v>1</v>
      </c>
      <c r="I835" s="571">
        <v>360</v>
      </c>
      <c r="J835" s="571"/>
      <c r="K835" s="571"/>
      <c r="L835" s="571"/>
      <c r="M835" s="571"/>
      <c r="N835" s="571"/>
      <c r="O835" s="571"/>
      <c r="P835" s="585"/>
      <c r="Q835" s="572"/>
    </row>
    <row r="836" spans="1:17" ht="14.4" customHeight="1" x14ac:dyDescent="0.3">
      <c r="A836" s="567" t="s">
        <v>4736</v>
      </c>
      <c r="B836" s="568" t="s">
        <v>3813</v>
      </c>
      <c r="C836" s="568" t="s">
        <v>3828</v>
      </c>
      <c r="D836" s="568" t="s">
        <v>3883</v>
      </c>
      <c r="E836" s="568" t="s">
        <v>3884</v>
      </c>
      <c r="F836" s="571">
        <v>1</v>
      </c>
      <c r="G836" s="571">
        <v>518</v>
      </c>
      <c r="H836" s="571">
        <v>1</v>
      </c>
      <c r="I836" s="571">
        <v>518</v>
      </c>
      <c r="J836" s="571"/>
      <c r="K836" s="571"/>
      <c r="L836" s="571"/>
      <c r="M836" s="571"/>
      <c r="N836" s="571">
        <v>3</v>
      </c>
      <c r="O836" s="571">
        <v>1560</v>
      </c>
      <c r="P836" s="585">
        <v>3.0115830115830118</v>
      </c>
      <c r="Q836" s="572">
        <v>520</v>
      </c>
    </row>
    <row r="837" spans="1:17" ht="14.4" customHeight="1" x14ac:dyDescent="0.3">
      <c r="A837" s="567" t="s">
        <v>4736</v>
      </c>
      <c r="B837" s="568" t="s">
        <v>3813</v>
      </c>
      <c r="C837" s="568" t="s">
        <v>3828</v>
      </c>
      <c r="D837" s="568" t="s">
        <v>4733</v>
      </c>
      <c r="E837" s="568" t="s">
        <v>3884</v>
      </c>
      <c r="F837" s="571"/>
      <c r="G837" s="571"/>
      <c r="H837" s="571"/>
      <c r="I837" s="571"/>
      <c r="J837" s="571"/>
      <c r="K837" s="571"/>
      <c r="L837" s="571"/>
      <c r="M837" s="571"/>
      <c r="N837" s="571">
        <v>1</v>
      </c>
      <c r="O837" s="571">
        <v>732</v>
      </c>
      <c r="P837" s="585"/>
      <c r="Q837" s="572">
        <v>732</v>
      </c>
    </row>
    <row r="838" spans="1:17" ht="14.4" customHeight="1" x14ac:dyDescent="0.3">
      <c r="A838" s="567" t="s">
        <v>4736</v>
      </c>
      <c r="B838" s="568" t="s">
        <v>3813</v>
      </c>
      <c r="C838" s="568" t="s">
        <v>3828</v>
      </c>
      <c r="D838" s="568" t="s">
        <v>3885</v>
      </c>
      <c r="E838" s="568" t="s">
        <v>3886</v>
      </c>
      <c r="F838" s="571">
        <v>10</v>
      </c>
      <c r="G838" s="571">
        <v>5980</v>
      </c>
      <c r="H838" s="571">
        <v>1</v>
      </c>
      <c r="I838" s="571">
        <v>598</v>
      </c>
      <c r="J838" s="571">
        <v>27</v>
      </c>
      <c r="K838" s="571">
        <v>16173</v>
      </c>
      <c r="L838" s="571">
        <v>2.7045150501672239</v>
      </c>
      <c r="M838" s="571">
        <v>599</v>
      </c>
      <c r="N838" s="571">
        <v>39</v>
      </c>
      <c r="O838" s="571">
        <v>23439</v>
      </c>
      <c r="P838" s="585">
        <v>3.9195652173913045</v>
      </c>
      <c r="Q838" s="572">
        <v>601</v>
      </c>
    </row>
    <row r="839" spans="1:17" ht="14.4" customHeight="1" x14ac:dyDescent="0.3">
      <c r="A839" s="567" t="s">
        <v>4736</v>
      </c>
      <c r="B839" s="568" t="s">
        <v>3813</v>
      </c>
      <c r="C839" s="568" t="s">
        <v>3828</v>
      </c>
      <c r="D839" s="568" t="s">
        <v>3891</v>
      </c>
      <c r="E839" s="568" t="s">
        <v>3892</v>
      </c>
      <c r="F839" s="571">
        <v>153</v>
      </c>
      <c r="G839" s="571">
        <v>26163</v>
      </c>
      <c r="H839" s="571">
        <v>1</v>
      </c>
      <c r="I839" s="571">
        <v>171</v>
      </c>
      <c r="J839" s="571">
        <v>139</v>
      </c>
      <c r="K839" s="571">
        <v>23908</v>
      </c>
      <c r="L839" s="571">
        <v>0.91380957841226162</v>
      </c>
      <c r="M839" s="571">
        <v>172</v>
      </c>
      <c r="N839" s="571">
        <v>132</v>
      </c>
      <c r="O839" s="571">
        <v>22704</v>
      </c>
      <c r="P839" s="585">
        <v>0.86779039101020528</v>
      </c>
      <c r="Q839" s="572">
        <v>172</v>
      </c>
    </row>
    <row r="840" spans="1:17" ht="14.4" customHeight="1" x14ac:dyDescent="0.3">
      <c r="A840" s="567" t="s">
        <v>4736</v>
      </c>
      <c r="B840" s="568" t="s">
        <v>3813</v>
      </c>
      <c r="C840" s="568" t="s">
        <v>3828</v>
      </c>
      <c r="D840" s="568" t="s">
        <v>3978</v>
      </c>
      <c r="E840" s="568" t="s">
        <v>3979</v>
      </c>
      <c r="F840" s="571">
        <v>3</v>
      </c>
      <c r="G840" s="571">
        <v>1011</v>
      </c>
      <c r="H840" s="571">
        <v>1</v>
      </c>
      <c r="I840" s="571">
        <v>337</v>
      </c>
      <c r="J840" s="571">
        <v>5</v>
      </c>
      <c r="K840" s="571">
        <v>1690</v>
      </c>
      <c r="L840" s="571">
        <v>1.6716122650840752</v>
      </c>
      <c r="M840" s="571">
        <v>338</v>
      </c>
      <c r="N840" s="571">
        <v>3</v>
      </c>
      <c r="O840" s="571">
        <v>1020</v>
      </c>
      <c r="P840" s="585">
        <v>1.0089020771513353</v>
      </c>
      <c r="Q840" s="572">
        <v>340</v>
      </c>
    </row>
    <row r="841" spans="1:17" ht="14.4" customHeight="1" x14ac:dyDescent="0.3">
      <c r="A841" s="567" t="s">
        <v>4736</v>
      </c>
      <c r="B841" s="568" t="s">
        <v>3813</v>
      </c>
      <c r="C841" s="568" t="s">
        <v>3828</v>
      </c>
      <c r="D841" s="568" t="s">
        <v>3893</v>
      </c>
      <c r="E841" s="568" t="s">
        <v>3868</v>
      </c>
      <c r="F841" s="571">
        <v>43</v>
      </c>
      <c r="G841" s="571">
        <v>15480</v>
      </c>
      <c r="H841" s="571">
        <v>1</v>
      </c>
      <c r="I841" s="571">
        <v>360</v>
      </c>
      <c r="J841" s="571">
        <v>176</v>
      </c>
      <c r="K841" s="571">
        <v>63712</v>
      </c>
      <c r="L841" s="571">
        <v>4.1157622739018089</v>
      </c>
      <c r="M841" s="571">
        <v>362</v>
      </c>
      <c r="N841" s="571">
        <v>74</v>
      </c>
      <c r="O841" s="571">
        <v>27010</v>
      </c>
      <c r="P841" s="585">
        <v>1.7448320413436693</v>
      </c>
      <c r="Q841" s="572">
        <v>365</v>
      </c>
    </row>
    <row r="842" spans="1:17" ht="14.4" customHeight="1" x14ac:dyDescent="0.3">
      <c r="A842" s="567" t="s">
        <v>4736</v>
      </c>
      <c r="B842" s="568" t="s">
        <v>3813</v>
      </c>
      <c r="C842" s="568" t="s">
        <v>3828</v>
      </c>
      <c r="D842" s="568" t="s">
        <v>3894</v>
      </c>
      <c r="E842" s="568" t="s">
        <v>3870</v>
      </c>
      <c r="F842" s="571">
        <v>8</v>
      </c>
      <c r="G842" s="571">
        <v>3072</v>
      </c>
      <c r="H842" s="571">
        <v>1</v>
      </c>
      <c r="I842" s="571">
        <v>384</v>
      </c>
      <c r="J842" s="571">
        <v>42</v>
      </c>
      <c r="K842" s="571">
        <v>16212</v>
      </c>
      <c r="L842" s="571">
        <v>5.27734375</v>
      </c>
      <c r="M842" s="571">
        <v>386</v>
      </c>
      <c r="N842" s="571">
        <v>38</v>
      </c>
      <c r="O842" s="571">
        <v>14782</v>
      </c>
      <c r="P842" s="585">
        <v>4.811848958333333</v>
      </c>
      <c r="Q842" s="572">
        <v>389</v>
      </c>
    </row>
    <row r="843" spans="1:17" ht="14.4" customHeight="1" x14ac:dyDescent="0.3">
      <c r="A843" s="567" t="s">
        <v>4736</v>
      </c>
      <c r="B843" s="568" t="s">
        <v>3813</v>
      </c>
      <c r="C843" s="568" t="s">
        <v>3828</v>
      </c>
      <c r="D843" s="568" t="s">
        <v>3895</v>
      </c>
      <c r="E843" s="568" t="s">
        <v>3872</v>
      </c>
      <c r="F843" s="571">
        <v>208</v>
      </c>
      <c r="G843" s="571">
        <v>113984</v>
      </c>
      <c r="H843" s="571">
        <v>1</v>
      </c>
      <c r="I843" s="571">
        <v>548</v>
      </c>
      <c r="J843" s="571">
        <v>430</v>
      </c>
      <c r="K843" s="571">
        <v>236500</v>
      </c>
      <c r="L843" s="571">
        <v>2.0748526108927567</v>
      </c>
      <c r="M843" s="571">
        <v>550</v>
      </c>
      <c r="N843" s="571">
        <v>362</v>
      </c>
      <c r="O843" s="571">
        <v>200186</v>
      </c>
      <c r="P843" s="585">
        <v>1.7562640370578326</v>
      </c>
      <c r="Q843" s="572">
        <v>553</v>
      </c>
    </row>
    <row r="844" spans="1:17" ht="14.4" customHeight="1" x14ac:dyDescent="0.3">
      <c r="A844" s="567" t="s">
        <v>4736</v>
      </c>
      <c r="B844" s="568" t="s">
        <v>3813</v>
      </c>
      <c r="C844" s="568" t="s">
        <v>3828</v>
      </c>
      <c r="D844" s="568" t="s">
        <v>3951</v>
      </c>
      <c r="E844" s="568" t="s">
        <v>3874</v>
      </c>
      <c r="F844" s="571">
        <v>119</v>
      </c>
      <c r="G844" s="571">
        <v>88179</v>
      </c>
      <c r="H844" s="571">
        <v>1</v>
      </c>
      <c r="I844" s="571">
        <v>741</v>
      </c>
      <c r="J844" s="571">
        <v>64</v>
      </c>
      <c r="K844" s="571">
        <v>47552</v>
      </c>
      <c r="L844" s="571">
        <v>0.53926671883328225</v>
      </c>
      <c r="M844" s="571">
        <v>743</v>
      </c>
      <c r="N844" s="571">
        <v>114</v>
      </c>
      <c r="O844" s="571">
        <v>85044</v>
      </c>
      <c r="P844" s="585">
        <v>0.96444731738849387</v>
      </c>
      <c r="Q844" s="572">
        <v>746</v>
      </c>
    </row>
    <row r="845" spans="1:17" ht="14.4" customHeight="1" x14ac:dyDescent="0.3">
      <c r="A845" s="567" t="s">
        <v>4736</v>
      </c>
      <c r="B845" s="568" t="s">
        <v>3813</v>
      </c>
      <c r="C845" s="568" t="s">
        <v>3828</v>
      </c>
      <c r="D845" s="568" t="s">
        <v>3952</v>
      </c>
      <c r="E845" s="568" t="s">
        <v>3945</v>
      </c>
      <c r="F845" s="571">
        <v>1302</v>
      </c>
      <c r="G845" s="571">
        <v>1038996</v>
      </c>
      <c r="H845" s="571">
        <v>1</v>
      </c>
      <c r="I845" s="571">
        <v>798</v>
      </c>
      <c r="J845" s="571">
        <v>1677</v>
      </c>
      <c r="K845" s="571">
        <v>1341600</v>
      </c>
      <c r="L845" s="571">
        <v>1.2912465495536076</v>
      </c>
      <c r="M845" s="571">
        <v>800</v>
      </c>
      <c r="N845" s="571">
        <v>1626</v>
      </c>
      <c r="O845" s="571">
        <v>1305678</v>
      </c>
      <c r="P845" s="585">
        <v>1.2566727879606852</v>
      </c>
      <c r="Q845" s="572">
        <v>803</v>
      </c>
    </row>
    <row r="846" spans="1:17" ht="14.4" customHeight="1" x14ac:dyDescent="0.3">
      <c r="A846" s="567" t="s">
        <v>4736</v>
      </c>
      <c r="B846" s="568" t="s">
        <v>3813</v>
      </c>
      <c r="C846" s="568" t="s">
        <v>3828</v>
      </c>
      <c r="D846" s="568" t="s">
        <v>3953</v>
      </c>
      <c r="E846" s="568" t="s">
        <v>3945</v>
      </c>
      <c r="F846" s="571">
        <v>309</v>
      </c>
      <c r="G846" s="571">
        <v>285516</v>
      </c>
      <c r="H846" s="571">
        <v>1</v>
      </c>
      <c r="I846" s="571">
        <v>924</v>
      </c>
      <c r="J846" s="571">
        <v>389</v>
      </c>
      <c r="K846" s="571">
        <v>360214</v>
      </c>
      <c r="L846" s="571">
        <v>1.2616245674498101</v>
      </c>
      <c r="M846" s="571">
        <v>926</v>
      </c>
      <c r="N846" s="571">
        <v>405</v>
      </c>
      <c r="O846" s="571">
        <v>376245</v>
      </c>
      <c r="P846" s="585">
        <v>1.3177720337914514</v>
      </c>
      <c r="Q846" s="572">
        <v>929</v>
      </c>
    </row>
    <row r="847" spans="1:17" ht="14.4" customHeight="1" x14ac:dyDescent="0.3">
      <c r="A847" s="567" t="s">
        <v>4736</v>
      </c>
      <c r="B847" s="568" t="s">
        <v>3813</v>
      </c>
      <c r="C847" s="568" t="s">
        <v>3828</v>
      </c>
      <c r="D847" s="568" t="s">
        <v>3954</v>
      </c>
      <c r="E847" s="568" t="s">
        <v>3945</v>
      </c>
      <c r="F847" s="571"/>
      <c r="G847" s="571"/>
      <c r="H847" s="571"/>
      <c r="I847" s="571"/>
      <c r="J847" s="571">
        <v>19</v>
      </c>
      <c r="K847" s="571">
        <v>19171</v>
      </c>
      <c r="L847" s="571"/>
      <c r="M847" s="571">
        <v>1009</v>
      </c>
      <c r="N847" s="571">
        <v>12</v>
      </c>
      <c r="O847" s="571">
        <v>12144</v>
      </c>
      <c r="P847" s="585"/>
      <c r="Q847" s="572">
        <v>1012</v>
      </c>
    </row>
    <row r="848" spans="1:17" ht="14.4" customHeight="1" x14ac:dyDescent="0.3">
      <c r="A848" s="567" t="s">
        <v>4736</v>
      </c>
      <c r="B848" s="568" t="s">
        <v>3813</v>
      </c>
      <c r="C848" s="568" t="s">
        <v>3828</v>
      </c>
      <c r="D848" s="568" t="s">
        <v>3896</v>
      </c>
      <c r="E848" s="568" t="s">
        <v>3880</v>
      </c>
      <c r="F848" s="571">
        <v>1</v>
      </c>
      <c r="G848" s="571">
        <v>432</v>
      </c>
      <c r="H848" s="571">
        <v>1</v>
      </c>
      <c r="I848" s="571">
        <v>432</v>
      </c>
      <c r="J848" s="571">
        <v>1</v>
      </c>
      <c r="K848" s="571">
        <v>435</v>
      </c>
      <c r="L848" s="571">
        <v>1.0069444444444444</v>
      </c>
      <c r="M848" s="571">
        <v>435</v>
      </c>
      <c r="N848" s="571">
        <v>2</v>
      </c>
      <c r="O848" s="571">
        <v>878</v>
      </c>
      <c r="P848" s="585">
        <v>2.0324074074074074</v>
      </c>
      <c r="Q848" s="572">
        <v>439</v>
      </c>
    </row>
    <row r="849" spans="1:17" ht="14.4" customHeight="1" x14ac:dyDescent="0.3">
      <c r="A849" s="567" t="s">
        <v>4736</v>
      </c>
      <c r="B849" s="568" t="s">
        <v>3813</v>
      </c>
      <c r="C849" s="568" t="s">
        <v>3828</v>
      </c>
      <c r="D849" s="568" t="s">
        <v>3897</v>
      </c>
      <c r="E849" s="568" t="s">
        <v>3882</v>
      </c>
      <c r="F849" s="571">
        <v>2</v>
      </c>
      <c r="G849" s="571">
        <v>852</v>
      </c>
      <c r="H849" s="571">
        <v>1</v>
      </c>
      <c r="I849" s="571">
        <v>426</v>
      </c>
      <c r="J849" s="571"/>
      <c r="K849" s="571"/>
      <c r="L849" s="571"/>
      <c r="M849" s="571"/>
      <c r="N849" s="571">
        <v>1</v>
      </c>
      <c r="O849" s="571">
        <v>431</v>
      </c>
      <c r="P849" s="585">
        <v>0.505868544600939</v>
      </c>
      <c r="Q849" s="572">
        <v>431</v>
      </c>
    </row>
    <row r="850" spans="1:17" ht="14.4" customHeight="1" x14ac:dyDescent="0.3">
      <c r="A850" s="567" t="s">
        <v>4736</v>
      </c>
      <c r="B850" s="568" t="s">
        <v>3813</v>
      </c>
      <c r="C850" s="568" t="s">
        <v>3828</v>
      </c>
      <c r="D850" s="568" t="s">
        <v>3958</v>
      </c>
      <c r="E850" s="568" t="s">
        <v>3884</v>
      </c>
      <c r="F850" s="571">
        <v>21</v>
      </c>
      <c r="G850" s="571">
        <v>12264</v>
      </c>
      <c r="H850" s="571">
        <v>1</v>
      </c>
      <c r="I850" s="571">
        <v>584</v>
      </c>
      <c r="J850" s="571">
        <v>13</v>
      </c>
      <c r="K850" s="571">
        <v>7618</v>
      </c>
      <c r="L850" s="571">
        <v>0.62116764514024791</v>
      </c>
      <c r="M850" s="571">
        <v>586</v>
      </c>
      <c r="N850" s="571">
        <v>27</v>
      </c>
      <c r="O850" s="571">
        <v>15903</v>
      </c>
      <c r="P850" s="585">
        <v>1.2967221135029354</v>
      </c>
      <c r="Q850" s="572">
        <v>589</v>
      </c>
    </row>
    <row r="851" spans="1:17" ht="14.4" customHeight="1" x14ac:dyDescent="0.3">
      <c r="A851" s="567" t="s">
        <v>4736</v>
      </c>
      <c r="B851" s="568" t="s">
        <v>3813</v>
      </c>
      <c r="C851" s="568" t="s">
        <v>3828</v>
      </c>
      <c r="D851" s="568" t="s">
        <v>3980</v>
      </c>
      <c r="E851" s="568" t="s">
        <v>3884</v>
      </c>
      <c r="F851" s="571">
        <v>3</v>
      </c>
      <c r="G851" s="571">
        <v>2388</v>
      </c>
      <c r="H851" s="571">
        <v>1</v>
      </c>
      <c r="I851" s="571">
        <v>796</v>
      </c>
      <c r="J851" s="571">
        <v>2</v>
      </c>
      <c r="K851" s="571">
        <v>1596</v>
      </c>
      <c r="L851" s="571">
        <v>0.66834170854271358</v>
      </c>
      <c r="M851" s="571">
        <v>798</v>
      </c>
      <c r="N851" s="571">
        <v>13</v>
      </c>
      <c r="O851" s="571">
        <v>10413</v>
      </c>
      <c r="P851" s="585">
        <v>4.3605527638190953</v>
      </c>
      <c r="Q851" s="572">
        <v>801</v>
      </c>
    </row>
    <row r="852" spans="1:17" ht="14.4" customHeight="1" x14ac:dyDescent="0.3">
      <c r="A852" s="567" t="s">
        <v>4736</v>
      </c>
      <c r="B852" s="568" t="s">
        <v>3813</v>
      </c>
      <c r="C852" s="568" t="s">
        <v>3828</v>
      </c>
      <c r="D852" s="568" t="s">
        <v>3959</v>
      </c>
      <c r="E852" s="568" t="s">
        <v>3886</v>
      </c>
      <c r="F852" s="571">
        <v>148</v>
      </c>
      <c r="G852" s="571">
        <v>103304</v>
      </c>
      <c r="H852" s="571">
        <v>1</v>
      </c>
      <c r="I852" s="571">
        <v>698</v>
      </c>
      <c r="J852" s="571">
        <v>176</v>
      </c>
      <c r="K852" s="571">
        <v>123376</v>
      </c>
      <c r="L852" s="571">
        <v>1.1943003175094866</v>
      </c>
      <c r="M852" s="571">
        <v>701</v>
      </c>
      <c r="N852" s="571">
        <v>177</v>
      </c>
      <c r="O852" s="571">
        <v>124785</v>
      </c>
      <c r="P852" s="585">
        <v>1.2079396731975529</v>
      </c>
      <c r="Q852" s="572">
        <v>705</v>
      </c>
    </row>
    <row r="853" spans="1:17" ht="14.4" customHeight="1" x14ac:dyDescent="0.3">
      <c r="A853" s="567" t="s">
        <v>4736</v>
      </c>
      <c r="B853" s="568" t="s">
        <v>3813</v>
      </c>
      <c r="C853" s="568" t="s">
        <v>3828</v>
      </c>
      <c r="D853" s="568" t="s">
        <v>3898</v>
      </c>
      <c r="E853" s="568" t="s">
        <v>3888</v>
      </c>
      <c r="F853" s="571">
        <v>8</v>
      </c>
      <c r="G853" s="571">
        <v>6504</v>
      </c>
      <c r="H853" s="571">
        <v>1</v>
      </c>
      <c r="I853" s="571">
        <v>813</v>
      </c>
      <c r="J853" s="571">
        <v>5</v>
      </c>
      <c r="K853" s="571">
        <v>4075</v>
      </c>
      <c r="L853" s="571">
        <v>0.62653751537515379</v>
      </c>
      <c r="M853" s="571">
        <v>815</v>
      </c>
      <c r="N853" s="571">
        <v>5</v>
      </c>
      <c r="O853" s="571">
        <v>4090</v>
      </c>
      <c r="P853" s="585">
        <v>0.62884378843788435</v>
      </c>
      <c r="Q853" s="572">
        <v>818</v>
      </c>
    </row>
    <row r="854" spans="1:17" ht="14.4" customHeight="1" x14ac:dyDescent="0.3">
      <c r="A854" s="567" t="s">
        <v>4736</v>
      </c>
      <c r="B854" s="568" t="s">
        <v>3813</v>
      </c>
      <c r="C854" s="568" t="s">
        <v>3828</v>
      </c>
      <c r="D854" s="568" t="s">
        <v>3899</v>
      </c>
      <c r="E854" s="568" t="s">
        <v>3892</v>
      </c>
      <c r="F854" s="571">
        <v>314</v>
      </c>
      <c r="G854" s="571">
        <v>64370</v>
      </c>
      <c r="H854" s="571">
        <v>1</v>
      </c>
      <c r="I854" s="571">
        <v>205</v>
      </c>
      <c r="J854" s="571">
        <v>412</v>
      </c>
      <c r="K854" s="571">
        <v>84872</v>
      </c>
      <c r="L854" s="571">
        <v>1.3185024079540157</v>
      </c>
      <c r="M854" s="571">
        <v>206</v>
      </c>
      <c r="N854" s="571">
        <v>428</v>
      </c>
      <c r="O854" s="571">
        <v>88596</v>
      </c>
      <c r="P854" s="585">
        <v>1.3763554450831132</v>
      </c>
      <c r="Q854" s="572">
        <v>207</v>
      </c>
    </row>
    <row r="855" spans="1:17" ht="14.4" customHeight="1" x14ac:dyDescent="0.3">
      <c r="A855" s="567" t="s">
        <v>4737</v>
      </c>
      <c r="B855" s="568" t="s">
        <v>3813</v>
      </c>
      <c r="C855" s="568" t="s">
        <v>3819</v>
      </c>
      <c r="D855" s="568" t="s">
        <v>3938</v>
      </c>
      <c r="E855" s="568" t="s">
        <v>3939</v>
      </c>
      <c r="F855" s="571"/>
      <c r="G855" s="571"/>
      <c r="H855" s="571"/>
      <c r="I855" s="571"/>
      <c r="J855" s="571"/>
      <c r="K855" s="571"/>
      <c r="L855" s="571"/>
      <c r="M855" s="571"/>
      <c r="N855" s="571">
        <v>152</v>
      </c>
      <c r="O855" s="571">
        <v>137522</v>
      </c>
      <c r="P855" s="585"/>
      <c r="Q855" s="572">
        <v>904.75</v>
      </c>
    </row>
    <row r="856" spans="1:17" ht="14.4" customHeight="1" x14ac:dyDescent="0.3">
      <c r="A856" s="567" t="s">
        <v>4737</v>
      </c>
      <c r="B856" s="568" t="s">
        <v>3813</v>
      </c>
      <c r="C856" s="568" t="s">
        <v>3819</v>
      </c>
      <c r="D856" s="568" t="s">
        <v>3820</v>
      </c>
      <c r="E856" s="568" t="s">
        <v>3821</v>
      </c>
      <c r="F856" s="571">
        <v>1</v>
      </c>
      <c r="G856" s="571">
        <v>234.13</v>
      </c>
      <c r="H856" s="571">
        <v>1</v>
      </c>
      <c r="I856" s="571">
        <v>234.13</v>
      </c>
      <c r="J856" s="571"/>
      <c r="K856" s="571"/>
      <c r="L856" s="571"/>
      <c r="M856" s="571"/>
      <c r="N856" s="571"/>
      <c r="O856" s="571"/>
      <c r="P856" s="585"/>
      <c r="Q856" s="572"/>
    </row>
    <row r="857" spans="1:17" ht="14.4" customHeight="1" x14ac:dyDescent="0.3">
      <c r="A857" s="567" t="s">
        <v>4737</v>
      </c>
      <c r="B857" s="568" t="s">
        <v>3813</v>
      </c>
      <c r="C857" s="568" t="s">
        <v>3819</v>
      </c>
      <c r="D857" s="568" t="s">
        <v>3822</v>
      </c>
      <c r="E857" s="568" t="s">
        <v>3823</v>
      </c>
      <c r="F857" s="571">
        <v>5</v>
      </c>
      <c r="G857" s="571">
        <v>1170.6500000000001</v>
      </c>
      <c r="H857" s="571">
        <v>1</v>
      </c>
      <c r="I857" s="571">
        <v>234.13000000000002</v>
      </c>
      <c r="J857" s="571">
        <v>5</v>
      </c>
      <c r="K857" s="571">
        <v>1213.1999999999998</v>
      </c>
      <c r="L857" s="571">
        <v>1.0363473284072948</v>
      </c>
      <c r="M857" s="571">
        <v>242.63999999999996</v>
      </c>
      <c r="N857" s="571">
        <v>20</v>
      </c>
      <c r="O857" s="571">
        <v>4852.7999999999993</v>
      </c>
      <c r="P857" s="585">
        <v>4.1453893136291793</v>
      </c>
      <c r="Q857" s="572">
        <v>242.63999999999996</v>
      </c>
    </row>
    <row r="858" spans="1:17" ht="14.4" customHeight="1" x14ac:dyDescent="0.3">
      <c r="A858" s="567" t="s">
        <v>4737</v>
      </c>
      <c r="B858" s="568" t="s">
        <v>3813</v>
      </c>
      <c r="C858" s="568" t="s">
        <v>3819</v>
      </c>
      <c r="D858" s="568" t="s">
        <v>3967</v>
      </c>
      <c r="E858" s="568" t="s">
        <v>3968</v>
      </c>
      <c r="F858" s="571">
        <v>2</v>
      </c>
      <c r="G858" s="571">
        <v>468.26</v>
      </c>
      <c r="H858" s="571">
        <v>1</v>
      </c>
      <c r="I858" s="571">
        <v>234.13</v>
      </c>
      <c r="J858" s="571">
        <v>1</v>
      </c>
      <c r="K858" s="571">
        <v>242.64</v>
      </c>
      <c r="L858" s="571">
        <v>0.51817366420364752</v>
      </c>
      <c r="M858" s="571">
        <v>242.64</v>
      </c>
      <c r="N858" s="571">
        <v>2</v>
      </c>
      <c r="O858" s="571">
        <v>485.28</v>
      </c>
      <c r="P858" s="585">
        <v>1.036347328407295</v>
      </c>
      <c r="Q858" s="572">
        <v>242.64</v>
      </c>
    </row>
    <row r="859" spans="1:17" ht="14.4" customHeight="1" x14ac:dyDescent="0.3">
      <c r="A859" s="567" t="s">
        <v>4737</v>
      </c>
      <c r="B859" s="568" t="s">
        <v>3813</v>
      </c>
      <c r="C859" s="568" t="s">
        <v>3828</v>
      </c>
      <c r="D859" s="568" t="s">
        <v>3940</v>
      </c>
      <c r="E859" s="568" t="s">
        <v>3941</v>
      </c>
      <c r="F859" s="571">
        <v>1</v>
      </c>
      <c r="G859" s="571">
        <v>850</v>
      </c>
      <c r="H859" s="571">
        <v>1</v>
      </c>
      <c r="I859" s="571">
        <v>850</v>
      </c>
      <c r="J859" s="571">
        <v>2</v>
      </c>
      <c r="K859" s="571">
        <v>1704</v>
      </c>
      <c r="L859" s="571">
        <v>2.0047058823529413</v>
      </c>
      <c r="M859" s="571">
        <v>852</v>
      </c>
      <c r="N859" s="571">
        <v>2</v>
      </c>
      <c r="O859" s="571">
        <v>1406</v>
      </c>
      <c r="P859" s="585">
        <v>1.6541176470588235</v>
      </c>
      <c r="Q859" s="572">
        <v>703</v>
      </c>
    </row>
    <row r="860" spans="1:17" ht="14.4" customHeight="1" x14ac:dyDescent="0.3">
      <c r="A860" s="567" t="s">
        <v>4737</v>
      </c>
      <c r="B860" s="568" t="s">
        <v>3813</v>
      </c>
      <c r="C860" s="568" t="s">
        <v>3828</v>
      </c>
      <c r="D860" s="568" t="s">
        <v>3942</v>
      </c>
      <c r="E860" s="568" t="s">
        <v>3943</v>
      </c>
      <c r="F860" s="571">
        <v>52</v>
      </c>
      <c r="G860" s="571">
        <v>9516</v>
      </c>
      <c r="H860" s="571">
        <v>1</v>
      </c>
      <c r="I860" s="571">
        <v>183</v>
      </c>
      <c r="J860" s="571">
        <v>44</v>
      </c>
      <c r="K860" s="571">
        <v>8140</v>
      </c>
      <c r="L860" s="571">
        <v>0.85540142917192097</v>
      </c>
      <c r="M860" s="571">
        <v>185</v>
      </c>
      <c r="N860" s="571">
        <v>15</v>
      </c>
      <c r="O860" s="571">
        <v>2775</v>
      </c>
      <c r="P860" s="585">
        <v>0.2916141235813367</v>
      </c>
      <c r="Q860" s="572">
        <v>185</v>
      </c>
    </row>
    <row r="861" spans="1:17" ht="14.4" customHeight="1" x14ac:dyDescent="0.3">
      <c r="A861" s="567" t="s">
        <v>4737</v>
      </c>
      <c r="B861" s="568" t="s">
        <v>3813</v>
      </c>
      <c r="C861" s="568" t="s">
        <v>3828</v>
      </c>
      <c r="D861" s="568" t="s">
        <v>3956</v>
      </c>
      <c r="E861" s="568" t="s">
        <v>3957</v>
      </c>
      <c r="F861" s="571"/>
      <c r="G861" s="571"/>
      <c r="H861" s="571"/>
      <c r="I861" s="571"/>
      <c r="J861" s="571"/>
      <c r="K861" s="571"/>
      <c r="L861" s="571"/>
      <c r="M861" s="571"/>
      <c r="N861" s="571">
        <v>2</v>
      </c>
      <c r="O861" s="571">
        <v>112</v>
      </c>
      <c r="P861" s="585"/>
      <c r="Q861" s="572">
        <v>56</v>
      </c>
    </row>
    <row r="862" spans="1:17" ht="14.4" customHeight="1" x14ac:dyDescent="0.3">
      <c r="A862" s="567" t="s">
        <v>4737</v>
      </c>
      <c r="B862" s="568" t="s">
        <v>3813</v>
      </c>
      <c r="C862" s="568" t="s">
        <v>3828</v>
      </c>
      <c r="D862" s="568" t="s">
        <v>3843</v>
      </c>
      <c r="E862" s="568" t="s">
        <v>3844</v>
      </c>
      <c r="F862" s="571">
        <v>3</v>
      </c>
      <c r="G862" s="571">
        <v>102</v>
      </c>
      <c r="H862" s="571">
        <v>1</v>
      </c>
      <c r="I862" s="571">
        <v>34</v>
      </c>
      <c r="J862" s="571">
        <v>5</v>
      </c>
      <c r="K862" s="571">
        <v>170</v>
      </c>
      <c r="L862" s="571">
        <v>1.6666666666666667</v>
      </c>
      <c r="M862" s="571">
        <v>34</v>
      </c>
      <c r="N862" s="571">
        <v>2</v>
      </c>
      <c r="O862" s="571">
        <v>68</v>
      </c>
      <c r="P862" s="585">
        <v>0.66666666666666663</v>
      </c>
      <c r="Q862" s="572">
        <v>34</v>
      </c>
    </row>
    <row r="863" spans="1:17" ht="14.4" customHeight="1" x14ac:dyDescent="0.3">
      <c r="A863" s="567" t="s">
        <v>4737</v>
      </c>
      <c r="B863" s="568" t="s">
        <v>3813</v>
      </c>
      <c r="C863" s="568" t="s">
        <v>3828</v>
      </c>
      <c r="D863" s="568" t="s">
        <v>3849</v>
      </c>
      <c r="E863" s="568" t="s">
        <v>3850</v>
      </c>
      <c r="F863" s="571">
        <v>1</v>
      </c>
      <c r="G863" s="571">
        <v>630</v>
      </c>
      <c r="H863" s="571">
        <v>1</v>
      </c>
      <c r="I863" s="571">
        <v>630</v>
      </c>
      <c r="J863" s="571"/>
      <c r="K863" s="571"/>
      <c r="L863" s="571"/>
      <c r="M863" s="571"/>
      <c r="N863" s="571">
        <v>2</v>
      </c>
      <c r="O863" s="571">
        <v>1270</v>
      </c>
      <c r="P863" s="585">
        <v>2.0158730158730158</v>
      </c>
      <c r="Q863" s="572">
        <v>635</v>
      </c>
    </row>
    <row r="864" spans="1:17" ht="14.4" customHeight="1" x14ac:dyDescent="0.3">
      <c r="A864" s="567" t="s">
        <v>4737</v>
      </c>
      <c r="B864" s="568" t="s">
        <v>3813</v>
      </c>
      <c r="C864" s="568" t="s">
        <v>3828</v>
      </c>
      <c r="D864" s="568" t="s">
        <v>3973</v>
      </c>
      <c r="E864" s="568" t="s">
        <v>3974</v>
      </c>
      <c r="F864" s="571">
        <v>9</v>
      </c>
      <c r="G864" s="571">
        <v>900</v>
      </c>
      <c r="H864" s="571">
        <v>1</v>
      </c>
      <c r="I864" s="571">
        <v>100</v>
      </c>
      <c r="J864" s="571">
        <v>7</v>
      </c>
      <c r="K864" s="571">
        <v>700</v>
      </c>
      <c r="L864" s="571">
        <v>0.77777777777777779</v>
      </c>
      <c r="M864" s="571">
        <v>100</v>
      </c>
      <c r="N864" s="571">
        <v>3</v>
      </c>
      <c r="O864" s="571">
        <v>300</v>
      </c>
      <c r="P864" s="585">
        <v>0.33333333333333331</v>
      </c>
      <c r="Q864" s="572">
        <v>100</v>
      </c>
    </row>
    <row r="865" spans="1:17" ht="14.4" customHeight="1" x14ac:dyDescent="0.3">
      <c r="A865" s="567" t="s">
        <v>4737</v>
      </c>
      <c r="B865" s="568" t="s">
        <v>3813</v>
      </c>
      <c r="C865" s="568" t="s">
        <v>3828</v>
      </c>
      <c r="D865" s="568" t="s">
        <v>3855</v>
      </c>
      <c r="E865" s="568" t="s">
        <v>3856</v>
      </c>
      <c r="F865" s="571">
        <v>2</v>
      </c>
      <c r="G865" s="571">
        <v>310</v>
      </c>
      <c r="H865" s="571">
        <v>1</v>
      </c>
      <c r="I865" s="571">
        <v>155</v>
      </c>
      <c r="J865" s="571">
        <v>14</v>
      </c>
      <c r="K865" s="571">
        <v>2184</v>
      </c>
      <c r="L865" s="571">
        <v>7.0451612903225804</v>
      </c>
      <c r="M865" s="571">
        <v>156</v>
      </c>
      <c r="N865" s="571"/>
      <c r="O865" s="571"/>
      <c r="P865" s="585"/>
      <c r="Q865" s="572"/>
    </row>
    <row r="866" spans="1:17" ht="14.4" customHeight="1" x14ac:dyDescent="0.3">
      <c r="A866" s="567" t="s">
        <v>4737</v>
      </c>
      <c r="B866" s="568" t="s">
        <v>3813</v>
      </c>
      <c r="C866" s="568" t="s">
        <v>3828</v>
      </c>
      <c r="D866" s="568" t="s">
        <v>3857</v>
      </c>
      <c r="E866" s="568" t="s">
        <v>3858</v>
      </c>
      <c r="F866" s="571">
        <v>85</v>
      </c>
      <c r="G866" s="571">
        <v>6545</v>
      </c>
      <c r="H866" s="571">
        <v>1</v>
      </c>
      <c r="I866" s="571">
        <v>77</v>
      </c>
      <c r="J866" s="571">
        <v>80</v>
      </c>
      <c r="K866" s="571">
        <v>6240</v>
      </c>
      <c r="L866" s="571">
        <v>0.95339954163483576</v>
      </c>
      <c r="M866" s="571">
        <v>78</v>
      </c>
      <c r="N866" s="571"/>
      <c r="O866" s="571"/>
      <c r="P866" s="585"/>
      <c r="Q866" s="572"/>
    </row>
    <row r="867" spans="1:17" ht="14.4" customHeight="1" x14ac:dyDescent="0.3">
      <c r="A867" s="567" t="s">
        <v>4737</v>
      </c>
      <c r="B867" s="568" t="s">
        <v>3813</v>
      </c>
      <c r="C867" s="568" t="s">
        <v>3828</v>
      </c>
      <c r="D867" s="568" t="s">
        <v>3859</v>
      </c>
      <c r="E867" s="568" t="s">
        <v>3860</v>
      </c>
      <c r="F867" s="571">
        <v>2172</v>
      </c>
      <c r="G867" s="571">
        <v>499560</v>
      </c>
      <c r="H867" s="571">
        <v>1</v>
      </c>
      <c r="I867" s="571">
        <v>230</v>
      </c>
      <c r="J867" s="571">
        <v>1400</v>
      </c>
      <c r="K867" s="571">
        <v>323399</v>
      </c>
      <c r="L867" s="571">
        <v>0.64736768356153418</v>
      </c>
      <c r="M867" s="571">
        <v>230.99928571428572</v>
      </c>
      <c r="N867" s="571">
        <v>1582</v>
      </c>
      <c r="O867" s="571">
        <v>367024</v>
      </c>
      <c r="P867" s="585">
        <v>0.73469453118744499</v>
      </c>
      <c r="Q867" s="572">
        <v>232</v>
      </c>
    </row>
    <row r="868" spans="1:17" ht="14.4" customHeight="1" x14ac:dyDescent="0.3">
      <c r="A868" s="567" t="s">
        <v>4737</v>
      </c>
      <c r="B868" s="568" t="s">
        <v>3813</v>
      </c>
      <c r="C868" s="568" t="s">
        <v>3828</v>
      </c>
      <c r="D868" s="568" t="s">
        <v>3861</v>
      </c>
      <c r="E868" s="568" t="s">
        <v>3862</v>
      </c>
      <c r="F868" s="571">
        <v>821</v>
      </c>
      <c r="G868" s="571">
        <v>94415</v>
      </c>
      <c r="H868" s="571">
        <v>1</v>
      </c>
      <c r="I868" s="571">
        <v>115</v>
      </c>
      <c r="J868" s="571">
        <v>730</v>
      </c>
      <c r="K868" s="571">
        <v>84679</v>
      </c>
      <c r="L868" s="571">
        <v>0.89688079224699468</v>
      </c>
      <c r="M868" s="571">
        <v>115.99863013698631</v>
      </c>
      <c r="N868" s="571">
        <v>879</v>
      </c>
      <c r="O868" s="571">
        <v>101964</v>
      </c>
      <c r="P868" s="585">
        <v>1.0799555155430811</v>
      </c>
      <c r="Q868" s="572">
        <v>116</v>
      </c>
    </row>
    <row r="869" spans="1:17" ht="14.4" customHeight="1" x14ac:dyDescent="0.3">
      <c r="A869" s="567" t="s">
        <v>4737</v>
      </c>
      <c r="B869" s="568" t="s">
        <v>3813</v>
      </c>
      <c r="C869" s="568" t="s">
        <v>3828</v>
      </c>
      <c r="D869" s="568" t="s">
        <v>3867</v>
      </c>
      <c r="E869" s="568" t="s">
        <v>3868</v>
      </c>
      <c r="F869" s="571">
        <v>13</v>
      </c>
      <c r="G869" s="571">
        <v>3822</v>
      </c>
      <c r="H869" s="571">
        <v>1</v>
      </c>
      <c r="I869" s="571">
        <v>294</v>
      </c>
      <c r="J869" s="571">
        <v>3</v>
      </c>
      <c r="K869" s="571">
        <v>885</v>
      </c>
      <c r="L869" s="571">
        <v>0.23155416012558869</v>
      </c>
      <c r="M869" s="571">
        <v>295</v>
      </c>
      <c r="N869" s="571">
        <v>10</v>
      </c>
      <c r="O869" s="571">
        <v>2960</v>
      </c>
      <c r="P869" s="585">
        <v>0.77446363160648879</v>
      </c>
      <c r="Q869" s="572">
        <v>296</v>
      </c>
    </row>
    <row r="870" spans="1:17" ht="14.4" customHeight="1" x14ac:dyDescent="0.3">
      <c r="A870" s="567" t="s">
        <v>4737</v>
      </c>
      <c r="B870" s="568" t="s">
        <v>3813</v>
      </c>
      <c r="C870" s="568" t="s">
        <v>3828</v>
      </c>
      <c r="D870" s="568" t="s">
        <v>3871</v>
      </c>
      <c r="E870" s="568" t="s">
        <v>3872</v>
      </c>
      <c r="F870" s="571">
        <v>32</v>
      </c>
      <c r="G870" s="571">
        <v>15424</v>
      </c>
      <c r="H870" s="571">
        <v>1</v>
      </c>
      <c r="I870" s="571">
        <v>482</v>
      </c>
      <c r="J870" s="571">
        <v>56</v>
      </c>
      <c r="K870" s="571">
        <v>27048</v>
      </c>
      <c r="L870" s="571">
        <v>1.7536307053941909</v>
      </c>
      <c r="M870" s="571">
        <v>483</v>
      </c>
      <c r="N870" s="571">
        <v>12</v>
      </c>
      <c r="O870" s="571">
        <v>5808</v>
      </c>
      <c r="P870" s="585">
        <v>0.37655601659751037</v>
      </c>
      <c r="Q870" s="572">
        <v>484</v>
      </c>
    </row>
    <row r="871" spans="1:17" ht="14.4" customHeight="1" x14ac:dyDescent="0.3">
      <c r="A871" s="567" t="s">
        <v>4737</v>
      </c>
      <c r="B871" s="568" t="s">
        <v>3813</v>
      </c>
      <c r="C871" s="568" t="s">
        <v>3828</v>
      </c>
      <c r="D871" s="568" t="s">
        <v>3873</v>
      </c>
      <c r="E871" s="568" t="s">
        <v>3874</v>
      </c>
      <c r="F871" s="571">
        <v>79</v>
      </c>
      <c r="G871" s="571">
        <v>53325</v>
      </c>
      <c r="H871" s="571">
        <v>1</v>
      </c>
      <c r="I871" s="571">
        <v>675</v>
      </c>
      <c r="J871" s="571">
        <v>254</v>
      </c>
      <c r="K871" s="571">
        <v>171704</v>
      </c>
      <c r="L871" s="571">
        <v>3.2199531176746365</v>
      </c>
      <c r="M871" s="571">
        <v>676</v>
      </c>
      <c r="N871" s="571">
        <v>40</v>
      </c>
      <c r="O871" s="571">
        <v>27080</v>
      </c>
      <c r="P871" s="585">
        <v>0.5078293483356775</v>
      </c>
      <c r="Q871" s="572">
        <v>677</v>
      </c>
    </row>
    <row r="872" spans="1:17" ht="14.4" customHeight="1" x14ac:dyDescent="0.3">
      <c r="A872" s="567" t="s">
        <v>4737</v>
      </c>
      <c r="B872" s="568" t="s">
        <v>3813</v>
      </c>
      <c r="C872" s="568" t="s">
        <v>3828</v>
      </c>
      <c r="D872" s="568" t="s">
        <v>3944</v>
      </c>
      <c r="E872" s="568" t="s">
        <v>3945</v>
      </c>
      <c r="F872" s="571">
        <v>2433</v>
      </c>
      <c r="G872" s="571">
        <v>1780956</v>
      </c>
      <c r="H872" s="571">
        <v>1</v>
      </c>
      <c r="I872" s="571">
        <v>732</v>
      </c>
      <c r="J872" s="571">
        <v>2194</v>
      </c>
      <c r="K872" s="571">
        <v>1608197</v>
      </c>
      <c r="L872" s="571">
        <v>0.90299648054191117</v>
      </c>
      <c r="M872" s="571">
        <v>732.99772105742932</v>
      </c>
      <c r="N872" s="571">
        <v>2092</v>
      </c>
      <c r="O872" s="571">
        <v>1535528</v>
      </c>
      <c r="P872" s="585">
        <v>0.86219311425998169</v>
      </c>
      <c r="Q872" s="572">
        <v>734</v>
      </c>
    </row>
    <row r="873" spans="1:17" ht="14.4" customHeight="1" x14ac:dyDescent="0.3">
      <c r="A873" s="567" t="s">
        <v>4737</v>
      </c>
      <c r="B873" s="568" t="s">
        <v>3813</v>
      </c>
      <c r="C873" s="568" t="s">
        <v>3828</v>
      </c>
      <c r="D873" s="568" t="s">
        <v>3961</v>
      </c>
      <c r="E873" s="568" t="s">
        <v>3945</v>
      </c>
      <c r="F873" s="571">
        <v>97</v>
      </c>
      <c r="G873" s="571">
        <v>83226</v>
      </c>
      <c r="H873" s="571">
        <v>1</v>
      </c>
      <c r="I873" s="571">
        <v>858</v>
      </c>
      <c r="J873" s="571">
        <v>186</v>
      </c>
      <c r="K873" s="571">
        <v>159774</v>
      </c>
      <c r="L873" s="571">
        <v>1.9197606517194146</v>
      </c>
      <c r="M873" s="571">
        <v>859</v>
      </c>
      <c r="N873" s="571">
        <v>32</v>
      </c>
      <c r="O873" s="571">
        <v>27520</v>
      </c>
      <c r="P873" s="585">
        <v>0.33066589767620697</v>
      </c>
      <c r="Q873" s="572">
        <v>860</v>
      </c>
    </row>
    <row r="874" spans="1:17" ht="14.4" customHeight="1" x14ac:dyDescent="0.3">
      <c r="A874" s="567" t="s">
        <v>4737</v>
      </c>
      <c r="B874" s="568" t="s">
        <v>3813</v>
      </c>
      <c r="C874" s="568" t="s">
        <v>3828</v>
      </c>
      <c r="D874" s="568" t="s">
        <v>3875</v>
      </c>
      <c r="E874" s="568" t="s">
        <v>3876</v>
      </c>
      <c r="F874" s="571">
        <v>4629</v>
      </c>
      <c r="G874" s="571">
        <v>370320</v>
      </c>
      <c r="H874" s="571">
        <v>1</v>
      </c>
      <c r="I874" s="571">
        <v>80</v>
      </c>
      <c r="J874" s="571">
        <v>4207</v>
      </c>
      <c r="K874" s="571">
        <v>340762</v>
      </c>
      <c r="L874" s="571">
        <v>0.92018254482609629</v>
      </c>
      <c r="M874" s="571">
        <v>80.998811504635128</v>
      </c>
      <c r="N874" s="571">
        <v>4330</v>
      </c>
      <c r="O874" s="571">
        <v>355060</v>
      </c>
      <c r="P874" s="585">
        <v>0.9587923957658242</v>
      </c>
      <c r="Q874" s="572">
        <v>82</v>
      </c>
    </row>
    <row r="875" spans="1:17" ht="14.4" customHeight="1" x14ac:dyDescent="0.3">
      <c r="A875" s="567" t="s">
        <v>4737</v>
      </c>
      <c r="B875" s="568" t="s">
        <v>3813</v>
      </c>
      <c r="C875" s="568" t="s">
        <v>3828</v>
      </c>
      <c r="D875" s="568" t="s">
        <v>3877</v>
      </c>
      <c r="E875" s="568" t="s">
        <v>3878</v>
      </c>
      <c r="F875" s="571"/>
      <c r="G875" s="571"/>
      <c r="H875" s="571"/>
      <c r="I875" s="571"/>
      <c r="J875" s="571"/>
      <c r="K875" s="571"/>
      <c r="L875" s="571"/>
      <c r="M875" s="571"/>
      <c r="N875" s="571">
        <v>2</v>
      </c>
      <c r="O875" s="571">
        <v>538</v>
      </c>
      <c r="P875" s="585"/>
      <c r="Q875" s="572">
        <v>269</v>
      </c>
    </row>
    <row r="876" spans="1:17" ht="14.4" customHeight="1" x14ac:dyDescent="0.3">
      <c r="A876" s="567" t="s">
        <v>4737</v>
      </c>
      <c r="B876" s="568" t="s">
        <v>3813</v>
      </c>
      <c r="C876" s="568" t="s">
        <v>3828</v>
      </c>
      <c r="D876" s="568" t="s">
        <v>3946</v>
      </c>
      <c r="E876" s="568" t="s">
        <v>3947</v>
      </c>
      <c r="F876" s="571">
        <v>67</v>
      </c>
      <c r="G876" s="571">
        <v>34974</v>
      </c>
      <c r="H876" s="571">
        <v>1</v>
      </c>
      <c r="I876" s="571">
        <v>522</v>
      </c>
      <c r="J876" s="571">
        <v>171</v>
      </c>
      <c r="K876" s="571">
        <v>89433</v>
      </c>
      <c r="L876" s="571">
        <v>2.5571281523417397</v>
      </c>
      <c r="M876" s="571">
        <v>523</v>
      </c>
      <c r="N876" s="571">
        <v>181</v>
      </c>
      <c r="O876" s="571">
        <v>94844</v>
      </c>
      <c r="P876" s="585">
        <v>2.7118430834334077</v>
      </c>
      <c r="Q876" s="572">
        <v>524</v>
      </c>
    </row>
    <row r="877" spans="1:17" ht="14.4" customHeight="1" x14ac:dyDescent="0.3">
      <c r="A877" s="567" t="s">
        <v>4737</v>
      </c>
      <c r="B877" s="568" t="s">
        <v>3813</v>
      </c>
      <c r="C877" s="568" t="s">
        <v>3828</v>
      </c>
      <c r="D877" s="568" t="s">
        <v>3879</v>
      </c>
      <c r="E877" s="568" t="s">
        <v>3880</v>
      </c>
      <c r="F877" s="571">
        <v>1</v>
      </c>
      <c r="G877" s="571">
        <v>332</v>
      </c>
      <c r="H877" s="571">
        <v>1</v>
      </c>
      <c r="I877" s="571">
        <v>332</v>
      </c>
      <c r="J877" s="571">
        <v>1</v>
      </c>
      <c r="K877" s="571">
        <v>333</v>
      </c>
      <c r="L877" s="571">
        <v>1.0030120481927711</v>
      </c>
      <c r="M877" s="571">
        <v>333</v>
      </c>
      <c r="N877" s="571"/>
      <c r="O877" s="571"/>
      <c r="P877" s="585"/>
      <c r="Q877" s="572"/>
    </row>
    <row r="878" spans="1:17" ht="14.4" customHeight="1" x14ac:dyDescent="0.3">
      <c r="A878" s="567" t="s">
        <v>4737</v>
      </c>
      <c r="B878" s="568" t="s">
        <v>3813</v>
      </c>
      <c r="C878" s="568" t="s">
        <v>3828</v>
      </c>
      <c r="D878" s="568" t="s">
        <v>3881</v>
      </c>
      <c r="E878" s="568" t="s">
        <v>3882</v>
      </c>
      <c r="F878" s="571">
        <v>4</v>
      </c>
      <c r="G878" s="571">
        <v>1440</v>
      </c>
      <c r="H878" s="571">
        <v>1</v>
      </c>
      <c r="I878" s="571">
        <v>360</v>
      </c>
      <c r="J878" s="571">
        <v>4</v>
      </c>
      <c r="K878" s="571">
        <v>1444</v>
      </c>
      <c r="L878" s="571">
        <v>1.0027777777777778</v>
      </c>
      <c r="M878" s="571">
        <v>361</v>
      </c>
      <c r="N878" s="571">
        <v>2</v>
      </c>
      <c r="O878" s="571">
        <v>724</v>
      </c>
      <c r="P878" s="585">
        <v>0.50277777777777777</v>
      </c>
      <c r="Q878" s="572">
        <v>362</v>
      </c>
    </row>
    <row r="879" spans="1:17" ht="14.4" customHeight="1" x14ac:dyDescent="0.3">
      <c r="A879" s="567" t="s">
        <v>4737</v>
      </c>
      <c r="B879" s="568" t="s">
        <v>3813</v>
      </c>
      <c r="C879" s="568" t="s">
        <v>3828</v>
      </c>
      <c r="D879" s="568" t="s">
        <v>3883</v>
      </c>
      <c r="E879" s="568" t="s">
        <v>3884</v>
      </c>
      <c r="F879" s="571">
        <v>31</v>
      </c>
      <c r="G879" s="571">
        <v>16058</v>
      </c>
      <c r="H879" s="571">
        <v>1</v>
      </c>
      <c r="I879" s="571">
        <v>518</v>
      </c>
      <c r="J879" s="571">
        <v>74</v>
      </c>
      <c r="K879" s="571">
        <v>38406</v>
      </c>
      <c r="L879" s="571">
        <v>2.3917050691244239</v>
      </c>
      <c r="M879" s="571">
        <v>519</v>
      </c>
      <c r="N879" s="571">
        <v>36</v>
      </c>
      <c r="O879" s="571">
        <v>18720</v>
      </c>
      <c r="P879" s="585">
        <v>1.1657740689998755</v>
      </c>
      <c r="Q879" s="572">
        <v>520</v>
      </c>
    </row>
    <row r="880" spans="1:17" ht="14.4" customHeight="1" x14ac:dyDescent="0.3">
      <c r="A880" s="567" t="s">
        <v>4737</v>
      </c>
      <c r="B880" s="568" t="s">
        <v>3813</v>
      </c>
      <c r="C880" s="568" t="s">
        <v>3828</v>
      </c>
      <c r="D880" s="568" t="s">
        <v>4733</v>
      </c>
      <c r="E880" s="568" t="s">
        <v>3884</v>
      </c>
      <c r="F880" s="571">
        <v>24</v>
      </c>
      <c r="G880" s="571">
        <v>17520</v>
      </c>
      <c r="H880" s="571">
        <v>1</v>
      </c>
      <c r="I880" s="571">
        <v>730</v>
      </c>
      <c r="J880" s="571">
        <v>198</v>
      </c>
      <c r="K880" s="571">
        <v>144738</v>
      </c>
      <c r="L880" s="571">
        <v>8.2613013698630144</v>
      </c>
      <c r="M880" s="571">
        <v>731</v>
      </c>
      <c r="N880" s="571">
        <v>10</v>
      </c>
      <c r="O880" s="571">
        <v>7320</v>
      </c>
      <c r="P880" s="585">
        <v>0.4178082191780822</v>
      </c>
      <c r="Q880" s="572">
        <v>732</v>
      </c>
    </row>
    <row r="881" spans="1:17" ht="14.4" customHeight="1" x14ac:dyDescent="0.3">
      <c r="A881" s="567" t="s">
        <v>4737</v>
      </c>
      <c r="B881" s="568" t="s">
        <v>3813</v>
      </c>
      <c r="C881" s="568" t="s">
        <v>3828</v>
      </c>
      <c r="D881" s="568" t="s">
        <v>3885</v>
      </c>
      <c r="E881" s="568" t="s">
        <v>3886</v>
      </c>
      <c r="F881" s="571">
        <v>12</v>
      </c>
      <c r="G881" s="571">
        <v>7176</v>
      </c>
      <c r="H881" s="571">
        <v>1</v>
      </c>
      <c r="I881" s="571">
        <v>598</v>
      </c>
      <c r="J881" s="571">
        <v>51</v>
      </c>
      <c r="K881" s="571">
        <v>30549</v>
      </c>
      <c r="L881" s="571">
        <v>4.257107023411371</v>
      </c>
      <c r="M881" s="571">
        <v>599</v>
      </c>
      <c r="N881" s="571">
        <v>10</v>
      </c>
      <c r="O881" s="571">
        <v>6010</v>
      </c>
      <c r="P881" s="585">
        <v>0.83751393534002228</v>
      </c>
      <c r="Q881" s="572">
        <v>601</v>
      </c>
    </row>
    <row r="882" spans="1:17" ht="14.4" customHeight="1" x14ac:dyDescent="0.3">
      <c r="A882" s="567" t="s">
        <v>4737</v>
      </c>
      <c r="B882" s="568" t="s">
        <v>3813</v>
      </c>
      <c r="C882" s="568" t="s">
        <v>3828</v>
      </c>
      <c r="D882" s="568" t="s">
        <v>3887</v>
      </c>
      <c r="E882" s="568" t="s">
        <v>3888</v>
      </c>
      <c r="F882" s="571"/>
      <c r="G882" s="571"/>
      <c r="H882" s="571"/>
      <c r="I882" s="571"/>
      <c r="J882" s="571">
        <v>1</v>
      </c>
      <c r="K882" s="571">
        <v>748</v>
      </c>
      <c r="L882" s="571"/>
      <c r="M882" s="571">
        <v>748</v>
      </c>
      <c r="N882" s="571">
        <v>1</v>
      </c>
      <c r="O882" s="571">
        <v>749</v>
      </c>
      <c r="P882" s="585"/>
      <c r="Q882" s="572">
        <v>749</v>
      </c>
    </row>
    <row r="883" spans="1:17" ht="14.4" customHeight="1" x14ac:dyDescent="0.3">
      <c r="A883" s="567" t="s">
        <v>4737</v>
      </c>
      <c r="B883" s="568" t="s">
        <v>3813</v>
      </c>
      <c r="C883" s="568" t="s">
        <v>3828</v>
      </c>
      <c r="D883" s="568" t="s">
        <v>3948</v>
      </c>
      <c r="E883" s="568" t="s">
        <v>3949</v>
      </c>
      <c r="F883" s="571">
        <v>1</v>
      </c>
      <c r="G883" s="571">
        <v>603</v>
      </c>
      <c r="H883" s="571">
        <v>1</v>
      </c>
      <c r="I883" s="571">
        <v>603</v>
      </c>
      <c r="J883" s="571"/>
      <c r="K883" s="571"/>
      <c r="L883" s="571"/>
      <c r="M883" s="571"/>
      <c r="N883" s="571"/>
      <c r="O883" s="571"/>
      <c r="P883" s="585"/>
      <c r="Q883" s="572"/>
    </row>
    <row r="884" spans="1:17" ht="14.4" customHeight="1" x14ac:dyDescent="0.3">
      <c r="A884" s="567" t="s">
        <v>4737</v>
      </c>
      <c r="B884" s="568" t="s">
        <v>3813</v>
      </c>
      <c r="C884" s="568" t="s">
        <v>3828</v>
      </c>
      <c r="D884" s="568" t="s">
        <v>3950</v>
      </c>
      <c r="E884" s="568" t="s">
        <v>3949</v>
      </c>
      <c r="F884" s="571"/>
      <c r="G884" s="571"/>
      <c r="H884" s="571"/>
      <c r="I884" s="571"/>
      <c r="J884" s="571">
        <v>2</v>
      </c>
      <c r="K884" s="571">
        <v>1036</v>
      </c>
      <c r="L884" s="571"/>
      <c r="M884" s="571">
        <v>518</v>
      </c>
      <c r="N884" s="571"/>
      <c r="O884" s="571"/>
      <c r="P884" s="585"/>
      <c r="Q884" s="572"/>
    </row>
    <row r="885" spans="1:17" ht="14.4" customHeight="1" x14ac:dyDescent="0.3">
      <c r="A885" s="567" t="s">
        <v>4737</v>
      </c>
      <c r="B885" s="568" t="s">
        <v>3813</v>
      </c>
      <c r="C885" s="568" t="s">
        <v>3828</v>
      </c>
      <c r="D885" s="568" t="s">
        <v>3983</v>
      </c>
      <c r="E885" s="568" t="s">
        <v>3984</v>
      </c>
      <c r="F885" s="571">
        <v>1</v>
      </c>
      <c r="G885" s="571">
        <v>1363</v>
      </c>
      <c r="H885" s="571">
        <v>1</v>
      </c>
      <c r="I885" s="571">
        <v>1363</v>
      </c>
      <c r="J885" s="571"/>
      <c r="K885" s="571"/>
      <c r="L885" s="571"/>
      <c r="M885" s="571"/>
      <c r="N885" s="571"/>
      <c r="O885" s="571"/>
      <c r="P885" s="585"/>
      <c r="Q885" s="572"/>
    </row>
    <row r="886" spans="1:17" ht="14.4" customHeight="1" x14ac:dyDescent="0.3">
      <c r="A886" s="567" t="s">
        <v>4737</v>
      </c>
      <c r="B886" s="568" t="s">
        <v>3813</v>
      </c>
      <c r="C886" s="568" t="s">
        <v>3828</v>
      </c>
      <c r="D886" s="568" t="s">
        <v>3891</v>
      </c>
      <c r="E886" s="568" t="s">
        <v>3892</v>
      </c>
      <c r="F886" s="571">
        <v>695</v>
      </c>
      <c r="G886" s="571">
        <v>118845</v>
      </c>
      <c r="H886" s="571">
        <v>1</v>
      </c>
      <c r="I886" s="571">
        <v>171</v>
      </c>
      <c r="J886" s="571">
        <v>712</v>
      </c>
      <c r="K886" s="571">
        <v>122463</v>
      </c>
      <c r="L886" s="571">
        <v>1.0304430140098448</v>
      </c>
      <c r="M886" s="571">
        <v>171.99859550561797</v>
      </c>
      <c r="N886" s="571">
        <v>645</v>
      </c>
      <c r="O886" s="571">
        <v>110940</v>
      </c>
      <c r="P886" s="585">
        <v>0.9334847911144768</v>
      </c>
      <c r="Q886" s="572">
        <v>172</v>
      </c>
    </row>
    <row r="887" spans="1:17" ht="14.4" customHeight="1" x14ac:dyDescent="0.3">
      <c r="A887" s="567" t="s">
        <v>4737</v>
      </c>
      <c r="B887" s="568" t="s">
        <v>3813</v>
      </c>
      <c r="C887" s="568" t="s">
        <v>3828</v>
      </c>
      <c r="D887" s="568" t="s">
        <v>3978</v>
      </c>
      <c r="E887" s="568" t="s">
        <v>3979</v>
      </c>
      <c r="F887" s="571">
        <v>1</v>
      </c>
      <c r="G887" s="571">
        <v>337</v>
      </c>
      <c r="H887" s="571">
        <v>1</v>
      </c>
      <c r="I887" s="571">
        <v>337</v>
      </c>
      <c r="J887" s="571">
        <v>1</v>
      </c>
      <c r="K887" s="571">
        <v>338</v>
      </c>
      <c r="L887" s="571">
        <v>1.0029673590504451</v>
      </c>
      <c r="M887" s="571">
        <v>338</v>
      </c>
      <c r="N887" s="571"/>
      <c r="O887" s="571"/>
      <c r="P887" s="585"/>
      <c r="Q887" s="572"/>
    </row>
    <row r="888" spans="1:17" ht="14.4" customHeight="1" x14ac:dyDescent="0.3">
      <c r="A888" s="567" t="s">
        <v>4737</v>
      </c>
      <c r="B888" s="568" t="s">
        <v>3813</v>
      </c>
      <c r="C888" s="568" t="s">
        <v>3828</v>
      </c>
      <c r="D888" s="568" t="s">
        <v>3893</v>
      </c>
      <c r="E888" s="568" t="s">
        <v>3868</v>
      </c>
      <c r="F888" s="571">
        <v>18</v>
      </c>
      <c r="G888" s="571">
        <v>6480</v>
      </c>
      <c r="H888" s="571">
        <v>1</v>
      </c>
      <c r="I888" s="571">
        <v>360</v>
      </c>
      <c r="J888" s="571">
        <v>116</v>
      </c>
      <c r="K888" s="571">
        <v>41992</v>
      </c>
      <c r="L888" s="571">
        <v>6.4802469135802472</v>
      </c>
      <c r="M888" s="571">
        <v>362</v>
      </c>
      <c r="N888" s="571">
        <v>20</v>
      </c>
      <c r="O888" s="571">
        <v>7300</v>
      </c>
      <c r="P888" s="585">
        <v>1.1265432098765431</v>
      </c>
      <c r="Q888" s="572">
        <v>365</v>
      </c>
    </row>
    <row r="889" spans="1:17" ht="14.4" customHeight="1" x14ac:dyDescent="0.3">
      <c r="A889" s="567" t="s">
        <v>4737</v>
      </c>
      <c r="B889" s="568" t="s">
        <v>3813</v>
      </c>
      <c r="C889" s="568" t="s">
        <v>3828</v>
      </c>
      <c r="D889" s="568" t="s">
        <v>3894</v>
      </c>
      <c r="E889" s="568" t="s">
        <v>3870</v>
      </c>
      <c r="F889" s="571">
        <v>4</v>
      </c>
      <c r="G889" s="571">
        <v>1536</v>
      </c>
      <c r="H889" s="571">
        <v>1</v>
      </c>
      <c r="I889" s="571">
        <v>384</v>
      </c>
      <c r="J889" s="571"/>
      <c r="K889" s="571"/>
      <c r="L889" s="571"/>
      <c r="M889" s="571"/>
      <c r="N889" s="571"/>
      <c r="O889" s="571"/>
      <c r="P889" s="585"/>
      <c r="Q889" s="572"/>
    </row>
    <row r="890" spans="1:17" ht="14.4" customHeight="1" x14ac:dyDescent="0.3">
      <c r="A890" s="567" t="s">
        <v>4737</v>
      </c>
      <c r="B890" s="568" t="s">
        <v>3813</v>
      </c>
      <c r="C890" s="568" t="s">
        <v>3828</v>
      </c>
      <c r="D890" s="568" t="s">
        <v>3895</v>
      </c>
      <c r="E890" s="568" t="s">
        <v>3872</v>
      </c>
      <c r="F890" s="571">
        <v>80</v>
      </c>
      <c r="G890" s="571">
        <v>43840</v>
      </c>
      <c r="H890" s="571">
        <v>1</v>
      </c>
      <c r="I890" s="571">
        <v>548</v>
      </c>
      <c r="J890" s="571">
        <v>51</v>
      </c>
      <c r="K890" s="571">
        <v>28050</v>
      </c>
      <c r="L890" s="571">
        <v>0.63982664233576647</v>
      </c>
      <c r="M890" s="571">
        <v>550</v>
      </c>
      <c r="N890" s="571">
        <v>58</v>
      </c>
      <c r="O890" s="571">
        <v>32074</v>
      </c>
      <c r="P890" s="585">
        <v>0.73161496350364963</v>
      </c>
      <c r="Q890" s="572">
        <v>553</v>
      </c>
    </row>
    <row r="891" spans="1:17" ht="14.4" customHeight="1" x14ac:dyDescent="0.3">
      <c r="A891" s="567" t="s">
        <v>4737</v>
      </c>
      <c r="B891" s="568" t="s">
        <v>3813</v>
      </c>
      <c r="C891" s="568" t="s">
        <v>3828</v>
      </c>
      <c r="D891" s="568" t="s">
        <v>3951</v>
      </c>
      <c r="E891" s="568" t="s">
        <v>3874</v>
      </c>
      <c r="F891" s="571">
        <v>299</v>
      </c>
      <c r="G891" s="571">
        <v>221559</v>
      </c>
      <c r="H891" s="571">
        <v>1</v>
      </c>
      <c r="I891" s="571">
        <v>741</v>
      </c>
      <c r="J891" s="571">
        <v>169</v>
      </c>
      <c r="K891" s="571">
        <v>125567</v>
      </c>
      <c r="L891" s="571">
        <v>0.56674294431731498</v>
      </c>
      <c r="M891" s="571">
        <v>743</v>
      </c>
      <c r="N891" s="571">
        <v>341</v>
      </c>
      <c r="O891" s="571">
        <v>254386</v>
      </c>
      <c r="P891" s="585">
        <v>1.1481636945463736</v>
      </c>
      <c r="Q891" s="572">
        <v>746</v>
      </c>
    </row>
    <row r="892" spans="1:17" ht="14.4" customHeight="1" x14ac:dyDescent="0.3">
      <c r="A892" s="567" t="s">
        <v>4737</v>
      </c>
      <c r="B892" s="568" t="s">
        <v>3813</v>
      </c>
      <c r="C892" s="568" t="s">
        <v>3828</v>
      </c>
      <c r="D892" s="568" t="s">
        <v>3952</v>
      </c>
      <c r="E892" s="568" t="s">
        <v>3945</v>
      </c>
      <c r="F892" s="571">
        <v>698</v>
      </c>
      <c r="G892" s="571">
        <v>557004</v>
      </c>
      <c r="H892" s="571">
        <v>1</v>
      </c>
      <c r="I892" s="571">
        <v>798</v>
      </c>
      <c r="J892" s="571">
        <v>618</v>
      </c>
      <c r="K892" s="571">
        <v>494400</v>
      </c>
      <c r="L892" s="571">
        <v>0.88760583406941418</v>
      </c>
      <c r="M892" s="571">
        <v>800</v>
      </c>
      <c r="N892" s="571">
        <v>692</v>
      </c>
      <c r="O892" s="571">
        <v>555676</v>
      </c>
      <c r="P892" s="585">
        <v>0.99761581604440897</v>
      </c>
      <c r="Q892" s="572">
        <v>803</v>
      </c>
    </row>
    <row r="893" spans="1:17" ht="14.4" customHeight="1" x14ac:dyDescent="0.3">
      <c r="A893" s="567" t="s">
        <v>4737</v>
      </c>
      <c r="B893" s="568" t="s">
        <v>3813</v>
      </c>
      <c r="C893" s="568" t="s">
        <v>3828</v>
      </c>
      <c r="D893" s="568" t="s">
        <v>3953</v>
      </c>
      <c r="E893" s="568" t="s">
        <v>3945</v>
      </c>
      <c r="F893" s="571">
        <v>966</v>
      </c>
      <c r="G893" s="571">
        <v>892584</v>
      </c>
      <c r="H893" s="571">
        <v>1</v>
      </c>
      <c r="I893" s="571">
        <v>924</v>
      </c>
      <c r="J893" s="571">
        <v>754</v>
      </c>
      <c r="K893" s="571">
        <v>698204</v>
      </c>
      <c r="L893" s="571">
        <v>0.7822277791221891</v>
      </c>
      <c r="M893" s="571">
        <v>926</v>
      </c>
      <c r="N893" s="571">
        <v>1112</v>
      </c>
      <c r="O893" s="571">
        <v>1033048</v>
      </c>
      <c r="P893" s="585">
        <v>1.1573678219640953</v>
      </c>
      <c r="Q893" s="572">
        <v>929</v>
      </c>
    </row>
    <row r="894" spans="1:17" ht="14.4" customHeight="1" x14ac:dyDescent="0.3">
      <c r="A894" s="567" t="s">
        <v>4737</v>
      </c>
      <c r="B894" s="568" t="s">
        <v>3813</v>
      </c>
      <c r="C894" s="568" t="s">
        <v>3828</v>
      </c>
      <c r="D894" s="568" t="s">
        <v>3954</v>
      </c>
      <c r="E894" s="568" t="s">
        <v>3945</v>
      </c>
      <c r="F894" s="571">
        <v>8</v>
      </c>
      <c r="G894" s="571">
        <v>8056</v>
      </c>
      <c r="H894" s="571">
        <v>1</v>
      </c>
      <c r="I894" s="571">
        <v>1007</v>
      </c>
      <c r="J894" s="571"/>
      <c r="K894" s="571"/>
      <c r="L894" s="571"/>
      <c r="M894" s="571"/>
      <c r="N894" s="571">
        <v>9</v>
      </c>
      <c r="O894" s="571">
        <v>9108</v>
      </c>
      <c r="P894" s="585">
        <v>1.1305858987090367</v>
      </c>
      <c r="Q894" s="572">
        <v>1012</v>
      </c>
    </row>
    <row r="895" spans="1:17" ht="14.4" customHeight="1" x14ac:dyDescent="0.3">
      <c r="A895" s="567" t="s">
        <v>4737</v>
      </c>
      <c r="B895" s="568" t="s">
        <v>3813</v>
      </c>
      <c r="C895" s="568" t="s">
        <v>3828</v>
      </c>
      <c r="D895" s="568" t="s">
        <v>3896</v>
      </c>
      <c r="E895" s="568" t="s">
        <v>3880</v>
      </c>
      <c r="F895" s="571">
        <v>77</v>
      </c>
      <c r="G895" s="571">
        <v>33264</v>
      </c>
      <c r="H895" s="571">
        <v>1</v>
      </c>
      <c r="I895" s="571">
        <v>432</v>
      </c>
      <c r="J895" s="571">
        <v>10</v>
      </c>
      <c r="K895" s="571">
        <v>4350</v>
      </c>
      <c r="L895" s="571">
        <v>0.13077200577200576</v>
      </c>
      <c r="M895" s="571">
        <v>435</v>
      </c>
      <c r="N895" s="571">
        <v>16</v>
      </c>
      <c r="O895" s="571">
        <v>7024</v>
      </c>
      <c r="P895" s="585">
        <v>0.21115921115921116</v>
      </c>
      <c r="Q895" s="572">
        <v>439</v>
      </c>
    </row>
    <row r="896" spans="1:17" ht="14.4" customHeight="1" x14ac:dyDescent="0.3">
      <c r="A896" s="567" t="s">
        <v>4737</v>
      </c>
      <c r="B896" s="568" t="s">
        <v>3813</v>
      </c>
      <c r="C896" s="568" t="s">
        <v>3828</v>
      </c>
      <c r="D896" s="568" t="s">
        <v>3897</v>
      </c>
      <c r="E896" s="568" t="s">
        <v>3882</v>
      </c>
      <c r="F896" s="571">
        <v>7</v>
      </c>
      <c r="G896" s="571">
        <v>2982</v>
      </c>
      <c r="H896" s="571">
        <v>1</v>
      </c>
      <c r="I896" s="571">
        <v>426</v>
      </c>
      <c r="J896" s="571">
        <v>3</v>
      </c>
      <c r="K896" s="571">
        <v>1284</v>
      </c>
      <c r="L896" s="571">
        <v>0.43058350100603621</v>
      </c>
      <c r="M896" s="571">
        <v>428</v>
      </c>
      <c r="N896" s="571">
        <v>20</v>
      </c>
      <c r="O896" s="571">
        <v>8620</v>
      </c>
      <c r="P896" s="585">
        <v>2.8906773977196512</v>
      </c>
      <c r="Q896" s="572">
        <v>431</v>
      </c>
    </row>
    <row r="897" spans="1:17" ht="14.4" customHeight="1" x14ac:dyDescent="0.3">
      <c r="A897" s="567" t="s">
        <v>4737</v>
      </c>
      <c r="B897" s="568" t="s">
        <v>3813</v>
      </c>
      <c r="C897" s="568" t="s">
        <v>3828</v>
      </c>
      <c r="D897" s="568" t="s">
        <v>3958</v>
      </c>
      <c r="E897" s="568" t="s">
        <v>3884</v>
      </c>
      <c r="F897" s="571">
        <v>381</v>
      </c>
      <c r="G897" s="571">
        <v>222504</v>
      </c>
      <c r="H897" s="571">
        <v>1</v>
      </c>
      <c r="I897" s="571">
        <v>584</v>
      </c>
      <c r="J897" s="571">
        <v>242</v>
      </c>
      <c r="K897" s="571">
        <v>141812</v>
      </c>
      <c r="L897" s="571">
        <v>0.63734584546794659</v>
      </c>
      <c r="M897" s="571">
        <v>586</v>
      </c>
      <c r="N897" s="571">
        <v>157</v>
      </c>
      <c r="O897" s="571">
        <v>92473</v>
      </c>
      <c r="P897" s="585">
        <v>0.4156015172760939</v>
      </c>
      <c r="Q897" s="572">
        <v>589</v>
      </c>
    </row>
    <row r="898" spans="1:17" ht="14.4" customHeight="1" x14ac:dyDescent="0.3">
      <c r="A898" s="567" t="s">
        <v>4737</v>
      </c>
      <c r="B898" s="568" t="s">
        <v>3813</v>
      </c>
      <c r="C898" s="568" t="s">
        <v>3828</v>
      </c>
      <c r="D898" s="568" t="s">
        <v>3980</v>
      </c>
      <c r="E898" s="568" t="s">
        <v>3884</v>
      </c>
      <c r="F898" s="571">
        <v>660</v>
      </c>
      <c r="G898" s="571">
        <v>525360</v>
      </c>
      <c r="H898" s="571">
        <v>1</v>
      </c>
      <c r="I898" s="571">
        <v>796</v>
      </c>
      <c r="J898" s="571">
        <v>945</v>
      </c>
      <c r="K898" s="571">
        <v>754110</v>
      </c>
      <c r="L898" s="571">
        <v>1.435415714938328</v>
      </c>
      <c r="M898" s="571">
        <v>798</v>
      </c>
      <c r="N898" s="571">
        <v>983</v>
      </c>
      <c r="O898" s="571">
        <v>787383</v>
      </c>
      <c r="P898" s="585">
        <v>1.4987494289629968</v>
      </c>
      <c r="Q898" s="572">
        <v>801</v>
      </c>
    </row>
    <row r="899" spans="1:17" ht="14.4" customHeight="1" x14ac:dyDescent="0.3">
      <c r="A899" s="567" t="s">
        <v>4737</v>
      </c>
      <c r="B899" s="568" t="s">
        <v>3813</v>
      </c>
      <c r="C899" s="568" t="s">
        <v>3828</v>
      </c>
      <c r="D899" s="568" t="s">
        <v>3981</v>
      </c>
      <c r="E899" s="568" t="s">
        <v>3884</v>
      </c>
      <c r="F899" s="571">
        <v>17</v>
      </c>
      <c r="G899" s="571">
        <v>14382</v>
      </c>
      <c r="H899" s="571">
        <v>1</v>
      </c>
      <c r="I899" s="571">
        <v>846</v>
      </c>
      <c r="J899" s="571"/>
      <c r="K899" s="571"/>
      <c r="L899" s="571"/>
      <c r="M899" s="571"/>
      <c r="N899" s="571">
        <v>8</v>
      </c>
      <c r="O899" s="571">
        <v>6808</v>
      </c>
      <c r="P899" s="585">
        <v>0.47336948963982756</v>
      </c>
      <c r="Q899" s="572">
        <v>851</v>
      </c>
    </row>
    <row r="900" spans="1:17" ht="14.4" customHeight="1" x14ac:dyDescent="0.3">
      <c r="A900" s="567" t="s">
        <v>4737</v>
      </c>
      <c r="B900" s="568" t="s">
        <v>3813</v>
      </c>
      <c r="C900" s="568" t="s">
        <v>3828</v>
      </c>
      <c r="D900" s="568" t="s">
        <v>3959</v>
      </c>
      <c r="E900" s="568" t="s">
        <v>3886</v>
      </c>
      <c r="F900" s="571">
        <v>205</v>
      </c>
      <c r="G900" s="571">
        <v>143090</v>
      </c>
      <c r="H900" s="571">
        <v>1</v>
      </c>
      <c r="I900" s="571">
        <v>698</v>
      </c>
      <c r="J900" s="571">
        <v>230</v>
      </c>
      <c r="K900" s="571">
        <v>161230</v>
      </c>
      <c r="L900" s="571">
        <v>1.1267733594241387</v>
      </c>
      <c r="M900" s="571">
        <v>701</v>
      </c>
      <c r="N900" s="571">
        <v>218</v>
      </c>
      <c r="O900" s="571">
        <v>153690</v>
      </c>
      <c r="P900" s="585">
        <v>1.0740792508211614</v>
      </c>
      <c r="Q900" s="572">
        <v>705</v>
      </c>
    </row>
    <row r="901" spans="1:17" ht="14.4" customHeight="1" x14ac:dyDescent="0.3">
      <c r="A901" s="567" t="s">
        <v>4737</v>
      </c>
      <c r="B901" s="568" t="s">
        <v>3813</v>
      </c>
      <c r="C901" s="568" t="s">
        <v>3828</v>
      </c>
      <c r="D901" s="568" t="s">
        <v>3898</v>
      </c>
      <c r="E901" s="568" t="s">
        <v>3888</v>
      </c>
      <c r="F901" s="571">
        <v>14</v>
      </c>
      <c r="G901" s="571">
        <v>11382</v>
      </c>
      <c r="H901" s="571">
        <v>1</v>
      </c>
      <c r="I901" s="571">
        <v>813</v>
      </c>
      <c r="J901" s="571">
        <v>5</v>
      </c>
      <c r="K901" s="571">
        <v>4075</v>
      </c>
      <c r="L901" s="571">
        <v>0.35802143735723069</v>
      </c>
      <c r="M901" s="571">
        <v>815</v>
      </c>
      <c r="N901" s="571"/>
      <c r="O901" s="571"/>
      <c r="P901" s="585"/>
      <c r="Q901" s="572"/>
    </row>
    <row r="902" spans="1:17" ht="14.4" customHeight="1" x14ac:dyDescent="0.3">
      <c r="A902" s="567" t="s">
        <v>4737</v>
      </c>
      <c r="B902" s="568" t="s">
        <v>3813</v>
      </c>
      <c r="C902" s="568" t="s">
        <v>3828</v>
      </c>
      <c r="D902" s="568" t="s">
        <v>3899</v>
      </c>
      <c r="E902" s="568" t="s">
        <v>3892</v>
      </c>
      <c r="F902" s="571">
        <v>299</v>
      </c>
      <c r="G902" s="571">
        <v>61295</v>
      </c>
      <c r="H902" s="571">
        <v>1</v>
      </c>
      <c r="I902" s="571">
        <v>205</v>
      </c>
      <c r="J902" s="571">
        <v>260</v>
      </c>
      <c r="K902" s="571">
        <v>53560</v>
      </c>
      <c r="L902" s="571">
        <v>0.8738069989395546</v>
      </c>
      <c r="M902" s="571">
        <v>206</v>
      </c>
      <c r="N902" s="571">
        <v>389</v>
      </c>
      <c r="O902" s="571">
        <v>80523</v>
      </c>
      <c r="P902" s="585">
        <v>1.3136960600375234</v>
      </c>
      <c r="Q902" s="572">
        <v>207</v>
      </c>
    </row>
    <row r="903" spans="1:17" ht="14.4" customHeight="1" x14ac:dyDescent="0.3">
      <c r="A903" s="567" t="s">
        <v>4737</v>
      </c>
      <c r="B903" s="568" t="s">
        <v>3813</v>
      </c>
      <c r="C903" s="568" t="s">
        <v>3828</v>
      </c>
      <c r="D903" s="568" t="s">
        <v>3902</v>
      </c>
      <c r="E903" s="568" t="s">
        <v>3903</v>
      </c>
      <c r="F903" s="571">
        <v>1</v>
      </c>
      <c r="G903" s="571">
        <v>324</v>
      </c>
      <c r="H903" s="571">
        <v>1</v>
      </c>
      <c r="I903" s="571">
        <v>324</v>
      </c>
      <c r="J903" s="571"/>
      <c r="K903" s="571"/>
      <c r="L903" s="571"/>
      <c r="M903" s="571"/>
      <c r="N903" s="571">
        <v>1</v>
      </c>
      <c r="O903" s="571">
        <v>327</v>
      </c>
      <c r="P903" s="585">
        <v>1.0092592592592593</v>
      </c>
      <c r="Q903" s="572">
        <v>327</v>
      </c>
    </row>
    <row r="904" spans="1:17" ht="14.4" customHeight="1" x14ac:dyDescent="0.3">
      <c r="A904" s="567" t="s">
        <v>4738</v>
      </c>
      <c r="B904" s="568" t="s">
        <v>3813</v>
      </c>
      <c r="C904" s="568" t="s">
        <v>3819</v>
      </c>
      <c r="D904" s="568" t="s">
        <v>3938</v>
      </c>
      <c r="E904" s="568" t="s">
        <v>3939</v>
      </c>
      <c r="F904" s="571"/>
      <c r="G904" s="571"/>
      <c r="H904" s="571"/>
      <c r="I904" s="571"/>
      <c r="J904" s="571"/>
      <c r="K904" s="571"/>
      <c r="L904" s="571"/>
      <c r="M904" s="571"/>
      <c r="N904" s="571">
        <v>86</v>
      </c>
      <c r="O904" s="571">
        <v>77808.5</v>
      </c>
      <c r="P904" s="585"/>
      <c r="Q904" s="572">
        <v>904.75</v>
      </c>
    </row>
    <row r="905" spans="1:17" ht="14.4" customHeight="1" x14ac:dyDescent="0.3">
      <c r="A905" s="567" t="s">
        <v>4738</v>
      </c>
      <c r="B905" s="568" t="s">
        <v>3813</v>
      </c>
      <c r="C905" s="568" t="s">
        <v>3819</v>
      </c>
      <c r="D905" s="568" t="s">
        <v>3822</v>
      </c>
      <c r="E905" s="568" t="s">
        <v>3823</v>
      </c>
      <c r="F905" s="571">
        <v>6</v>
      </c>
      <c r="G905" s="571">
        <v>1404.78</v>
      </c>
      <c r="H905" s="571">
        <v>1</v>
      </c>
      <c r="I905" s="571">
        <v>234.13</v>
      </c>
      <c r="J905" s="571"/>
      <c r="K905" s="571"/>
      <c r="L905" s="571"/>
      <c r="M905" s="571"/>
      <c r="N905" s="571"/>
      <c r="O905" s="571"/>
      <c r="P905" s="585"/>
      <c r="Q905" s="572"/>
    </row>
    <row r="906" spans="1:17" ht="14.4" customHeight="1" x14ac:dyDescent="0.3">
      <c r="A906" s="567" t="s">
        <v>4738</v>
      </c>
      <c r="B906" s="568" t="s">
        <v>3813</v>
      </c>
      <c r="C906" s="568" t="s">
        <v>3819</v>
      </c>
      <c r="D906" s="568" t="s">
        <v>3967</v>
      </c>
      <c r="E906" s="568" t="s">
        <v>3968</v>
      </c>
      <c r="F906" s="571">
        <v>5</v>
      </c>
      <c r="G906" s="571">
        <v>1170.6500000000001</v>
      </c>
      <c r="H906" s="571">
        <v>1</v>
      </c>
      <c r="I906" s="571">
        <v>234.13000000000002</v>
      </c>
      <c r="J906" s="571">
        <v>1</v>
      </c>
      <c r="K906" s="571">
        <v>242.64</v>
      </c>
      <c r="L906" s="571">
        <v>0.20726946568145899</v>
      </c>
      <c r="M906" s="571">
        <v>242.64</v>
      </c>
      <c r="N906" s="571">
        <v>2</v>
      </c>
      <c r="O906" s="571">
        <v>485.28</v>
      </c>
      <c r="P906" s="585">
        <v>0.41453893136291797</v>
      </c>
      <c r="Q906" s="572">
        <v>242.64</v>
      </c>
    </row>
    <row r="907" spans="1:17" ht="14.4" customHeight="1" x14ac:dyDescent="0.3">
      <c r="A907" s="567" t="s">
        <v>4738</v>
      </c>
      <c r="B907" s="568" t="s">
        <v>3813</v>
      </c>
      <c r="C907" s="568" t="s">
        <v>3828</v>
      </c>
      <c r="D907" s="568" t="s">
        <v>3940</v>
      </c>
      <c r="E907" s="568" t="s">
        <v>3941</v>
      </c>
      <c r="F907" s="571">
        <v>1</v>
      </c>
      <c r="G907" s="571">
        <v>850</v>
      </c>
      <c r="H907" s="571">
        <v>1</v>
      </c>
      <c r="I907" s="571">
        <v>850</v>
      </c>
      <c r="J907" s="571"/>
      <c r="K907" s="571"/>
      <c r="L907" s="571"/>
      <c r="M907" s="571"/>
      <c r="N907" s="571">
        <v>2</v>
      </c>
      <c r="O907" s="571">
        <v>1406</v>
      </c>
      <c r="P907" s="585">
        <v>1.6541176470588235</v>
      </c>
      <c r="Q907" s="572">
        <v>703</v>
      </c>
    </row>
    <row r="908" spans="1:17" ht="14.4" customHeight="1" x14ac:dyDescent="0.3">
      <c r="A908" s="567" t="s">
        <v>4738</v>
      </c>
      <c r="B908" s="568" t="s">
        <v>3813</v>
      </c>
      <c r="C908" s="568" t="s">
        <v>3828</v>
      </c>
      <c r="D908" s="568" t="s">
        <v>3942</v>
      </c>
      <c r="E908" s="568" t="s">
        <v>3943</v>
      </c>
      <c r="F908" s="571">
        <v>13</v>
      </c>
      <c r="G908" s="571">
        <v>2379</v>
      </c>
      <c r="H908" s="571">
        <v>1</v>
      </c>
      <c r="I908" s="571">
        <v>183</v>
      </c>
      <c r="J908" s="571">
        <v>4</v>
      </c>
      <c r="K908" s="571">
        <v>740</v>
      </c>
      <c r="L908" s="571">
        <v>0.31105506515342579</v>
      </c>
      <c r="M908" s="571">
        <v>185</v>
      </c>
      <c r="N908" s="571">
        <v>4</v>
      </c>
      <c r="O908" s="571">
        <v>740</v>
      </c>
      <c r="P908" s="585">
        <v>0.31105506515342579</v>
      </c>
      <c r="Q908" s="572">
        <v>185</v>
      </c>
    </row>
    <row r="909" spans="1:17" ht="14.4" customHeight="1" x14ac:dyDescent="0.3">
      <c r="A909" s="567" t="s">
        <v>4738</v>
      </c>
      <c r="B909" s="568" t="s">
        <v>3813</v>
      </c>
      <c r="C909" s="568" t="s">
        <v>3828</v>
      </c>
      <c r="D909" s="568" t="s">
        <v>3971</v>
      </c>
      <c r="E909" s="568" t="s">
        <v>3972</v>
      </c>
      <c r="F909" s="571">
        <v>1</v>
      </c>
      <c r="G909" s="571">
        <v>1091</v>
      </c>
      <c r="H909" s="571">
        <v>1</v>
      </c>
      <c r="I909" s="571">
        <v>1091</v>
      </c>
      <c r="J909" s="571"/>
      <c r="K909" s="571"/>
      <c r="L909" s="571"/>
      <c r="M909" s="571"/>
      <c r="N909" s="571"/>
      <c r="O909" s="571"/>
      <c r="P909" s="585"/>
      <c r="Q909" s="572"/>
    </row>
    <row r="910" spans="1:17" ht="14.4" customHeight="1" x14ac:dyDescent="0.3">
      <c r="A910" s="567" t="s">
        <v>4738</v>
      </c>
      <c r="B910" s="568" t="s">
        <v>3813</v>
      </c>
      <c r="C910" s="568" t="s">
        <v>3828</v>
      </c>
      <c r="D910" s="568" t="s">
        <v>3956</v>
      </c>
      <c r="E910" s="568" t="s">
        <v>3957</v>
      </c>
      <c r="F910" s="571">
        <v>1</v>
      </c>
      <c r="G910" s="571">
        <v>58</v>
      </c>
      <c r="H910" s="571">
        <v>1</v>
      </c>
      <c r="I910" s="571">
        <v>58</v>
      </c>
      <c r="J910" s="571">
        <v>2</v>
      </c>
      <c r="K910" s="571">
        <v>116</v>
      </c>
      <c r="L910" s="571">
        <v>2</v>
      </c>
      <c r="M910" s="571">
        <v>58</v>
      </c>
      <c r="N910" s="571">
        <v>1</v>
      </c>
      <c r="O910" s="571">
        <v>56</v>
      </c>
      <c r="P910" s="585">
        <v>0.96551724137931039</v>
      </c>
      <c r="Q910" s="572">
        <v>56</v>
      </c>
    </row>
    <row r="911" spans="1:17" ht="14.4" customHeight="1" x14ac:dyDescent="0.3">
      <c r="A911" s="567" t="s">
        <v>4738</v>
      </c>
      <c r="B911" s="568" t="s">
        <v>3813</v>
      </c>
      <c r="C911" s="568" t="s">
        <v>3828</v>
      </c>
      <c r="D911" s="568" t="s">
        <v>3843</v>
      </c>
      <c r="E911" s="568" t="s">
        <v>3844</v>
      </c>
      <c r="F911" s="571">
        <v>2</v>
      </c>
      <c r="G911" s="571">
        <v>68</v>
      </c>
      <c r="H911" s="571">
        <v>1</v>
      </c>
      <c r="I911" s="571">
        <v>34</v>
      </c>
      <c r="J911" s="571">
        <v>3</v>
      </c>
      <c r="K911" s="571">
        <v>102</v>
      </c>
      <c r="L911" s="571">
        <v>1.5</v>
      </c>
      <c r="M911" s="571">
        <v>34</v>
      </c>
      <c r="N911" s="571">
        <v>2</v>
      </c>
      <c r="O911" s="571">
        <v>68</v>
      </c>
      <c r="P911" s="585">
        <v>1</v>
      </c>
      <c r="Q911" s="572">
        <v>34</v>
      </c>
    </row>
    <row r="912" spans="1:17" ht="14.4" customHeight="1" x14ac:dyDescent="0.3">
      <c r="A912" s="567" t="s">
        <v>4738</v>
      </c>
      <c r="B912" s="568" t="s">
        <v>3813</v>
      </c>
      <c r="C912" s="568" t="s">
        <v>3828</v>
      </c>
      <c r="D912" s="568" t="s">
        <v>3849</v>
      </c>
      <c r="E912" s="568" t="s">
        <v>3850</v>
      </c>
      <c r="F912" s="571">
        <v>1</v>
      </c>
      <c r="G912" s="571">
        <v>630</v>
      </c>
      <c r="H912" s="571">
        <v>1</v>
      </c>
      <c r="I912" s="571">
        <v>630</v>
      </c>
      <c r="J912" s="571"/>
      <c r="K912" s="571"/>
      <c r="L912" s="571"/>
      <c r="M912" s="571"/>
      <c r="N912" s="571"/>
      <c r="O912" s="571"/>
      <c r="P912" s="585"/>
      <c r="Q912" s="572"/>
    </row>
    <row r="913" spans="1:17" ht="14.4" customHeight="1" x14ac:dyDescent="0.3">
      <c r="A913" s="567" t="s">
        <v>4738</v>
      </c>
      <c r="B913" s="568" t="s">
        <v>3813</v>
      </c>
      <c r="C913" s="568" t="s">
        <v>3828</v>
      </c>
      <c r="D913" s="568" t="s">
        <v>3973</v>
      </c>
      <c r="E913" s="568" t="s">
        <v>3974</v>
      </c>
      <c r="F913" s="571">
        <v>4</v>
      </c>
      <c r="G913" s="571">
        <v>400</v>
      </c>
      <c r="H913" s="571">
        <v>1</v>
      </c>
      <c r="I913" s="571">
        <v>100</v>
      </c>
      <c r="J913" s="571">
        <v>3</v>
      </c>
      <c r="K913" s="571">
        <v>300</v>
      </c>
      <c r="L913" s="571">
        <v>0.75</v>
      </c>
      <c r="M913" s="571">
        <v>100</v>
      </c>
      <c r="N913" s="571">
        <v>5</v>
      </c>
      <c r="O913" s="571">
        <v>500</v>
      </c>
      <c r="P913" s="585">
        <v>1.25</v>
      </c>
      <c r="Q913" s="572">
        <v>100</v>
      </c>
    </row>
    <row r="914" spans="1:17" ht="14.4" customHeight="1" x14ac:dyDescent="0.3">
      <c r="A914" s="567" t="s">
        <v>4738</v>
      </c>
      <c r="B914" s="568" t="s">
        <v>3813</v>
      </c>
      <c r="C914" s="568" t="s">
        <v>3828</v>
      </c>
      <c r="D914" s="568" t="s">
        <v>3855</v>
      </c>
      <c r="E914" s="568" t="s">
        <v>3856</v>
      </c>
      <c r="F914" s="571">
        <v>3</v>
      </c>
      <c r="G914" s="571">
        <v>465</v>
      </c>
      <c r="H914" s="571">
        <v>1</v>
      </c>
      <c r="I914" s="571">
        <v>155</v>
      </c>
      <c r="J914" s="571">
        <v>41</v>
      </c>
      <c r="K914" s="571">
        <v>6396</v>
      </c>
      <c r="L914" s="571">
        <v>13.754838709677419</v>
      </c>
      <c r="M914" s="571">
        <v>156</v>
      </c>
      <c r="N914" s="571"/>
      <c r="O914" s="571"/>
      <c r="P914" s="585"/>
      <c r="Q914" s="572"/>
    </row>
    <row r="915" spans="1:17" ht="14.4" customHeight="1" x14ac:dyDescent="0.3">
      <c r="A915" s="567" t="s">
        <v>4738</v>
      </c>
      <c r="B915" s="568" t="s">
        <v>3813</v>
      </c>
      <c r="C915" s="568" t="s">
        <v>3828</v>
      </c>
      <c r="D915" s="568" t="s">
        <v>3857</v>
      </c>
      <c r="E915" s="568" t="s">
        <v>3858</v>
      </c>
      <c r="F915" s="571">
        <v>80</v>
      </c>
      <c r="G915" s="571">
        <v>6160</v>
      </c>
      <c r="H915" s="571">
        <v>1</v>
      </c>
      <c r="I915" s="571">
        <v>77</v>
      </c>
      <c r="J915" s="571">
        <v>33</v>
      </c>
      <c r="K915" s="571">
        <v>2574</v>
      </c>
      <c r="L915" s="571">
        <v>0.41785714285714287</v>
      </c>
      <c r="M915" s="571">
        <v>78</v>
      </c>
      <c r="N915" s="571"/>
      <c r="O915" s="571"/>
      <c r="P915" s="585"/>
      <c r="Q915" s="572"/>
    </row>
    <row r="916" spans="1:17" ht="14.4" customHeight="1" x14ac:dyDescent="0.3">
      <c r="A916" s="567" t="s">
        <v>4738</v>
      </c>
      <c r="B916" s="568" t="s">
        <v>3813</v>
      </c>
      <c r="C916" s="568" t="s">
        <v>3828</v>
      </c>
      <c r="D916" s="568" t="s">
        <v>3859</v>
      </c>
      <c r="E916" s="568" t="s">
        <v>3860</v>
      </c>
      <c r="F916" s="571">
        <v>1084</v>
      </c>
      <c r="G916" s="571">
        <v>249320</v>
      </c>
      <c r="H916" s="571">
        <v>1</v>
      </c>
      <c r="I916" s="571">
        <v>230</v>
      </c>
      <c r="J916" s="571">
        <v>485</v>
      </c>
      <c r="K916" s="571">
        <v>112035</v>
      </c>
      <c r="L916" s="571">
        <v>0.44936226536178403</v>
      </c>
      <c r="M916" s="571">
        <v>231</v>
      </c>
      <c r="N916" s="571">
        <v>576</v>
      </c>
      <c r="O916" s="571">
        <v>133632</v>
      </c>
      <c r="P916" s="585">
        <v>0.53598588159794647</v>
      </c>
      <c r="Q916" s="572">
        <v>232</v>
      </c>
    </row>
    <row r="917" spans="1:17" ht="14.4" customHeight="1" x14ac:dyDescent="0.3">
      <c r="A917" s="567" t="s">
        <v>4738</v>
      </c>
      <c r="B917" s="568" t="s">
        <v>3813</v>
      </c>
      <c r="C917" s="568" t="s">
        <v>3828</v>
      </c>
      <c r="D917" s="568" t="s">
        <v>3861</v>
      </c>
      <c r="E917" s="568" t="s">
        <v>3862</v>
      </c>
      <c r="F917" s="571">
        <v>1342</v>
      </c>
      <c r="G917" s="571">
        <v>154330</v>
      </c>
      <c r="H917" s="571">
        <v>1</v>
      </c>
      <c r="I917" s="571">
        <v>115</v>
      </c>
      <c r="J917" s="571">
        <v>1508</v>
      </c>
      <c r="K917" s="571">
        <v>174928</v>
      </c>
      <c r="L917" s="571">
        <v>1.133467245512862</v>
      </c>
      <c r="M917" s="571">
        <v>116</v>
      </c>
      <c r="N917" s="571">
        <v>1243</v>
      </c>
      <c r="O917" s="571">
        <v>144188</v>
      </c>
      <c r="P917" s="585">
        <v>0.93428367783321453</v>
      </c>
      <c r="Q917" s="572">
        <v>116</v>
      </c>
    </row>
    <row r="918" spans="1:17" ht="14.4" customHeight="1" x14ac:dyDescent="0.3">
      <c r="A918" s="567" t="s">
        <v>4738</v>
      </c>
      <c r="B918" s="568" t="s">
        <v>3813</v>
      </c>
      <c r="C918" s="568" t="s">
        <v>3828</v>
      </c>
      <c r="D918" s="568" t="s">
        <v>3863</v>
      </c>
      <c r="E918" s="568" t="s">
        <v>3864</v>
      </c>
      <c r="F918" s="571"/>
      <c r="G918" s="571"/>
      <c r="H918" s="571"/>
      <c r="I918" s="571"/>
      <c r="J918" s="571">
        <v>10</v>
      </c>
      <c r="K918" s="571">
        <v>1110</v>
      </c>
      <c r="L918" s="571"/>
      <c r="M918" s="571">
        <v>111</v>
      </c>
      <c r="N918" s="571">
        <v>2</v>
      </c>
      <c r="O918" s="571">
        <v>224</v>
      </c>
      <c r="P918" s="585"/>
      <c r="Q918" s="572">
        <v>112</v>
      </c>
    </row>
    <row r="919" spans="1:17" ht="14.4" customHeight="1" x14ac:dyDescent="0.3">
      <c r="A919" s="567" t="s">
        <v>4738</v>
      </c>
      <c r="B919" s="568" t="s">
        <v>3813</v>
      </c>
      <c r="C919" s="568" t="s">
        <v>3828</v>
      </c>
      <c r="D919" s="568" t="s">
        <v>3867</v>
      </c>
      <c r="E919" s="568" t="s">
        <v>3868</v>
      </c>
      <c r="F919" s="571">
        <v>12</v>
      </c>
      <c r="G919" s="571">
        <v>3528</v>
      </c>
      <c r="H919" s="571">
        <v>1</v>
      </c>
      <c r="I919" s="571">
        <v>294</v>
      </c>
      <c r="J919" s="571">
        <v>5</v>
      </c>
      <c r="K919" s="571">
        <v>1475</v>
      </c>
      <c r="L919" s="571">
        <v>0.41808390022675734</v>
      </c>
      <c r="M919" s="571">
        <v>295</v>
      </c>
      <c r="N919" s="571">
        <v>11</v>
      </c>
      <c r="O919" s="571">
        <v>3256</v>
      </c>
      <c r="P919" s="585">
        <v>0.92290249433106575</v>
      </c>
      <c r="Q919" s="572">
        <v>296</v>
      </c>
    </row>
    <row r="920" spans="1:17" ht="14.4" customHeight="1" x14ac:dyDescent="0.3">
      <c r="A920" s="567" t="s">
        <v>4738</v>
      </c>
      <c r="B920" s="568" t="s">
        <v>3813</v>
      </c>
      <c r="C920" s="568" t="s">
        <v>3828</v>
      </c>
      <c r="D920" s="568" t="s">
        <v>3869</v>
      </c>
      <c r="E920" s="568" t="s">
        <v>3870</v>
      </c>
      <c r="F920" s="571">
        <v>6</v>
      </c>
      <c r="G920" s="571">
        <v>1908</v>
      </c>
      <c r="H920" s="571">
        <v>1</v>
      </c>
      <c r="I920" s="571">
        <v>318</v>
      </c>
      <c r="J920" s="571">
        <v>7</v>
      </c>
      <c r="K920" s="571">
        <v>2233</v>
      </c>
      <c r="L920" s="571">
        <v>1.170335429769392</v>
      </c>
      <c r="M920" s="571">
        <v>319</v>
      </c>
      <c r="N920" s="571">
        <v>2</v>
      </c>
      <c r="O920" s="571">
        <v>640</v>
      </c>
      <c r="P920" s="585">
        <v>0.33542976939203356</v>
      </c>
      <c r="Q920" s="572">
        <v>320</v>
      </c>
    </row>
    <row r="921" spans="1:17" ht="14.4" customHeight="1" x14ac:dyDescent="0.3">
      <c r="A921" s="567" t="s">
        <v>4738</v>
      </c>
      <c r="B921" s="568" t="s">
        <v>3813</v>
      </c>
      <c r="C921" s="568" t="s">
        <v>3828</v>
      </c>
      <c r="D921" s="568" t="s">
        <v>3871</v>
      </c>
      <c r="E921" s="568" t="s">
        <v>3872</v>
      </c>
      <c r="F921" s="571">
        <v>57</v>
      </c>
      <c r="G921" s="571">
        <v>27474</v>
      </c>
      <c r="H921" s="571">
        <v>1</v>
      </c>
      <c r="I921" s="571">
        <v>482</v>
      </c>
      <c r="J921" s="571">
        <v>35</v>
      </c>
      <c r="K921" s="571">
        <v>16905</v>
      </c>
      <c r="L921" s="571">
        <v>0.61530901943655825</v>
      </c>
      <c r="M921" s="571">
        <v>483</v>
      </c>
      <c r="N921" s="571">
        <v>22</v>
      </c>
      <c r="O921" s="571">
        <v>10648</v>
      </c>
      <c r="P921" s="585">
        <v>0.38756642643954287</v>
      </c>
      <c r="Q921" s="572">
        <v>484</v>
      </c>
    </row>
    <row r="922" spans="1:17" ht="14.4" customHeight="1" x14ac:dyDescent="0.3">
      <c r="A922" s="567" t="s">
        <v>4738</v>
      </c>
      <c r="B922" s="568" t="s">
        <v>3813</v>
      </c>
      <c r="C922" s="568" t="s">
        <v>3828</v>
      </c>
      <c r="D922" s="568" t="s">
        <v>3873</v>
      </c>
      <c r="E922" s="568" t="s">
        <v>3874</v>
      </c>
      <c r="F922" s="571">
        <v>193</v>
      </c>
      <c r="G922" s="571">
        <v>130275</v>
      </c>
      <c r="H922" s="571">
        <v>1</v>
      </c>
      <c r="I922" s="571">
        <v>675</v>
      </c>
      <c r="J922" s="571">
        <v>179</v>
      </c>
      <c r="K922" s="571">
        <v>121004</v>
      </c>
      <c r="L922" s="571">
        <v>0.9288351563999232</v>
      </c>
      <c r="M922" s="571">
        <v>676</v>
      </c>
      <c r="N922" s="571">
        <v>95</v>
      </c>
      <c r="O922" s="571">
        <v>64315</v>
      </c>
      <c r="P922" s="585">
        <v>0.49368643254653616</v>
      </c>
      <c r="Q922" s="572">
        <v>677</v>
      </c>
    </row>
    <row r="923" spans="1:17" ht="14.4" customHeight="1" x14ac:dyDescent="0.3">
      <c r="A923" s="567" t="s">
        <v>4738</v>
      </c>
      <c r="B923" s="568" t="s">
        <v>3813</v>
      </c>
      <c r="C923" s="568" t="s">
        <v>3828</v>
      </c>
      <c r="D923" s="568" t="s">
        <v>3944</v>
      </c>
      <c r="E923" s="568" t="s">
        <v>3945</v>
      </c>
      <c r="F923" s="571">
        <v>305</v>
      </c>
      <c r="G923" s="571">
        <v>223260</v>
      </c>
      <c r="H923" s="571">
        <v>1</v>
      </c>
      <c r="I923" s="571">
        <v>732</v>
      </c>
      <c r="J923" s="571">
        <v>246</v>
      </c>
      <c r="K923" s="571">
        <v>180318</v>
      </c>
      <c r="L923" s="571">
        <v>0.80765923138941143</v>
      </c>
      <c r="M923" s="571">
        <v>733</v>
      </c>
      <c r="N923" s="571">
        <v>131</v>
      </c>
      <c r="O923" s="571">
        <v>96154</v>
      </c>
      <c r="P923" s="585">
        <v>0.43068171638448444</v>
      </c>
      <c r="Q923" s="572">
        <v>734</v>
      </c>
    </row>
    <row r="924" spans="1:17" ht="14.4" customHeight="1" x14ac:dyDescent="0.3">
      <c r="A924" s="567" t="s">
        <v>4738</v>
      </c>
      <c r="B924" s="568" t="s">
        <v>3813</v>
      </c>
      <c r="C924" s="568" t="s">
        <v>3828</v>
      </c>
      <c r="D924" s="568" t="s">
        <v>3961</v>
      </c>
      <c r="E924" s="568" t="s">
        <v>3945</v>
      </c>
      <c r="F924" s="571">
        <v>27</v>
      </c>
      <c r="G924" s="571">
        <v>23166</v>
      </c>
      <c r="H924" s="571">
        <v>1</v>
      </c>
      <c r="I924" s="571">
        <v>858</v>
      </c>
      <c r="J924" s="571">
        <v>20</v>
      </c>
      <c r="K924" s="571">
        <v>17180</v>
      </c>
      <c r="L924" s="571">
        <v>0.74160407493740832</v>
      </c>
      <c r="M924" s="571">
        <v>859</v>
      </c>
      <c r="N924" s="571">
        <v>15</v>
      </c>
      <c r="O924" s="571">
        <v>12900</v>
      </c>
      <c r="P924" s="585">
        <v>0.55685055685055684</v>
      </c>
      <c r="Q924" s="572">
        <v>860</v>
      </c>
    </row>
    <row r="925" spans="1:17" ht="14.4" customHeight="1" x14ac:dyDescent="0.3">
      <c r="A925" s="567" t="s">
        <v>4738</v>
      </c>
      <c r="B925" s="568" t="s">
        <v>3813</v>
      </c>
      <c r="C925" s="568" t="s">
        <v>3828</v>
      </c>
      <c r="D925" s="568" t="s">
        <v>3875</v>
      </c>
      <c r="E925" s="568" t="s">
        <v>3876</v>
      </c>
      <c r="F925" s="571">
        <v>3313</v>
      </c>
      <c r="G925" s="571">
        <v>265040</v>
      </c>
      <c r="H925" s="571">
        <v>1</v>
      </c>
      <c r="I925" s="571">
        <v>80</v>
      </c>
      <c r="J925" s="571">
        <v>2115</v>
      </c>
      <c r="K925" s="571">
        <v>171315</v>
      </c>
      <c r="L925" s="571">
        <v>0.64637413220645945</v>
      </c>
      <c r="M925" s="571">
        <v>81</v>
      </c>
      <c r="N925" s="571">
        <v>1859</v>
      </c>
      <c r="O925" s="571">
        <v>152438</v>
      </c>
      <c r="P925" s="585">
        <v>0.57515092061575612</v>
      </c>
      <c r="Q925" s="572">
        <v>82</v>
      </c>
    </row>
    <row r="926" spans="1:17" ht="14.4" customHeight="1" x14ac:dyDescent="0.3">
      <c r="A926" s="567" t="s">
        <v>4738</v>
      </c>
      <c r="B926" s="568" t="s">
        <v>3813</v>
      </c>
      <c r="C926" s="568" t="s">
        <v>3828</v>
      </c>
      <c r="D926" s="568" t="s">
        <v>3877</v>
      </c>
      <c r="E926" s="568" t="s">
        <v>3878</v>
      </c>
      <c r="F926" s="571"/>
      <c r="G926" s="571"/>
      <c r="H926" s="571"/>
      <c r="I926" s="571"/>
      <c r="J926" s="571">
        <v>1</v>
      </c>
      <c r="K926" s="571">
        <v>268</v>
      </c>
      <c r="L926" s="571"/>
      <c r="M926" s="571">
        <v>268</v>
      </c>
      <c r="N926" s="571"/>
      <c r="O926" s="571"/>
      <c r="P926" s="585"/>
      <c r="Q926" s="572"/>
    </row>
    <row r="927" spans="1:17" ht="14.4" customHeight="1" x14ac:dyDescent="0.3">
      <c r="A927" s="567" t="s">
        <v>4738</v>
      </c>
      <c r="B927" s="568" t="s">
        <v>3813</v>
      </c>
      <c r="C927" s="568" t="s">
        <v>3828</v>
      </c>
      <c r="D927" s="568" t="s">
        <v>3946</v>
      </c>
      <c r="E927" s="568" t="s">
        <v>3947</v>
      </c>
      <c r="F927" s="571">
        <v>24</v>
      </c>
      <c r="G927" s="571">
        <v>12528</v>
      </c>
      <c r="H927" s="571">
        <v>1</v>
      </c>
      <c r="I927" s="571">
        <v>522</v>
      </c>
      <c r="J927" s="571">
        <v>25</v>
      </c>
      <c r="K927" s="571">
        <v>13075</v>
      </c>
      <c r="L927" s="571">
        <v>1.0436621966794382</v>
      </c>
      <c r="M927" s="571">
        <v>523</v>
      </c>
      <c r="N927" s="571"/>
      <c r="O927" s="571"/>
      <c r="P927" s="585"/>
      <c r="Q927" s="572"/>
    </row>
    <row r="928" spans="1:17" ht="14.4" customHeight="1" x14ac:dyDescent="0.3">
      <c r="A928" s="567" t="s">
        <v>4738</v>
      </c>
      <c r="B928" s="568" t="s">
        <v>3813</v>
      </c>
      <c r="C928" s="568" t="s">
        <v>3828</v>
      </c>
      <c r="D928" s="568" t="s">
        <v>3879</v>
      </c>
      <c r="E928" s="568" t="s">
        <v>3880</v>
      </c>
      <c r="F928" s="571">
        <v>5</v>
      </c>
      <c r="G928" s="571">
        <v>1660</v>
      </c>
      <c r="H928" s="571">
        <v>1</v>
      </c>
      <c r="I928" s="571">
        <v>332</v>
      </c>
      <c r="J928" s="571">
        <v>5</v>
      </c>
      <c r="K928" s="571">
        <v>1665</v>
      </c>
      <c r="L928" s="571">
        <v>1.0030120481927711</v>
      </c>
      <c r="M928" s="571">
        <v>333</v>
      </c>
      <c r="N928" s="571">
        <v>1</v>
      </c>
      <c r="O928" s="571">
        <v>335</v>
      </c>
      <c r="P928" s="585">
        <v>0.20180722891566266</v>
      </c>
      <c r="Q928" s="572">
        <v>335</v>
      </c>
    </row>
    <row r="929" spans="1:17" ht="14.4" customHeight="1" x14ac:dyDescent="0.3">
      <c r="A929" s="567" t="s">
        <v>4738</v>
      </c>
      <c r="B929" s="568" t="s">
        <v>3813</v>
      </c>
      <c r="C929" s="568" t="s">
        <v>3828</v>
      </c>
      <c r="D929" s="568" t="s">
        <v>3881</v>
      </c>
      <c r="E929" s="568" t="s">
        <v>3882</v>
      </c>
      <c r="F929" s="571">
        <v>4</v>
      </c>
      <c r="G929" s="571">
        <v>1440</v>
      </c>
      <c r="H929" s="571">
        <v>1</v>
      </c>
      <c r="I929" s="571">
        <v>360</v>
      </c>
      <c r="J929" s="571"/>
      <c r="K929" s="571"/>
      <c r="L929" s="571"/>
      <c r="M929" s="571"/>
      <c r="N929" s="571">
        <v>1</v>
      </c>
      <c r="O929" s="571">
        <v>362</v>
      </c>
      <c r="P929" s="585">
        <v>0.25138888888888888</v>
      </c>
      <c r="Q929" s="572">
        <v>362</v>
      </c>
    </row>
    <row r="930" spans="1:17" ht="14.4" customHeight="1" x14ac:dyDescent="0.3">
      <c r="A930" s="567" t="s">
        <v>4738</v>
      </c>
      <c r="B930" s="568" t="s">
        <v>3813</v>
      </c>
      <c r="C930" s="568" t="s">
        <v>3828</v>
      </c>
      <c r="D930" s="568" t="s">
        <v>3883</v>
      </c>
      <c r="E930" s="568" t="s">
        <v>3884</v>
      </c>
      <c r="F930" s="571">
        <v>70</v>
      </c>
      <c r="G930" s="571">
        <v>36260</v>
      </c>
      <c r="H930" s="571">
        <v>1</v>
      </c>
      <c r="I930" s="571">
        <v>518</v>
      </c>
      <c r="J930" s="571">
        <v>59</v>
      </c>
      <c r="K930" s="571">
        <v>30621</v>
      </c>
      <c r="L930" s="571">
        <v>0.84448428019856592</v>
      </c>
      <c r="M930" s="571">
        <v>519</v>
      </c>
      <c r="N930" s="571">
        <v>26</v>
      </c>
      <c r="O930" s="571">
        <v>13520</v>
      </c>
      <c r="P930" s="585">
        <v>0.37286265857694428</v>
      </c>
      <c r="Q930" s="572">
        <v>520</v>
      </c>
    </row>
    <row r="931" spans="1:17" ht="14.4" customHeight="1" x14ac:dyDescent="0.3">
      <c r="A931" s="567" t="s">
        <v>4738</v>
      </c>
      <c r="B931" s="568" t="s">
        <v>3813</v>
      </c>
      <c r="C931" s="568" t="s">
        <v>3828</v>
      </c>
      <c r="D931" s="568" t="s">
        <v>4733</v>
      </c>
      <c r="E931" s="568" t="s">
        <v>3884</v>
      </c>
      <c r="F931" s="571">
        <v>7</v>
      </c>
      <c r="G931" s="571">
        <v>5110</v>
      </c>
      <c r="H931" s="571">
        <v>1</v>
      </c>
      <c r="I931" s="571">
        <v>730</v>
      </c>
      <c r="J931" s="571">
        <v>6</v>
      </c>
      <c r="K931" s="571">
        <v>4386</v>
      </c>
      <c r="L931" s="571">
        <v>0.85831702544031308</v>
      </c>
      <c r="M931" s="571">
        <v>731</v>
      </c>
      <c r="N931" s="571">
        <v>5</v>
      </c>
      <c r="O931" s="571">
        <v>3660</v>
      </c>
      <c r="P931" s="585">
        <v>0.71624266144814086</v>
      </c>
      <c r="Q931" s="572">
        <v>732</v>
      </c>
    </row>
    <row r="932" spans="1:17" ht="14.4" customHeight="1" x14ac:dyDescent="0.3">
      <c r="A932" s="567" t="s">
        <v>4738</v>
      </c>
      <c r="B932" s="568" t="s">
        <v>3813</v>
      </c>
      <c r="C932" s="568" t="s">
        <v>3828</v>
      </c>
      <c r="D932" s="568" t="s">
        <v>4734</v>
      </c>
      <c r="E932" s="568" t="s">
        <v>3884</v>
      </c>
      <c r="F932" s="571">
        <v>4</v>
      </c>
      <c r="G932" s="571">
        <v>3120</v>
      </c>
      <c r="H932" s="571">
        <v>1</v>
      </c>
      <c r="I932" s="571">
        <v>780</v>
      </c>
      <c r="J932" s="571"/>
      <c r="K932" s="571"/>
      <c r="L932" s="571"/>
      <c r="M932" s="571"/>
      <c r="N932" s="571"/>
      <c r="O932" s="571"/>
      <c r="P932" s="585"/>
      <c r="Q932" s="572"/>
    </row>
    <row r="933" spans="1:17" ht="14.4" customHeight="1" x14ac:dyDescent="0.3">
      <c r="A933" s="567" t="s">
        <v>4738</v>
      </c>
      <c r="B933" s="568" t="s">
        <v>3813</v>
      </c>
      <c r="C933" s="568" t="s">
        <v>3828</v>
      </c>
      <c r="D933" s="568" t="s">
        <v>3885</v>
      </c>
      <c r="E933" s="568" t="s">
        <v>3886</v>
      </c>
      <c r="F933" s="571">
        <v>30</v>
      </c>
      <c r="G933" s="571">
        <v>17940</v>
      </c>
      <c r="H933" s="571">
        <v>1</v>
      </c>
      <c r="I933" s="571">
        <v>598</v>
      </c>
      <c r="J933" s="571">
        <v>25</v>
      </c>
      <c r="K933" s="571">
        <v>14975</v>
      </c>
      <c r="L933" s="571">
        <v>0.83472686733556301</v>
      </c>
      <c r="M933" s="571">
        <v>599</v>
      </c>
      <c r="N933" s="571">
        <v>8</v>
      </c>
      <c r="O933" s="571">
        <v>4808</v>
      </c>
      <c r="P933" s="585">
        <v>0.26800445930880712</v>
      </c>
      <c r="Q933" s="572">
        <v>601</v>
      </c>
    </row>
    <row r="934" spans="1:17" ht="14.4" customHeight="1" x14ac:dyDescent="0.3">
      <c r="A934" s="567" t="s">
        <v>4738</v>
      </c>
      <c r="B934" s="568" t="s">
        <v>3813</v>
      </c>
      <c r="C934" s="568" t="s">
        <v>3828</v>
      </c>
      <c r="D934" s="568" t="s">
        <v>3948</v>
      </c>
      <c r="E934" s="568" t="s">
        <v>3949</v>
      </c>
      <c r="F934" s="571"/>
      <c r="G934" s="571"/>
      <c r="H934" s="571"/>
      <c r="I934" s="571"/>
      <c r="J934" s="571">
        <v>1</v>
      </c>
      <c r="K934" s="571">
        <v>604</v>
      </c>
      <c r="L934" s="571"/>
      <c r="M934" s="571">
        <v>604</v>
      </c>
      <c r="N934" s="571">
        <v>1</v>
      </c>
      <c r="O934" s="571">
        <v>606</v>
      </c>
      <c r="P934" s="585"/>
      <c r="Q934" s="572">
        <v>606</v>
      </c>
    </row>
    <row r="935" spans="1:17" ht="14.4" customHeight="1" x14ac:dyDescent="0.3">
      <c r="A935" s="567" t="s">
        <v>4738</v>
      </c>
      <c r="B935" s="568" t="s">
        <v>3813</v>
      </c>
      <c r="C935" s="568" t="s">
        <v>3828</v>
      </c>
      <c r="D935" s="568" t="s">
        <v>3950</v>
      </c>
      <c r="E935" s="568" t="s">
        <v>3949</v>
      </c>
      <c r="F935" s="571"/>
      <c r="G935" s="571"/>
      <c r="H935" s="571"/>
      <c r="I935" s="571"/>
      <c r="J935" s="571"/>
      <c r="K935" s="571"/>
      <c r="L935" s="571"/>
      <c r="M935" s="571"/>
      <c r="N935" s="571">
        <v>2</v>
      </c>
      <c r="O935" s="571">
        <v>1040</v>
      </c>
      <c r="P935" s="585"/>
      <c r="Q935" s="572">
        <v>520</v>
      </c>
    </row>
    <row r="936" spans="1:17" ht="14.4" customHeight="1" x14ac:dyDescent="0.3">
      <c r="A936" s="567" t="s">
        <v>4738</v>
      </c>
      <c r="B936" s="568" t="s">
        <v>3813</v>
      </c>
      <c r="C936" s="568" t="s">
        <v>3828</v>
      </c>
      <c r="D936" s="568" t="s">
        <v>3891</v>
      </c>
      <c r="E936" s="568" t="s">
        <v>3892</v>
      </c>
      <c r="F936" s="571">
        <v>107</v>
      </c>
      <c r="G936" s="571">
        <v>18297</v>
      </c>
      <c r="H936" s="571">
        <v>1</v>
      </c>
      <c r="I936" s="571">
        <v>171</v>
      </c>
      <c r="J936" s="571">
        <v>69</v>
      </c>
      <c r="K936" s="571">
        <v>11868</v>
      </c>
      <c r="L936" s="571">
        <v>0.64863092310214787</v>
      </c>
      <c r="M936" s="571">
        <v>172</v>
      </c>
      <c r="N936" s="571">
        <v>47</v>
      </c>
      <c r="O936" s="571">
        <v>8084</v>
      </c>
      <c r="P936" s="585">
        <v>0.44182106356233264</v>
      </c>
      <c r="Q936" s="572">
        <v>172</v>
      </c>
    </row>
    <row r="937" spans="1:17" ht="14.4" customHeight="1" x14ac:dyDescent="0.3">
      <c r="A937" s="567" t="s">
        <v>4738</v>
      </c>
      <c r="B937" s="568" t="s">
        <v>3813</v>
      </c>
      <c r="C937" s="568" t="s">
        <v>3828</v>
      </c>
      <c r="D937" s="568" t="s">
        <v>3976</v>
      </c>
      <c r="E937" s="568" t="s">
        <v>3977</v>
      </c>
      <c r="F937" s="571">
        <v>1</v>
      </c>
      <c r="G937" s="571">
        <v>522</v>
      </c>
      <c r="H937" s="571">
        <v>1</v>
      </c>
      <c r="I937" s="571">
        <v>522</v>
      </c>
      <c r="J937" s="571"/>
      <c r="K937" s="571"/>
      <c r="L937" s="571"/>
      <c r="M937" s="571"/>
      <c r="N937" s="571"/>
      <c r="O937" s="571"/>
      <c r="P937" s="585"/>
      <c r="Q937" s="572"/>
    </row>
    <row r="938" spans="1:17" ht="14.4" customHeight="1" x14ac:dyDescent="0.3">
      <c r="A938" s="567" t="s">
        <v>4738</v>
      </c>
      <c r="B938" s="568" t="s">
        <v>3813</v>
      </c>
      <c r="C938" s="568" t="s">
        <v>3828</v>
      </c>
      <c r="D938" s="568" t="s">
        <v>3893</v>
      </c>
      <c r="E938" s="568" t="s">
        <v>3868</v>
      </c>
      <c r="F938" s="571"/>
      <c r="G938" s="571"/>
      <c r="H938" s="571"/>
      <c r="I938" s="571"/>
      <c r="J938" s="571">
        <v>2</v>
      </c>
      <c r="K938" s="571">
        <v>724</v>
      </c>
      <c r="L938" s="571"/>
      <c r="M938" s="571">
        <v>362</v>
      </c>
      <c r="N938" s="571">
        <v>10</v>
      </c>
      <c r="O938" s="571">
        <v>3650</v>
      </c>
      <c r="P938" s="585"/>
      <c r="Q938" s="572">
        <v>365</v>
      </c>
    </row>
    <row r="939" spans="1:17" ht="14.4" customHeight="1" x14ac:dyDescent="0.3">
      <c r="A939" s="567" t="s">
        <v>4738</v>
      </c>
      <c r="B939" s="568" t="s">
        <v>3813</v>
      </c>
      <c r="C939" s="568" t="s">
        <v>3828</v>
      </c>
      <c r="D939" s="568" t="s">
        <v>3894</v>
      </c>
      <c r="E939" s="568" t="s">
        <v>3870</v>
      </c>
      <c r="F939" s="571">
        <v>2</v>
      </c>
      <c r="G939" s="571">
        <v>768</v>
      </c>
      <c r="H939" s="571">
        <v>1</v>
      </c>
      <c r="I939" s="571">
        <v>384</v>
      </c>
      <c r="J939" s="571"/>
      <c r="K939" s="571"/>
      <c r="L939" s="571"/>
      <c r="M939" s="571"/>
      <c r="N939" s="571"/>
      <c r="O939" s="571"/>
      <c r="P939" s="585"/>
      <c r="Q939" s="572"/>
    </row>
    <row r="940" spans="1:17" ht="14.4" customHeight="1" x14ac:dyDescent="0.3">
      <c r="A940" s="567" t="s">
        <v>4738</v>
      </c>
      <c r="B940" s="568" t="s">
        <v>3813</v>
      </c>
      <c r="C940" s="568" t="s">
        <v>3828</v>
      </c>
      <c r="D940" s="568" t="s">
        <v>3895</v>
      </c>
      <c r="E940" s="568" t="s">
        <v>3872</v>
      </c>
      <c r="F940" s="571">
        <v>9</v>
      </c>
      <c r="G940" s="571">
        <v>4932</v>
      </c>
      <c r="H940" s="571">
        <v>1</v>
      </c>
      <c r="I940" s="571">
        <v>548</v>
      </c>
      <c r="J940" s="571">
        <v>28</v>
      </c>
      <c r="K940" s="571">
        <v>15400</v>
      </c>
      <c r="L940" s="571">
        <v>3.1224655312246554</v>
      </c>
      <c r="M940" s="571">
        <v>550</v>
      </c>
      <c r="N940" s="571">
        <v>32</v>
      </c>
      <c r="O940" s="571">
        <v>17696</v>
      </c>
      <c r="P940" s="585">
        <v>3.5879967558799675</v>
      </c>
      <c r="Q940" s="572">
        <v>553</v>
      </c>
    </row>
    <row r="941" spans="1:17" ht="14.4" customHeight="1" x14ac:dyDescent="0.3">
      <c r="A941" s="567" t="s">
        <v>4738</v>
      </c>
      <c r="B941" s="568" t="s">
        <v>3813</v>
      </c>
      <c r="C941" s="568" t="s">
        <v>3828</v>
      </c>
      <c r="D941" s="568" t="s">
        <v>3951</v>
      </c>
      <c r="E941" s="568" t="s">
        <v>3874</v>
      </c>
      <c r="F941" s="571">
        <v>126</v>
      </c>
      <c r="G941" s="571">
        <v>93366</v>
      </c>
      <c r="H941" s="571">
        <v>1</v>
      </c>
      <c r="I941" s="571">
        <v>741</v>
      </c>
      <c r="J941" s="571">
        <v>143</v>
      </c>
      <c r="K941" s="571">
        <v>106249</v>
      </c>
      <c r="L941" s="571">
        <v>1.1379838485101643</v>
      </c>
      <c r="M941" s="571">
        <v>743</v>
      </c>
      <c r="N941" s="571">
        <v>169</v>
      </c>
      <c r="O941" s="571">
        <v>126074</v>
      </c>
      <c r="P941" s="585">
        <v>1.3503202450570873</v>
      </c>
      <c r="Q941" s="572">
        <v>746</v>
      </c>
    </row>
    <row r="942" spans="1:17" ht="14.4" customHeight="1" x14ac:dyDescent="0.3">
      <c r="A942" s="567" t="s">
        <v>4738</v>
      </c>
      <c r="B942" s="568" t="s">
        <v>3813</v>
      </c>
      <c r="C942" s="568" t="s">
        <v>3828</v>
      </c>
      <c r="D942" s="568" t="s">
        <v>3952</v>
      </c>
      <c r="E942" s="568" t="s">
        <v>3945</v>
      </c>
      <c r="F942" s="571">
        <v>653</v>
      </c>
      <c r="G942" s="571">
        <v>521094</v>
      </c>
      <c r="H942" s="571">
        <v>1</v>
      </c>
      <c r="I942" s="571">
        <v>798</v>
      </c>
      <c r="J942" s="571">
        <v>685</v>
      </c>
      <c r="K942" s="571">
        <v>548000</v>
      </c>
      <c r="L942" s="571">
        <v>1.051633678376646</v>
      </c>
      <c r="M942" s="571">
        <v>800</v>
      </c>
      <c r="N942" s="571">
        <v>473</v>
      </c>
      <c r="O942" s="571">
        <v>379819</v>
      </c>
      <c r="P942" s="585">
        <v>0.72888768629076517</v>
      </c>
      <c r="Q942" s="572">
        <v>803</v>
      </c>
    </row>
    <row r="943" spans="1:17" ht="14.4" customHeight="1" x14ac:dyDescent="0.3">
      <c r="A943" s="567" t="s">
        <v>4738</v>
      </c>
      <c r="B943" s="568" t="s">
        <v>3813</v>
      </c>
      <c r="C943" s="568" t="s">
        <v>3828</v>
      </c>
      <c r="D943" s="568" t="s">
        <v>3953</v>
      </c>
      <c r="E943" s="568" t="s">
        <v>3945</v>
      </c>
      <c r="F943" s="571">
        <v>1966</v>
      </c>
      <c r="G943" s="571">
        <v>1816584</v>
      </c>
      <c r="H943" s="571">
        <v>1</v>
      </c>
      <c r="I943" s="571">
        <v>924</v>
      </c>
      <c r="J943" s="571">
        <v>862</v>
      </c>
      <c r="K943" s="571">
        <v>798212</v>
      </c>
      <c r="L943" s="571">
        <v>0.43940274713418154</v>
      </c>
      <c r="M943" s="571">
        <v>926</v>
      </c>
      <c r="N943" s="571">
        <v>928</v>
      </c>
      <c r="O943" s="571">
        <v>862112</v>
      </c>
      <c r="P943" s="585">
        <v>0.47457865972616736</v>
      </c>
      <c r="Q943" s="572">
        <v>929</v>
      </c>
    </row>
    <row r="944" spans="1:17" ht="14.4" customHeight="1" x14ac:dyDescent="0.3">
      <c r="A944" s="567" t="s">
        <v>4738</v>
      </c>
      <c r="B944" s="568" t="s">
        <v>3813</v>
      </c>
      <c r="C944" s="568" t="s">
        <v>3828</v>
      </c>
      <c r="D944" s="568" t="s">
        <v>3954</v>
      </c>
      <c r="E944" s="568" t="s">
        <v>3945</v>
      </c>
      <c r="F944" s="571">
        <v>41</v>
      </c>
      <c r="G944" s="571">
        <v>41287</v>
      </c>
      <c r="H944" s="571">
        <v>1</v>
      </c>
      <c r="I944" s="571">
        <v>1007</v>
      </c>
      <c r="J944" s="571">
        <v>23</v>
      </c>
      <c r="K944" s="571">
        <v>23207</v>
      </c>
      <c r="L944" s="571">
        <v>0.56208976191052873</v>
      </c>
      <c r="M944" s="571">
        <v>1009</v>
      </c>
      <c r="N944" s="571">
        <v>25</v>
      </c>
      <c r="O944" s="571">
        <v>25300</v>
      </c>
      <c r="P944" s="585">
        <v>0.6127836849371473</v>
      </c>
      <c r="Q944" s="572">
        <v>1012</v>
      </c>
    </row>
    <row r="945" spans="1:17" ht="14.4" customHeight="1" x14ac:dyDescent="0.3">
      <c r="A945" s="567" t="s">
        <v>4738</v>
      </c>
      <c r="B945" s="568" t="s">
        <v>3813</v>
      </c>
      <c r="C945" s="568" t="s">
        <v>3828</v>
      </c>
      <c r="D945" s="568" t="s">
        <v>3896</v>
      </c>
      <c r="E945" s="568" t="s">
        <v>3880</v>
      </c>
      <c r="F945" s="571">
        <v>4</v>
      </c>
      <c r="G945" s="571">
        <v>1728</v>
      </c>
      <c r="H945" s="571">
        <v>1</v>
      </c>
      <c r="I945" s="571">
        <v>432</v>
      </c>
      <c r="J945" s="571">
        <v>4</v>
      </c>
      <c r="K945" s="571">
        <v>1740</v>
      </c>
      <c r="L945" s="571">
        <v>1.0069444444444444</v>
      </c>
      <c r="M945" s="571">
        <v>435</v>
      </c>
      <c r="N945" s="571">
        <v>4</v>
      </c>
      <c r="O945" s="571">
        <v>1756</v>
      </c>
      <c r="P945" s="585">
        <v>1.0162037037037037</v>
      </c>
      <c r="Q945" s="572">
        <v>439</v>
      </c>
    </row>
    <row r="946" spans="1:17" ht="14.4" customHeight="1" x14ac:dyDescent="0.3">
      <c r="A946" s="567" t="s">
        <v>4738</v>
      </c>
      <c r="B946" s="568" t="s">
        <v>3813</v>
      </c>
      <c r="C946" s="568" t="s">
        <v>3828</v>
      </c>
      <c r="D946" s="568" t="s">
        <v>3897</v>
      </c>
      <c r="E946" s="568" t="s">
        <v>3882</v>
      </c>
      <c r="F946" s="571">
        <v>7</v>
      </c>
      <c r="G946" s="571">
        <v>2982</v>
      </c>
      <c r="H946" s="571">
        <v>1</v>
      </c>
      <c r="I946" s="571">
        <v>426</v>
      </c>
      <c r="J946" s="571">
        <v>3</v>
      </c>
      <c r="K946" s="571">
        <v>1284</v>
      </c>
      <c r="L946" s="571">
        <v>0.43058350100603621</v>
      </c>
      <c r="M946" s="571">
        <v>428</v>
      </c>
      <c r="N946" s="571">
        <v>4</v>
      </c>
      <c r="O946" s="571">
        <v>1724</v>
      </c>
      <c r="P946" s="585">
        <v>0.5781354795439303</v>
      </c>
      <c r="Q946" s="572">
        <v>431</v>
      </c>
    </row>
    <row r="947" spans="1:17" ht="14.4" customHeight="1" x14ac:dyDescent="0.3">
      <c r="A947" s="567" t="s">
        <v>4738</v>
      </c>
      <c r="B947" s="568" t="s">
        <v>3813</v>
      </c>
      <c r="C947" s="568" t="s">
        <v>3828</v>
      </c>
      <c r="D947" s="568" t="s">
        <v>3958</v>
      </c>
      <c r="E947" s="568" t="s">
        <v>3884</v>
      </c>
      <c r="F947" s="571">
        <v>92</v>
      </c>
      <c r="G947" s="571">
        <v>53728</v>
      </c>
      <c r="H947" s="571">
        <v>1</v>
      </c>
      <c r="I947" s="571">
        <v>584</v>
      </c>
      <c r="J947" s="571">
        <v>122</v>
      </c>
      <c r="K947" s="571">
        <v>71492</v>
      </c>
      <c r="L947" s="571">
        <v>1.3306283502084575</v>
      </c>
      <c r="M947" s="571">
        <v>586</v>
      </c>
      <c r="N947" s="571">
        <v>106</v>
      </c>
      <c r="O947" s="571">
        <v>62434</v>
      </c>
      <c r="P947" s="585">
        <v>1.162038415723645</v>
      </c>
      <c r="Q947" s="572">
        <v>589</v>
      </c>
    </row>
    <row r="948" spans="1:17" ht="14.4" customHeight="1" x14ac:dyDescent="0.3">
      <c r="A948" s="567" t="s">
        <v>4738</v>
      </c>
      <c r="B948" s="568" t="s">
        <v>3813</v>
      </c>
      <c r="C948" s="568" t="s">
        <v>3828</v>
      </c>
      <c r="D948" s="568" t="s">
        <v>3980</v>
      </c>
      <c r="E948" s="568" t="s">
        <v>3884</v>
      </c>
      <c r="F948" s="571">
        <v>11</v>
      </c>
      <c r="G948" s="571">
        <v>8756</v>
      </c>
      <c r="H948" s="571">
        <v>1</v>
      </c>
      <c r="I948" s="571">
        <v>796</v>
      </c>
      <c r="J948" s="571">
        <v>9</v>
      </c>
      <c r="K948" s="571">
        <v>7182</v>
      </c>
      <c r="L948" s="571">
        <v>0.82023755139333032</v>
      </c>
      <c r="M948" s="571">
        <v>798</v>
      </c>
      <c r="N948" s="571">
        <v>7</v>
      </c>
      <c r="O948" s="571">
        <v>5607</v>
      </c>
      <c r="P948" s="585">
        <v>0.64036089538602103</v>
      </c>
      <c r="Q948" s="572">
        <v>801</v>
      </c>
    </row>
    <row r="949" spans="1:17" ht="14.4" customHeight="1" x14ac:dyDescent="0.3">
      <c r="A949" s="567" t="s">
        <v>4738</v>
      </c>
      <c r="B949" s="568" t="s">
        <v>3813</v>
      </c>
      <c r="C949" s="568" t="s">
        <v>3828</v>
      </c>
      <c r="D949" s="568" t="s">
        <v>3959</v>
      </c>
      <c r="E949" s="568" t="s">
        <v>3886</v>
      </c>
      <c r="F949" s="571">
        <v>33</v>
      </c>
      <c r="G949" s="571">
        <v>23034</v>
      </c>
      <c r="H949" s="571">
        <v>1</v>
      </c>
      <c r="I949" s="571">
        <v>698</v>
      </c>
      <c r="J949" s="571">
        <v>36</v>
      </c>
      <c r="K949" s="571">
        <v>25236</v>
      </c>
      <c r="L949" s="571">
        <v>1.0955978119301901</v>
      </c>
      <c r="M949" s="571">
        <v>701</v>
      </c>
      <c r="N949" s="571">
        <v>31</v>
      </c>
      <c r="O949" s="571">
        <v>21855</v>
      </c>
      <c r="P949" s="585">
        <v>0.94881479551966663</v>
      </c>
      <c r="Q949" s="572">
        <v>705</v>
      </c>
    </row>
    <row r="950" spans="1:17" ht="14.4" customHeight="1" x14ac:dyDescent="0.3">
      <c r="A950" s="567" t="s">
        <v>4738</v>
      </c>
      <c r="B950" s="568" t="s">
        <v>3813</v>
      </c>
      <c r="C950" s="568" t="s">
        <v>3828</v>
      </c>
      <c r="D950" s="568" t="s">
        <v>3898</v>
      </c>
      <c r="E950" s="568" t="s">
        <v>3888</v>
      </c>
      <c r="F950" s="571">
        <v>3</v>
      </c>
      <c r="G950" s="571">
        <v>2439</v>
      </c>
      <c r="H950" s="571">
        <v>1</v>
      </c>
      <c r="I950" s="571">
        <v>813</v>
      </c>
      <c r="J950" s="571"/>
      <c r="K950" s="571"/>
      <c r="L950" s="571"/>
      <c r="M950" s="571"/>
      <c r="N950" s="571"/>
      <c r="O950" s="571"/>
      <c r="P950" s="585"/>
      <c r="Q950" s="572"/>
    </row>
    <row r="951" spans="1:17" ht="14.4" customHeight="1" x14ac:dyDescent="0.3">
      <c r="A951" s="567" t="s">
        <v>4738</v>
      </c>
      <c r="B951" s="568" t="s">
        <v>3813</v>
      </c>
      <c r="C951" s="568" t="s">
        <v>3828</v>
      </c>
      <c r="D951" s="568" t="s">
        <v>3899</v>
      </c>
      <c r="E951" s="568" t="s">
        <v>3892</v>
      </c>
      <c r="F951" s="571">
        <v>364</v>
      </c>
      <c r="G951" s="571">
        <v>74620</v>
      </c>
      <c r="H951" s="571">
        <v>1</v>
      </c>
      <c r="I951" s="571">
        <v>205</v>
      </c>
      <c r="J951" s="571">
        <v>278</v>
      </c>
      <c r="K951" s="571">
        <v>57268</v>
      </c>
      <c r="L951" s="571">
        <v>0.76746180648619677</v>
      </c>
      <c r="M951" s="571">
        <v>206</v>
      </c>
      <c r="N951" s="571">
        <v>253</v>
      </c>
      <c r="O951" s="571">
        <v>52371</v>
      </c>
      <c r="P951" s="585">
        <v>0.70183596890913968</v>
      </c>
      <c r="Q951" s="572">
        <v>207</v>
      </c>
    </row>
    <row r="952" spans="1:17" ht="14.4" customHeight="1" x14ac:dyDescent="0.3">
      <c r="A952" s="567" t="s">
        <v>4738</v>
      </c>
      <c r="B952" s="568" t="s">
        <v>3813</v>
      </c>
      <c r="C952" s="568" t="s">
        <v>3828</v>
      </c>
      <c r="D952" s="568" t="s">
        <v>3902</v>
      </c>
      <c r="E952" s="568" t="s">
        <v>3903</v>
      </c>
      <c r="F952" s="571">
        <v>2</v>
      </c>
      <c r="G952" s="571">
        <v>648</v>
      </c>
      <c r="H952" s="571">
        <v>1</v>
      </c>
      <c r="I952" s="571">
        <v>324</v>
      </c>
      <c r="J952" s="571">
        <v>6</v>
      </c>
      <c r="K952" s="571">
        <v>1956</v>
      </c>
      <c r="L952" s="571">
        <v>3.0185185185185186</v>
      </c>
      <c r="M952" s="571">
        <v>326</v>
      </c>
      <c r="N952" s="571">
        <v>5</v>
      </c>
      <c r="O952" s="571">
        <v>1635</v>
      </c>
      <c r="P952" s="585">
        <v>2.5231481481481484</v>
      </c>
      <c r="Q952" s="572">
        <v>327</v>
      </c>
    </row>
    <row r="953" spans="1:17" ht="14.4" customHeight="1" x14ac:dyDescent="0.3">
      <c r="A953" s="567" t="s">
        <v>4738</v>
      </c>
      <c r="B953" s="568" t="s">
        <v>3813</v>
      </c>
      <c r="C953" s="568" t="s">
        <v>3828</v>
      </c>
      <c r="D953" s="568" t="s">
        <v>3904</v>
      </c>
      <c r="E953" s="568" t="s">
        <v>3905</v>
      </c>
      <c r="F953" s="571">
        <v>1</v>
      </c>
      <c r="G953" s="571">
        <v>162</v>
      </c>
      <c r="H953" s="571">
        <v>1</v>
      </c>
      <c r="I953" s="571">
        <v>162</v>
      </c>
      <c r="J953" s="571"/>
      <c r="K953" s="571"/>
      <c r="L953" s="571"/>
      <c r="M953" s="571"/>
      <c r="N953" s="571"/>
      <c r="O953" s="571"/>
      <c r="P953" s="585"/>
      <c r="Q953" s="572"/>
    </row>
    <row r="954" spans="1:17" ht="14.4" customHeight="1" x14ac:dyDescent="0.3">
      <c r="A954" s="567" t="s">
        <v>4739</v>
      </c>
      <c r="B954" s="568" t="s">
        <v>3813</v>
      </c>
      <c r="C954" s="568" t="s">
        <v>3819</v>
      </c>
      <c r="D954" s="568" t="s">
        <v>3938</v>
      </c>
      <c r="E954" s="568" t="s">
        <v>3939</v>
      </c>
      <c r="F954" s="571"/>
      <c r="G954" s="571"/>
      <c r="H954" s="571"/>
      <c r="I954" s="571"/>
      <c r="J954" s="571"/>
      <c r="K954" s="571"/>
      <c r="L954" s="571"/>
      <c r="M954" s="571"/>
      <c r="N954" s="571">
        <v>13</v>
      </c>
      <c r="O954" s="571">
        <v>11761.75</v>
      </c>
      <c r="P954" s="585"/>
      <c r="Q954" s="572">
        <v>904.75</v>
      </c>
    </row>
    <row r="955" spans="1:17" ht="14.4" customHeight="1" x14ac:dyDescent="0.3">
      <c r="A955" s="567" t="s">
        <v>4739</v>
      </c>
      <c r="B955" s="568" t="s">
        <v>3813</v>
      </c>
      <c r="C955" s="568" t="s">
        <v>3828</v>
      </c>
      <c r="D955" s="568" t="s">
        <v>3940</v>
      </c>
      <c r="E955" s="568" t="s">
        <v>3941</v>
      </c>
      <c r="F955" s="571">
        <v>1</v>
      </c>
      <c r="G955" s="571">
        <v>850</v>
      </c>
      <c r="H955" s="571">
        <v>1</v>
      </c>
      <c r="I955" s="571">
        <v>850</v>
      </c>
      <c r="J955" s="571">
        <v>1</v>
      </c>
      <c r="K955" s="571">
        <v>852</v>
      </c>
      <c r="L955" s="571">
        <v>1.0023529411764707</v>
      </c>
      <c r="M955" s="571">
        <v>852</v>
      </c>
      <c r="N955" s="571">
        <v>2</v>
      </c>
      <c r="O955" s="571">
        <v>1406</v>
      </c>
      <c r="P955" s="585">
        <v>1.6541176470588235</v>
      </c>
      <c r="Q955" s="572">
        <v>703</v>
      </c>
    </row>
    <row r="956" spans="1:17" ht="14.4" customHeight="1" x14ac:dyDescent="0.3">
      <c r="A956" s="567" t="s">
        <v>4739</v>
      </c>
      <c r="B956" s="568" t="s">
        <v>3813</v>
      </c>
      <c r="C956" s="568" t="s">
        <v>3828</v>
      </c>
      <c r="D956" s="568" t="s">
        <v>3942</v>
      </c>
      <c r="E956" s="568" t="s">
        <v>3943</v>
      </c>
      <c r="F956" s="571">
        <v>2</v>
      </c>
      <c r="G956" s="571">
        <v>366</v>
      </c>
      <c r="H956" s="571">
        <v>1</v>
      </c>
      <c r="I956" s="571">
        <v>183</v>
      </c>
      <c r="J956" s="571"/>
      <c r="K956" s="571"/>
      <c r="L956" s="571"/>
      <c r="M956" s="571"/>
      <c r="N956" s="571"/>
      <c r="O956" s="571"/>
      <c r="P956" s="585"/>
      <c r="Q956" s="572"/>
    </row>
    <row r="957" spans="1:17" ht="14.4" customHeight="1" x14ac:dyDescent="0.3">
      <c r="A957" s="567" t="s">
        <v>4739</v>
      </c>
      <c r="B957" s="568" t="s">
        <v>3813</v>
      </c>
      <c r="C957" s="568" t="s">
        <v>3828</v>
      </c>
      <c r="D957" s="568" t="s">
        <v>3971</v>
      </c>
      <c r="E957" s="568" t="s">
        <v>3972</v>
      </c>
      <c r="F957" s="571"/>
      <c r="G957" s="571"/>
      <c r="H957" s="571"/>
      <c r="I957" s="571"/>
      <c r="J957" s="571"/>
      <c r="K957" s="571"/>
      <c r="L957" s="571"/>
      <c r="M957" s="571"/>
      <c r="N957" s="571">
        <v>3</v>
      </c>
      <c r="O957" s="571">
        <v>3402</v>
      </c>
      <c r="P957" s="585"/>
      <c r="Q957" s="572">
        <v>1134</v>
      </c>
    </row>
    <row r="958" spans="1:17" ht="14.4" customHeight="1" x14ac:dyDescent="0.3">
      <c r="A958" s="567" t="s">
        <v>4739</v>
      </c>
      <c r="B958" s="568" t="s">
        <v>3813</v>
      </c>
      <c r="C958" s="568" t="s">
        <v>3828</v>
      </c>
      <c r="D958" s="568" t="s">
        <v>3956</v>
      </c>
      <c r="E958" s="568" t="s">
        <v>3957</v>
      </c>
      <c r="F958" s="571"/>
      <c r="G958" s="571"/>
      <c r="H958" s="571"/>
      <c r="I958" s="571"/>
      <c r="J958" s="571">
        <v>1</v>
      </c>
      <c r="K958" s="571">
        <v>58</v>
      </c>
      <c r="L958" s="571"/>
      <c r="M958" s="571">
        <v>58</v>
      </c>
      <c r="N958" s="571">
        <v>2</v>
      </c>
      <c r="O958" s="571">
        <v>112</v>
      </c>
      <c r="P958" s="585"/>
      <c r="Q958" s="572">
        <v>56</v>
      </c>
    </row>
    <row r="959" spans="1:17" ht="14.4" customHeight="1" x14ac:dyDescent="0.3">
      <c r="A959" s="567" t="s">
        <v>4739</v>
      </c>
      <c r="B959" s="568" t="s">
        <v>3813</v>
      </c>
      <c r="C959" s="568" t="s">
        <v>3828</v>
      </c>
      <c r="D959" s="568" t="s">
        <v>3843</v>
      </c>
      <c r="E959" s="568" t="s">
        <v>3844</v>
      </c>
      <c r="F959" s="571">
        <v>5</v>
      </c>
      <c r="G959" s="571">
        <v>170</v>
      </c>
      <c r="H959" s="571">
        <v>1</v>
      </c>
      <c r="I959" s="571">
        <v>34</v>
      </c>
      <c r="J959" s="571">
        <v>1</v>
      </c>
      <c r="K959" s="571">
        <v>34</v>
      </c>
      <c r="L959" s="571">
        <v>0.2</v>
      </c>
      <c r="M959" s="571">
        <v>34</v>
      </c>
      <c r="N959" s="571">
        <v>2</v>
      </c>
      <c r="O959" s="571">
        <v>68</v>
      </c>
      <c r="P959" s="585">
        <v>0.4</v>
      </c>
      <c r="Q959" s="572">
        <v>34</v>
      </c>
    </row>
    <row r="960" spans="1:17" ht="14.4" customHeight="1" x14ac:dyDescent="0.3">
      <c r="A960" s="567" t="s">
        <v>4739</v>
      </c>
      <c r="B960" s="568" t="s">
        <v>3813</v>
      </c>
      <c r="C960" s="568" t="s">
        <v>3828</v>
      </c>
      <c r="D960" s="568" t="s">
        <v>3847</v>
      </c>
      <c r="E960" s="568" t="s">
        <v>3848</v>
      </c>
      <c r="F960" s="571"/>
      <c r="G960" s="571"/>
      <c r="H960" s="571"/>
      <c r="I960" s="571"/>
      <c r="J960" s="571"/>
      <c r="K960" s="571"/>
      <c r="L960" s="571"/>
      <c r="M960" s="571"/>
      <c r="N960" s="571">
        <v>1</v>
      </c>
      <c r="O960" s="571">
        <v>106</v>
      </c>
      <c r="P960" s="585"/>
      <c r="Q960" s="572">
        <v>106</v>
      </c>
    </row>
    <row r="961" spans="1:17" ht="14.4" customHeight="1" x14ac:dyDescent="0.3">
      <c r="A961" s="567" t="s">
        <v>4739</v>
      </c>
      <c r="B961" s="568" t="s">
        <v>3813</v>
      </c>
      <c r="C961" s="568" t="s">
        <v>3828</v>
      </c>
      <c r="D961" s="568" t="s">
        <v>3849</v>
      </c>
      <c r="E961" s="568" t="s">
        <v>3850</v>
      </c>
      <c r="F961" s="571"/>
      <c r="G961" s="571"/>
      <c r="H961" s="571"/>
      <c r="I961" s="571"/>
      <c r="J961" s="571"/>
      <c r="K961" s="571"/>
      <c r="L961" s="571"/>
      <c r="M961" s="571"/>
      <c r="N961" s="571">
        <v>1</v>
      </c>
      <c r="O961" s="571">
        <v>635</v>
      </c>
      <c r="P961" s="585"/>
      <c r="Q961" s="572">
        <v>635</v>
      </c>
    </row>
    <row r="962" spans="1:17" ht="14.4" customHeight="1" x14ac:dyDescent="0.3">
      <c r="A962" s="567" t="s">
        <v>4739</v>
      </c>
      <c r="B962" s="568" t="s">
        <v>3813</v>
      </c>
      <c r="C962" s="568" t="s">
        <v>3828</v>
      </c>
      <c r="D962" s="568" t="s">
        <v>3973</v>
      </c>
      <c r="E962" s="568" t="s">
        <v>3974</v>
      </c>
      <c r="F962" s="571">
        <v>3</v>
      </c>
      <c r="G962" s="571">
        <v>300</v>
      </c>
      <c r="H962" s="571">
        <v>1</v>
      </c>
      <c r="I962" s="571">
        <v>100</v>
      </c>
      <c r="J962" s="571">
        <v>8</v>
      </c>
      <c r="K962" s="571">
        <v>800</v>
      </c>
      <c r="L962" s="571">
        <v>2.6666666666666665</v>
      </c>
      <c r="M962" s="571">
        <v>100</v>
      </c>
      <c r="N962" s="571">
        <v>1</v>
      </c>
      <c r="O962" s="571">
        <v>100</v>
      </c>
      <c r="P962" s="585">
        <v>0.33333333333333331</v>
      </c>
      <c r="Q962" s="572">
        <v>100</v>
      </c>
    </row>
    <row r="963" spans="1:17" ht="14.4" customHeight="1" x14ac:dyDescent="0.3">
      <c r="A963" s="567" t="s">
        <v>4739</v>
      </c>
      <c r="B963" s="568" t="s">
        <v>3813</v>
      </c>
      <c r="C963" s="568" t="s">
        <v>3828</v>
      </c>
      <c r="D963" s="568" t="s">
        <v>3855</v>
      </c>
      <c r="E963" s="568" t="s">
        <v>3856</v>
      </c>
      <c r="F963" s="571">
        <v>7</v>
      </c>
      <c r="G963" s="571">
        <v>1085</v>
      </c>
      <c r="H963" s="571">
        <v>1</v>
      </c>
      <c r="I963" s="571">
        <v>155</v>
      </c>
      <c r="J963" s="571">
        <v>60</v>
      </c>
      <c r="K963" s="571">
        <v>9360</v>
      </c>
      <c r="L963" s="571">
        <v>8.6267281105990783</v>
      </c>
      <c r="M963" s="571">
        <v>156</v>
      </c>
      <c r="N963" s="571"/>
      <c r="O963" s="571"/>
      <c r="P963" s="585"/>
      <c r="Q963" s="572"/>
    </row>
    <row r="964" spans="1:17" ht="14.4" customHeight="1" x14ac:dyDescent="0.3">
      <c r="A964" s="567" t="s">
        <v>4739</v>
      </c>
      <c r="B964" s="568" t="s">
        <v>3813</v>
      </c>
      <c r="C964" s="568" t="s">
        <v>3828</v>
      </c>
      <c r="D964" s="568" t="s">
        <v>3857</v>
      </c>
      <c r="E964" s="568" t="s">
        <v>3858</v>
      </c>
      <c r="F964" s="571">
        <v>45</v>
      </c>
      <c r="G964" s="571">
        <v>3465</v>
      </c>
      <c r="H964" s="571">
        <v>1</v>
      </c>
      <c r="I964" s="571">
        <v>77</v>
      </c>
      <c r="J964" s="571">
        <v>42</v>
      </c>
      <c r="K964" s="571">
        <v>3276</v>
      </c>
      <c r="L964" s="571">
        <v>0.94545454545454544</v>
      </c>
      <c r="M964" s="571">
        <v>78</v>
      </c>
      <c r="N964" s="571"/>
      <c r="O964" s="571"/>
      <c r="P964" s="585"/>
      <c r="Q964" s="572"/>
    </row>
    <row r="965" spans="1:17" ht="14.4" customHeight="1" x14ac:dyDescent="0.3">
      <c r="A965" s="567" t="s">
        <v>4739</v>
      </c>
      <c r="B965" s="568" t="s">
        <v>3813</v>
      </c>
      <c r="C965" s="568" t="s">
        <v>3828</v>
      </c>
      <c r="D965" s="568" t="s">
        <v>3859</v>
      </c>
      <c r="E965" s="568" t="s">
        <v>3860</v>
      </c>
      <c r="F965" s="571">
        <v>926</v>
      </c>
      <c r="G965" s="571">
        <v>212980</v>
      </c>
      <c r="H965" s="571">
        <v>1</v>
      </c>
      <c r="I965" s="571">
        <v>230</v>
      </c>
      <c r="J965" s="571">
        <v>639</v>
      </c>
      <c r="K965" s="571">
        <v>147609</v>
      </c>
      <c r="L965" s="571">
        <v>0.69306507653300775</v>
      </c>
      <c r="M965" s="571">
        <v>231</v>
      </c>
      <c r="N965" s="571">
        <v>786</v>
      </c>
      <c r="O965" s="571">
        <v>182352</v>
      </c>
      <c r="P965" s="585">
        <v>0.85619306977180953</v>
      </c>
      <c r="Q965" s="572">
        <v>232</v>
      </c>
    </row>
    <row r="966" spans="1:17" ht="14.4" customHeight="1" x14ac:dyDescent="0.3">
      <c r="A966" s="567" t="s">
        <v>4739</v>
      </c>
      <c r="B966" s="568" t="s">
        <v>3813</v>
      </c>
      <c r="C966" s="568" t="s">
        <v>3828</v>
      </c>
      <c r="D966" s="568" t="s">
        <v>3861</v>
      </c>
      <c r="E966" s="568" t="s">
        <v>3862</v>
      </c>
      <c r="F966" s="571">
        <v>834</v>
      </c>
      <c r="G966" s="571">
        <v>95910</v>
      </c>
      <c r="H966" s="571">
        <v>1</v>
      </c>
      <c r="I966" s="571">
        <v>115</v>
      </c>
      <c r="J966" s="571">
        <v>859</v>
      </c>
      <c r="K966" s="571">
        <v>99644</v>
      </c>
      <c r="L966" s="571">
        <v>1.0389323323949535</v>
      </c>
      <c r="M966" s="571">
        <v>116</v>
      </c>
      <c r="N966" s="571">
        <v>926</v>
      </c>
      <c r="O966" s="571">
        <v>107416</v>
      </c>
      <c r="P966" s="585">
        <v>1.1199666353873423</v>
      </c>
      <c r="Q966" s="572">
        <v>116</v>
      </c>
    </row>
    <row r="967" spans="1:17" ht="14.4" customHeight="1" x14ac:dyDescent="0.3">
      <c r="A967" s="567" t="s">
        <v>4739</v>
      </c>
      <c r="B967" s="568" t="s">
        <v>3813</v>
      </c>
      <c r="C967" s="568" t="s">
        <v>3828</v>
      </c>
      <c r="D967" s="568" t="s">
        <v>3863</v>
      </c>
      <c r="E967" s="568" t="s">
        <v>3864</v>
      </c>
      <c r="F967" s="571">
        <v>4</v>
      </c>
      <c r="G967" s="571">
        <v>440</v>
      </c>
      <c r="H967" s="571">
        <v>1</v>
      </c>
      <c r="I967" s="571">
        <v>110</v>
      </c>
      <c r="J967" s="571"/>
      <c r="K967" s="571"/>
      <c r="L967" s="571"/>
      <c r="M967" s="571"/>
      <c r="N967" s="571"/>
      <c r="O967" s="571"/>
      <c r="P967" s="585"/>
      <c r="Q967" s="572"/>
    </row>
    <row r="968" spans="1:17" ht="14.4" customHeight="1" x14ac:dyDescent="0.3">
      <c r="A968" s="567" t="s">
        <v>4739</v>
      </c>
      <c r="B968" s="568" t="s">
        <v>3813</v>
      </c>
      <c r="C968" s="568" t="s">
        <v>3828</v>
      </c>
      <c r="D968" s="568" t="s">
        <v>3867</v>
      </c>
      <c r="E968" s="568" t="s">
        <v>3868</v>
      </c>
      <c r="F968" s="571">
        <v>27</v>
      </c>
      <c r="G968" s="571">
        <v>7938</v>
      </c>
      <c r="H968" s="571">
        <v>1</v>
      </c>
      <c r="I968" s="571">
        <v>294</v>
      </c>
      <c r="J968" s="571">
        <v>1</v>
      </c>
      <c r="K968" s="571">
        <v>295</v>
      </c>
      <c r="L968" s="571">
        <v>3.7163013353489545E-2</v>
      </c>
      <c r="M968" s="571">
        <v>295</v>
      </c>
      <c r="N968" s="571">
        <v>3</v>
      </c>
      <c r="O968" s="571">
        <v>888</v>
      </c>
      <c r="P968" s="585">
        <v>0.11186696900982615</v>
      </c>
      <c r="Q968" s="572">
        <v>296</v>
      </c>
    </row>
    <row r="969" spans="1:17" ht="14.4" customHeight="1" x14ac:dyDescent="0.3">
      <c r="A969" s="567" t="s">
        <v>4739</v>
      </c>
      <c r="B969" s="568" t="s">
        <v>3813</v>
      </c>
      <c r="C969" s="568" t="s">
        <v>3828</v>
      </c>
      <c r="D969" s="568" t="s">
        <v>3869</v>
      </c>
      <c r="E969" s="568" t="s">
        <v>3870</v>
      </c>
      <c r="F969" s="571">
        <v>8</v>
      </c>
      <c r="G969" s="571">
        <v>2544</v>
      </c>
      <c r="H969" s="571">
        <v>1</v>
      </c>
      <c r="I969" s="571">
        <v>318</v>
      </c>
      <c r="J969" s="571">
        <v>6</v>
      </c>
      <c r="K969" s="571">
        <v>1914</v>
      </c>
      <c r="L969" s="571">
        <v>0.75235849056603776</v>
      </c>
      <c r="M969" s="571">
        <v>319</v>
      </c>
      <c r="N969" s="571">
        <v>15</v>
      </c>
      <c r="O969" s="571">
        <v>4800</v>
      </c>
      <c r="P969" s="585">
        <v>1.8867924528301887</v>
      </c>
      <c r="Q969" s="572">
        <v>320</v>
      </c>
    </row>
    <row r="970" spans="1:17" ht="14.4" customHeight="1" x14ac:dyDescent="0.3">
      <c r="A970" s="567" t="s">
        <v>4739</v>
      </c>
      <c r="B970" s="568" t="s">
        <v>3813</v>
      </c>
      <c r="C970" s="568" t="s">
        <v>3828</v>
      </c>
      <c r="D970" s="568" t="s">
        <v>3871</v>
      </c>
      <c r="E970" s="568" t="s">
        <v>3872</v>
      </c>
      <c r="F970" s="571">
        <v>23</v>
      </c>
      <c r="G970" s="571">
        <v>11086</v>
      </c>
      <c r="H970" s="571">
        <v>1</v>
      </c>
      <c r="I970" s="571">
        <v>482</v>
      </c>
      <c r="J970" s="571">
        <v>25</v>
      </c>
      <c r="K970" s="571">
        <v>12075</v>
      </c>
      <c r="L970" s="571">
        <v>1.0892116182572613</v>
      </c>
      <c r="M970" s="571">
        <v>483</v>
      </c>
      <c r="N970" s="571">
        <v>40</v>
      </c>
      <c r="O970" s="571">
        <v>19360</v>
      </c>
      <c r="P970" s="585">
        <v>1.7463467436406279</v>
      </c>
      <c r="Q970" s="572">
        <v>484</v>
      </c>
    </row>
    <row r="971" spans="1:17" ht="14.4" customHeight="1" x14ac:dyDescent="0.3">
      <c r="A971" s="567" t="s">
        <v>4739</v>
      </c>
      <c r="B971" s="568" t="s">
        <v>3813</v>
      </c>
      <c r="C971" s="568" t="s">
        <v>3828</v>
      </c>
      <c r="D971" s="568" t="s">
        <v>3873</v>
      </c>
      <c r="E971" s="568" t="s">
        <v>3874</v>
      </c>
      <c r="F971" s="571">
        <v>53</v>
      </c>
      <c r="G971" s="571">
        <v>35775</v>
      </c>
      <c r="H971" s="571">
        <v>1</v>
      </c>
      <c r="I971" s="571">
        <v>675</v>
      </c>
      <c r="J971" s="571">
        <v>12</v>
      </c>
      <c r="K971" s="571">
        <v>8112</v>
      </c>
      <c r="L971" s="571">
        <v>0.22675052410901467</v>
      </c>
      <c r="M971" s="571">
        <v>676</v>
      </c>
      <c r="N971" s="571">
        <v>7</v>
      </c>
      <c r="O971" s="571">
        <v>4739</v>
      </c>
      <c r="P971" s="585">
        <v>0.13246680642907058</v>
      </c>
      <c r="Q971" s="572">
        <v>677</v>
      </c>
    </row>
    <row r="972" spans="1:17" ht="14.4" customHeight="1" x14ac:dyDescent="0.3">
      <c r="A972" s="567" t="s">
        <v>4739</v>
      </c>
      <c r="B972" s="568" t="s">
        <v>3813</v>
      </c>
      <c r="C972" s="568" t="s">
        <v>3828</v>
      </c>
      <c r="D972" s="568" t="s">
        <v>3944</v>
      </c>
      <c r="E972" s="568" t="s">
        <v>3945</v>
      </c>
      <c r="F972" s="571">
        <v>381</v>
      </c>
      <c r="G972" s="571">
        <v>278892</v>
      </c>
      <c r="H972" s="571">
        <v>1</v>
      </c>
      <c r="I972" s="571">
        <v>732</v>
      </c>
      <c r="J972" s="571">
        <v>301</v>
      </c>
      <c r="K972" s="571">
        <v>220633</v>
      </c>
      <c r="L972" s="571">
        <v>0.79110551754801139</v>
      </c>
      <c r="M972" s="571">
        <v>733</v>
      </c>
      <c r="N972" s="571">
        <v>176</v>
      </c>
      <c r="O972" s="571">
        <v>129184</v>
      </c>
      <c r="P972" s="585">
        <v>0.46320439453265061</v>
      </c>
      <c r="Q972" s="572">
        <v>734</v>
      </c>
    </row>
    <row r="973" spans="1:17" ht="14.4" customHeight="1" x14ac:dyDescent="0.3">
      <c r="A973" s="567" t="s">
        <v>4739</v>
      </c>
      <c r="B973" s="568" t="s">
        <v>3813</v>
      </c>
      <c r="C973" s="568" t="s">
        <v>3828</v>
      </c>
      <c r="D973" s="568" t="s">
        <v>3961</v>
      </c>
      <c r="E973" s="568" t="s">
        <v>3945</v>
      </c>
      <c r="F973" s="571">
        <v>2</v>
      </c>
      <c r="G973" s="571">
        <v>1716</v>
      </c>
      <c r="H973" s="571">
        <v>1</v>
      </c>
      <c r="I973" s="571">
        <v>858</v>
      </c>
      <c r="J973" s="571">
        <v>22</v>
      </c>
      <c r="K973" s="571">
        <v>18898</v>
      </c>
      <c r="L973" s="571">
        <v>11.012820512820513</v>
      </c>
      <c r="M973" s="571">
        <v>859</v>
      </c>
      <c r="N973" s="571">
        <v>2</v>
      </c>
      <c r="O973" s="571">
        <v>1720</v>
      </c>
      <c r="P973" s="585">
        <v>1.0023310023310024</v>
      </c>
      <c r="Q973" s="572">
        <v>860</v>
      </c>
    </row>
    <row r="974" spans="1:17" ht="14.4" customHeight="1" x14ac:dyDescent="0.3">
      <c r="A974" s="567" t="s">
        <v>4739</v>
      </c>
      <c r="B974" s="568" t="s">
        <v>3813</v>
      </c>
      <c r="C974" s="568" t="s">
        <v>3828</v>
      </c>
      <c r="D974" s="568" t="s">
        <v>3975</v>
      </c>
      <c r="E974" s="568" t="s">
        <v>3945</v>
      </c>
      <c r="F974" s="571"/>
      <c r="G974" s="571"/>
      <c r="H974" s="571"/>
      <c r="I974" s="571"/>
      <c r="J974" s="571">
        <v>2</v>
      </c>
      <c r="K974" s="571">
        <v>1884</v>
      </c>
      <c r="L974" s="571"/>
      <c r="M974" s="571">
        <v>942</v>
      </c>
      <c r="N974" s="571"/>
      <c r="O974" s="571"/>
      <c r="P974" s="585"/>
      <c r="Q974" s="572"/>
    </row>
    <row r="975" spans="1:17" ht="14.4" customHeight="1" x14ac:dyDescent="0.3">
      <c r="A975" s="567" t="s">
        <v>4739</v>
      </c>
      <c r="B975" s="568" t="s">
        <v>3813</v>
      </c>
      <c r="C975" s="568" t="s">
        <v>3828</v>
      </c>
      <c r="D975" s="568" t="s">
        <v>3875</v>
      </c>
      <c r="E975" s="568" t="s">
        <v>3876</v>
      </c>
      <c r="F975" s="571">
        <v>2748</v>
      </c>
      <c r="G975" s="571">
        <v>219840</v>
      </c>
      <c r="H975" s="571">
        <v>1</v>
      </c>
      <c r="I975" s="571">
        <v>80</v>
      </c>
      <c r="J975" s="571">
        <v>2673</v>
      </c>
      <c r="K975" s="571">
        <v>216513</v>
      </c>
      <c r="L975" s="571">
        <v>0.98486626637554586</v>
      </c>
      <c r="M975" s="571">
        <v>81</v>
      </c>
      <c r="N975" s="571">
        <v>2451</v>
      </c>
      <c r="O975" s="571">
        <v>200982</v>
      </c>
      <c r="P975" s="585">
        <v>0.9142194323144105</v>
      </c>
      <c r="Q975" s="572">
        <v>82</v>
      </c>
    </row>
    <row r="976" spans="1:17" ht="14.4" customHeight="1" x14ac:dyDescent="0.3">
      <c r="A976" s="567" t="s">
        <v>4739</v>
      </c>
      <c r="B976" s="568" t="s">
        <v>3813</v>
      </c>
      <c r="C976" s="568" t="s">
        <v>3828</v>
      </c>
      <c r="D976" s="568" t="s">
        <v>3877</v>
      </c>
      <c r="E976" s="568" t="s">
        <v>3878</v>
      </c>
      <c r="F976" s="571">
        <v>4</v>
      </c>
      <c r="G976" s="571">
        <v>1068</v>
      </c>
      <c r="H976" s="571">
        <v>1</v>
      </c>
      <c r="I976" s="571">
        <v>267</v>
      </c>
      <c r="J976" s="571">
        <v>16</v>
      </c>
      <c r="K976" s="571">
        <v>4288</v>
      </c>
      <c r="L976" s="571">
        <v>4.0149812734082397</v>
      </c>
      <c r="M976" s="571">
        <v>268</v>
      </c>
      <c r="N976" s="571">
        <v>15</v>
      </c>
      <c r="O976" s="571">
        <v>4035</v>
      </c>
      <c r="P976" s="585">
        <v>3.7780898876404496</v>
      </c>
      <c r="Q976" s="572">
        <v>269</v>
      </c>
    </row>
    <row r="977" spans="1:17" ht="14.4" customHeight="1" x14ac:dyDescent="0.3">
      <c r="A977" s="567" t="s">
        <v>4739</v>
      </c>
      <c r="B977" s="568" t="s">
        <v>3813</v>
      </c>
      <c r="C977" s="568" t="s">
        <v>3828</v>
      </c>
      <c r="D977" s="568" t="s">
        <v>3946</v>
      </c>
      <c r="E977" s="568" t="s">
        <v>3947</v>
      </c>
      <c r="F977" s="571">
        <v>38</v>
      </c>
      <c r="G977" s="571">
        <v>19836</v>
      </c>
      <c r="H977" s="571">
        <v>1</v>
      </c>
      <c r="I977" s="571">
        <v>522</v>
      </c>
      <c r="J977" s="571">
        <v>6</v>
      </c>
      <c r="K977" s="571">
        <v>3138</v>
      </c>
      <c r="L977" s="571">
        <v>0.15819721718088325</v>
      </c>
      <c r="M977" s="571">
        <v>523</v>
      </c>
      <c r="N977" s="571">
        <v>17</v>
      </c>
      <c r="O977" s="571">
        <v>8908</v>
      </c>
      <c r="P977" s="585">
        <v>0.4490824763057068</v>
      </c>
      <c r="Q977" s="572">
        <v>524</v>
      </c>
    </row>
    <row r="978" spans="1:17" ht="14.4" customHeight="1" x14ac:dyDescent="0.3">
      <c r="A978" s="567" t="s">
        <v>4739</v>
      </c>
      <c r="B978" s="568" t="s">
        <v>3813</v>
      </c>
      <c r="C978" s="568" t="s">
        <v>3828</v>
      </c>
      <c r="D978" s="568" t="s">
        <v>3879</v>
      </c>
      <c r="E978" s="568" t="s">
        <v>3880</v>
      </c>
      <c r="F978" s="571">
        <v>1</v>
      </c>
      <c r="G978" s="571">
        <v>332</v>
      </c>
      <c r="H978" s="571">
        <v>1</v>
      </c>
      <c r="I978" s="571">
        <v>332</v>
      </c>
      <c r="J978" s="571"/>
      <c r="K978" s="571"/>
      <c r="L978" s="571"/>
      <c r="M978" s="571"/>
      <c r="N978" s="571"/>
      <c r="O978" s="571"/>
      <c r="P978" s="585"/>
      <c r="Q978" s="572"/>
    </row>
    <row r="979" spans="1:17" ht="14.4" customHeight="1" x14ac:dyDescent="0.3">
      <c r="A979" s="567" t="s">
        <v>4739</v>
      </c>
      <c r="B979" s="568" t="s">
        <v>3813</v>
      </c>
      <c r="C979" s="568" t="s">
        <v>3828</v>
      </c>
      <c r="D979" s="568" t="s">
        <v>3885</v>
      </c>
      <c r="E979" s="568" t="s">
        <v>3886</v>
      </c>
      <c r="F979" s="571">
        <v>1</v>
      </c>
      <c r="G979" s="571">
        <v>598</v>
      </c>
      <c r="H979" s="571">
        <v>1</v>
      </c>
      <c r="I979" s="571">
        <v>598</v>
      </c>
      <c r="J979" s="571"/>
      <c r="K979" s="571"/>
      <c r="L979" s="571"/>
      <c r="M979" s="571"/>
      <c r="N979" s="571"/>
      <c r="O979" s="571"/>
      <c r="P979" s="585"/>
      <c r="Q979" s="572"/>
    </row>
    <row r="980" spans="1:17" ht="14.4" customHeight="1" x14ac:dyDescent="0.3">
      <c r="A980" s="567" t="s">
        <v>4739</v>
      </c>
      <c r="B980" s="568" t="s">
        <v>3813</v>
      </c>
      <c r="C980" s="568" t="s">
        <v>3828</v>
      </c>
      <c r="D980" s="568" t="s">
        <v>3948</v>
      </c>
      <c r="E980" s="568" t="s">
        <v>3949</v>
      </c>
      <c r="F980" s="571">
        <v>1</v>
      </c>
      <c r="G980" s="571">
        <v>603</v>
      </c>
      <c r="H980" s="571">
        <v>1</v>
      </c>
      <c r="I980" s="571">
        <v>603</v>
      </c>
      <c r="J980" s="571"/>
      <c r="K980" s="571"/>
      <c r="L980" s="571"/>
      <c r="M980" s="571"/>
      <c r="N980" s="571"/>
      <c r="O980" s="571"/>
      <c r="P980" s="585"/>
      <c r="Q980" s="572"/>
    </row>
    <row r="981" spans="1:17" ht="14.4" customHeight="1" x14ac:dyDescent="0.3">
      <c r="A981" s="567" t="s">
        <v>4739</v>
      </c>
      <c r="B981" s="568" t="s">
        <v>3813</v>
      </c>
      <c r="C981" s="568" t="s">
        <v>3828</v>
      </c>
      <c r="D981" s="568" t="s">
        <v>3891</v>
      </c>
      <c r="E981" s="568" t="s">
        <v>3892</v>
      </c>
      <c r="F981" s="571">
        <v>124</v>
      </c>
      <c r="G981" s="571">
        <v>21204</v>
      </c>
      <c r="H981" s="571">
        <v>1</v>
      </c>
      <c r="I981" s="571">
        <v>171</v>
      </c>
      <c r="J981" s="571">
        <v>94</v>
      </c>
      <c r="K981" s="571">
        <v>16168</v>
      </c>
      <c r="L981" s="571">
        <v>0.76249764195434822</v>
      </c>
      <c r="M981" s="571">
        <v>172</v>
      </c>
      <c r="N981" s="571">
        <v>60</v>
      </c>
      <c r="O981" s="571">
        <v>10320</v>
      </c>
      <c r="P981" s="585">
        <v>0.48670062252405205</v>
      </c>
      <c r="Q981" s="572">
        <v>172</v>
      </c>
    </row>
    <row r="982" spans="1:17" ht="14.4" customHeight="1" x14ac:dyDescent="0.3">
      <c r="A982" s="567" t="s">
        <v>4739</v>
      </c>
      <c r="B982" s="568" t="s">
        <v>3813</v>
      </c>
      <c r="C982" s="568" t="s">
        <v>3828</v>
      </c>
      <c r="D982" s="568" t="s">
        <v>3893</v>
      </c>
      <c r="E982" s="568" t="s">
        <v>3868</v>
      </c>
      <c r="F982" s="571">
        <v>3</v>
      </c>
      <c r="G982" s="571">
        <v>1080</v>
      </c>
      <c r="H982" s="571">
        <v>1</v>
      </c>
      <c r="I982" s="571">
        <v>360</v>
      </c>
      <c r="J982" s="571"/>
      <c r="K982" s="571"/>
      <c r="L982" s="571"/>
      <c r="M982" s="571"/>
      <c r="N982" s="571">
        <v>4</v>
      </c>
      <c r="O982" s="571">
        <v>1460</v>
      </c>
      <c r="P982" s="585">
        <v>1.3518518518518519</v>
      </c>
      <c r="Q982" s="572">
        <v>365</v>
      </c>
    </row>
    <row r="983" spans="1:17" ht="14.4" customHeight="1" x14ac:dyDescent="0.3">
      <c r="A983" s="567" t="s">
        <v>4739</v>
      </c>
      <c r="B983" s="568" t="s">
        <v>3813</v>
      </c>
      <c r="C983" s="568" t="s">
        <v>3828</v>
      </c>
      <c r="D983" s="568" t="s">
        <v>3894</v>
      </c>
      <c r="E983" s="568" t="s">
        <v>3870</v>
      </c>
      <c r="F983" s="571">
        <v>3</v>
      </c>
      <c r="G983" s="571">
        <v>1152</v>
      </c>
      <c r="H983" s="571">
        <v>1</v>
      </c>
      <c r="I983" s="571">
        <v>384</v>
      </c>
      <c r="J983" s="571">
        <v>15</v>
      </c>
      <c r="K983" s="571">
        <v>5790</v>
      </c>
      <c r="L983" s="571">
        <v>5.026041666666667</v>
      </c>
      <c r="M983" s="571">
        <v>386</v>
      </c>
      <c r="N983" s="571">
        <v>9</v>
      </c>
      <c r="O983" s="571">
        <v>3501</v>
      </c>
      <c r="P983" s="585">
        <v>3.0390625</v>
      </c>
      <c r="Q983" s="572">
        <v>389</v>
      </c>
    </row>
    <row r="984" spans="1:17" ht="14.4" customHeight="1" x14ac:dyDescent="0.3">
      <c r="A984" s="567" t="s">
        <v>4739</v>
      </c>
      <c r="B984" s="568" t="s">
        <v>3813</v>
      </c>
      <c r="C984" s="568" t="s">
        <v>3828</v>
      </c>
      <c r="D984" s="568" t="s">
        <v>3895</v>
      </c>
      <c r="E984" s="568" t="s">
        <v>3872</v>
      </c>
      <c r="F984" s="571">
        <v>53</v>
      </c>
      <c r="G984" s="571">
        <v>29044</v>
      </c>
      <c r="H984" s="571">
        <v>1</v>
      </c>
      <c r="I984" s="571">
        <v>548</v>
      </c>
      <c r="J984" s="571">
        <v>46</v>
      </c>
      <c r="K984" s="571">
        <v>25300</v>
      </c>
      <c r="L984" s="571">
        <v>0.87109213606941194</v>
      </c>
      <c r="M984" s="571">
        <v>550</v>
      </c>
      <c r="N984" s="571">
        <v>16</v>
      </c>
      <c r="O984" s="571">
        <v>8848</v>
      </c>
      <c r="P984" s="585">
        <v>0.30464123398980858</v>
      </c>
      <c r="Q984" s="572">
        <v>553</v>
      </c>
    </row>
    <row r="985" spans="1:17" ht="14.4" customHeight="1" x14ac:dyDescent="0.3">
      <c r="A985" s="567" t="s">
        <v>4739</v>
      </c>
      <c r="B985" s="568" t="s">
        <v>3813</v>
      </c>
      <c r="C985" s="568" t="s">
        <v>3828</v>
      </c>
      <c r="D985" s="568" t="s">
        <v>3951</v>
      </c>
      <c r="E985" s="568" t="s">
        <v>3874</v>
      </c>
      <c r="F985" s="571">
        <v>48</v>
      </c>
      <c r="G985" s="571">
        <v>35568</v>
      </c>
      <c r="H985" s="571">
        <v>1</v>
      </c>
      <c r="I985" s="571">
        <v>741</v>
      </c>
      <c r="J985" s="571">
        <v>39</v>
      </c>
      <c r="K985" s="571">
        <v>28977</v>
      </c>
      <c r="L985" s="571">
        <v>0.8146929824561403</v>
      </c>
      <c r="M985" s="571">
        <v>743</v>
      </c>
      <c r="N985" s="571">
        <v>170</v>
      </c>
      <c r="O985" s="571">
        <v>126820</v>
      </c>
      <c r="P985" s="585">
        <v>3.5655645524066575</v>
      </c>
      <c r="Q985" s="572">
        <v>746</v>
      </c>
    </row>
    <row r="986" spans="1:17" ht="14.4" customHeight="1" x14ac:dyDescent="0.3">
      <c r="A986" s="567" t="s">
        <v>4739</v>
      </c>
      <c r="B986" s="568" t="s">
        <v>3813</v>
      </c>
      <c r="C986" s="568" t="s">
        <v>3828</v>
      </c>
      <c r="D986" s="568" t="s">
        <v>3952</v>
      </c>
      <c r="E986" s="568" t="s">
        <v>3945</v>
      </c>
      <c r="F986" s="571">
        <v>2052</v>
      </c>
      <c r="G986" s="571">
        <v>1637496</v>
      </c>
      <c r="H986" s="571">
        <v>1</v>
      </c>
      <c r="I986" s="571">
        <v>798</v>
      </c>
      <c r="J986" s="571">
        <v>2048</v>
      </c>
      <c r="K986" s="571">
        <v>1638400</v>
      </c>
      <c r="L986" s="571">
        <v>1.0005520624172517</v>
      </c>
      <c r="M986" s="571">
        <v>800</v>
      </c>
      <c r="N986" s="571">
        <v>1971</v>
      </c>
      <c r="O986" s="571">
        <v>1582713</v>
      </c>
      <c r="P986" s="585">
        <v>0.96654465110143784</v>
      </c>
      <c r="Q986" s="572">
        <v>803</v>
      </c>
    </row>
    <row r="987" spans="1:17" ht="14.4" customHeight="1" x14ac:dyDescent="0.3">
      <c r="A987" s="567" t="s">
        <v>4739</v>
      </c>
      <c r="B987" s="568" t="s">
        <v>3813</v>
      </c>
      <c r="C987" s="568" t="s">
        <v>3828</v>
      </c>
      <c r="D987" s="568" t="s">
        <v>3953</v>
      </c>
      <c r="E987" s="568" t="s">
        <v>3945</v>
      </c>
      <c r="F987" s="571">
        <v>149</v>
      </c>
      <c r="G987" s="571">
        <v>137676</v>
      </c>
      <c r="H987" s="571">
        <v>1</v>
      </c>
      <c r="I987" s="571">
        <v>924</v>
      </c>
      <c r="J987" s="571">
        <v>205</v>
      </c>
      <c r="K987" s="571">
        <v>189830</v>
      </c>
      <c r="L987" s="571">
        <v>1.3788169325082076</v>
      </c>
      <c r="M987" s="571">
        <v>926</v>
      </c>
      <c r="N987" s="571">
        <v>105</v>
      </c>
      <c r="O987" s="571">
        <v>97545</v>
      </c>
      <c r="P987" s="585">
        <v>0.70851128737034774</v>
      </c>
      <c r="Q987" s="572">
        <v>929</v>
      </c>
    </row>
    <row r="988" spans="1:17" ht="14.4" customHeight="1" x14ac:dyDescent="0.3">
      <c r="A988" s="567" t="s">
        <v>4739</v>
      </c>
      <c r="B988" s="568" t="s">
        <v>3813</v>
      </c>
      <c r="C988" s="568" t="s">
        <v>3828</v>
      </c>
      <c r="D988" s="568" t="s">
        <v>3954</v>
      </c>
      <c r="E988" s="568" t="s">
        <v>3945</v>
      </c>
      <c r="F988" s="571">
        <v>59</v>
      </c>
      <c r="G988" s="571">
        <v>59413</v>
      </c>
      <c r="H988" s="571">
        <v>1</v>
      </c>
      <c r="I988" s="571">
        <v>1007</v>
      </c>
      <c r="J988" s="571"/>
      <c r="K988" s="571"/>
      <c r="L988" s="571"/>
      <c r="M988" s="571"/>
      <c r="N988" s="571">
        <v>1</v>
      </c>
      <c r="O988" s="571">
        <v>1012</v>
      </c>
      <c r="P988" s="585">
        <v>1.7033309208422401E-2</v>
      </c>
      <c r="Q988" s="572">
        <v>1012</v>
      </c>
    </row>
    <row r="989" spans="1:17" ht="14.4" customHeight="1" x14ac:dyDescent="0.3">
      <c r="A989" s="567" t="s">
        <v>4739</v>
      </c>
      <c r="B989" s="568" t="s">
        <v>3813</v>
      </c>
      <c r="C989" s="568" t="s">
        <v>3828</v>
      </c>
      <c r="D989" s="568" t="s">
        <v>3896</v>
      </c>
      <c r="E989" s="568" t="s">
        <v>3880</v>
      </c>
      <c r="F989" s="571"/>
      <c r="G989" s="571"/>
      <c r="H989" s="571"/>
      <c r="I989" s="571"/>
      <c r="J989" s="571"/>
      <c r="K989" s="571"/>
      <c r="L989" s="571"/>
      <c r="M989" s="571"/>
      <c r="N989" s="571">
        <v>1</v>
      </c>
      <c r="O989" s="571">
        <v>439</v>
      </c>
      <c r="P989" s="585"/>
      <c r="Q989" s="572">
        <v>439</v>
      </c>
    </row>
    <row r="990" spans="1:17" ht="14.4" customHeight="1" x14ac:dyDescent="0.3">
      <c r="A990" s="567" t="s">
        <v>4739</v>
      </c>
      <c r="B990" s="568" t="s">
        <v>3813</v>
      </c>
      <c r="C990" s="568" t="s">
        <v>3828</v>
      </c>
      <c r="D990" s="568" t="s">
        <v>3898</v>
      </c>
      <c r="E990" s="568" t="s">
        <v>3888</v>
      </c>
      <c r="F990" s="571"/>
      <c r="G990" s="571"/>
      <c r="H990" s="571"/>
      <c r="I990" s="571"/>
      <c r="J990" s="571"/>
      <c r="K990" s="571"/>
      <c r="L990" s="571"/>
      <c r="M990" s="571"/>
      <c r="N990" s="571">
        <v>2</v>
      </c>
      <c r="O990" s="571">
        <v>1636</v>
      </c>
      <c r="P990" s="585"/>
      <c r="Q990" s="572">
        <v>818</v>
      </c>
    </row>
    <row r="991" spans="1:17" ht="14.4" customHeight="1" x14ac:dyDescent="0.3">
      <c r="A991" s="567" t="s">
        <v>4739</v>
      </c>
      <c r="B991" s="568" t="s">
        <v>3813</v>
      </c>
      <c r="C991" s="568" t="s">
        <v>3828</v>
      </c>
      <c r="D991" s="568" t="s">
        <v>3899</v>
      </c>
      <c r="E991" s="568" t="s">
        <v>3892</v>
      </c>
      <c r="F991" s="571">
        <v>464</v>
      </c>
      <c r="G991" s="571">
        <v>95120</v>
      </c>
      <c r="H991" s="571">
        <v>1</v>
      </c>
      <c r="I991" s="571">
        <v>205</v>
      </c>
      <c r="J991" s="571">
        <v>545</v>
      </c>
      <c r="K991" s="571">
        <v>112270</v>
      </c>
      <c r="L991" s="571">
        <v>1.1802985702270816</v>
      </c>
      <c r="M991" s="571">
        <v>206</v>
      </c>
      <c r="N991" s="571">
        <v>560</v>
      </c>
      <c r="O991" s="571">
        <v>115920</v>
      </c>
      <c r="P991" s="585">
        <v>1.2186711522287637</v>
      </c>
      <c r="Q991" s="572">
        <v>207</v>
      </c>
    </row>
    <row r="992" spans="1:17" ht="14.4" customHeight="1" x14ac:dyDescent="0.3">
      <c r="A992" s="567" t="s">
        <v>4739</v>
      </c>
      <c r="B992" s="568" t="s">
        <v>3813</v>
      </c>
      <c r="C992" s="568" t="s">
        <v>3828</v>
      </c>
      <c r="D992" s="568" t="s">
        <v>3902</v>
      </c>
      <c r="E992" s="568" t="s">
        <v>3903</v>
      </c>
      <c r="F992" s="571">
        <v>5</v>
      </c>
      <c r="G992" s="571">
        <v>1620</v>
      </c>
      <c r="H992" s="571">
        <v>1</v>
      </c>
      <c r="I992" s="571">
        <v>324</v>
      </c>
      <c r="J992" s="571">
        <v>2</v>
      </c>
      <c r="K992" s="571">
        <v>652</v>
      </c>
      <c r="L992" s="571">
        <v>0.40246913580246912</v>
      </c>
      <c r="M992" s="571">
        <v>326</v>
      </c>
      <c r="N992" s="571">
        <v>5</v>
      </c>
      <c r="O992" s="571">
        <v>1635</v>
      </c>
      <c r="P992" s="585">
        <v>1.0092592592592593</v>
      </c>
      <c r="Q992" s="572">
        <v>327</v>
      </c>
    </row>
    <row r="993" spans="1:17" ht="14.4" customHeight="1" x14ac:dyDescent="0.3">
      <c r="A993" s="567" t="s">
        <v>4740</v>
      </c>
      <c r="B993" s="568" t="s">
        <v>3813</v>
      </c>
      <c r="C993" s="568" t="s">
        <v>3819</v>
      </c>
      <c r="D993" s="568" t="s">
        <v>3938</v>
      </c>
      <c r="E993" s="568" t="s">
        <v>3939</v>
      </c>
      <c r="F993" s="571"/>
      <c r="G993" s="571"/>
      <c r="H993" s="571"/>
      <c r="I993" s="571"/>
      <c r="J993" s="571"/>
      <c r="K993" s="571"/>
      <c r="L993" s="571"/>
      <c r="M993" s="571"/>
      <c r="N993" s="571">
        <v>6</v>
      </c>
      <c r="O993" s="571">
        <v>5428.5</v>
      </c>
      <c r="P993" s="585"/>
      <c r="Q993" s="572">
        <v>904.75</v>
      </c>
    </row>
    <row r="994" spans="1:17" ht="14.4" customHeight="1" x14ac:dyDescent="0.3">
      <c r="A994" s="567" t="s">
        <v>4740</v>
      </c>
      <c r="B994" s="568" t="s">
        <v>3813</v>
      </c>
      <c r="C994" s="568" t="s">
        <v>3828</v>
      </c>
      <c r="D994" s="568" t="s">
        <v>3843</v>
      </c>
      <c r="E994" s="568" t="s">
        <v>3844</v>
      </c>
      <c r="F994" s="571">
        <v>1</v>
      </c>
      <c r="G994" s="571">
        <v>34</v>
      </c>
      <c r="H994" s="571">
        <v>1</v>
      </c>
      <c r="I994" s="571">
        <v>34</v>
      </c>
      <c r="J994" s="571"/>
      <c r="K994" s="571"/>
      <c r="L994" s="571"/>
      <c r="M994" s="571"/>
      <c r="N994" s="571"/>
      <c r="O994" s="571"/>
      <c r="P994" s="585"/>
      <c r="Q994" s="572"/>
    </row>
    <row r="995" spans="1:17" ht="14.4" customHeight="1" x14ac:dyDescent="0.3">
      <c r="A995" s="567" t="s">
        <v>4740</v>
      </c>
      <c r="B995" s="568" t="s">
        <v>3813</v>
      </c>
      <c r="C995" s="568" t="s">
        <v>3828</v>
      </c>
      <c r="D995" s="568" t="s">
        <v>3855</v>
      </c>
      <c r="E995" s="568" t="s">
        <v>3856</v>
      </c>
      <c r="F995" s="571">
        <v>1</v>
      </c>
      <c r="G995" s="571">
        <v>155</v>
      </c>
      <c r="H995" s="571">
        <v>1</v>
      </c>
      <c r="I995" s="571">
        <v>155</v>
      </c>
      <c r="J995" s="571">
        <v>7</v>
      </c>
      <c r="K995" s="571">
        <v>1092</v>
      </c>
      <c r="L995" s="571">
        <v>7.0451612903225804</v>
      </c>
      <c r="M995" s="571">
        <v>156</v>
      </c>
      <c r="N995" s="571"/>
      <c r="O995" s="571"/>
      <c r="P995" s="585"/>
      <c r="Q995" s="572"/>
    </row>
    <row r="996" spans="1:17" ht="14.4" customHeight="1" x14ac:dyDescent="0.3">
      <c r="A996" s="567" t="s">
        <v>4740</v>
      </c>
      <c r="B996" s="568" t="s">
        <v>3813</v>
      </c>
      <c r="C996" s="568" t="s">
        <v>3828</v>
      </c>
      <c r="D996" s="568" t="s">
        <v>3857</v>
      </c>
      <c r="E996" s="568" t="s">
        <v>3858</v>
      </c>
      <c r="F996" s="571">
        <v>16</v>
      </c>
      <c r="G996" s="571">
        <v>1232</v>
      </c>
      <c r="H996" s="571">
        <v>1</v>
      </c>
      <c r="I996" s="571">
        <v>77</v>
      </c>
      <c r="J996" s="571">
        <v>17</v>
      </c>
      <c r="K996" s="571">
        <v>1326</v>
      </c>
      <c r="L996" s="571">
        <v>1.0762987012987013</v>
      </c>
      <c r="M996" s="571">
        <v>78</v>
      </c>
      <c r="N996" s="571"/>
      <c r="O996" s="571"/>
      <c r="P996" s="585"/>
      <c r="Q996" s="572"/>
    </row>
    <row r="997" spans="1:17" ht="14.4" customHeight="1" x14ac:dyDescent="0.3">
      <c r="A997" s="567" t="s">
        <v>4740</v>
      </c>
      <c r="B997" s="568" t="s">
        <v>3813</v>
      </c>
      <c r="C997" s="568" t="s">
        <v>3828</v>
      </c>
      <c r="D997" s="568" t="s">
        <v>3859</v>
      </c>
      <c r="E997" s="568" t="s">
        <v>3860</v>
      </c>
      <c r="F997" s="571">
        <v>242</v>
      </c>
      <c r="G997" s="571">
        <v>55660</v>
      </c>
      <c r="H997" s="571">
        <v>1</v>
      </c>
      <c r="I997" s="571">
        <v>230</v>
      </c>
      <c r="J997" s="571">
        <v>132</v>
      </c>
      <c r="K997" s="571">
        <v>30492</v>
      </c>
      <c r="L997" s="571">
        <v>0.54782608695652169</v>
      </c>
      <c r="M997" s="571">
        <v>231</v>
      </c>
      <c r="N997" s="571">
        <v>123</v>
      </c>
      <c r="O997" s="571">
        <v>28536</v>
      </c>
      <c r="P997" s="585">
        <v>0.51268415379087318</v>
      </c>
      <c r="Q997" s="572">
        <v>232</v>
      </c>
    </row>
    <row r="998" spans="1:17" ht="14.4" customHeight="1" x14ac:dyDescent="0.3">
      <c r="A998" s="567" t="s">
        <v>4740</v>
      </c>
      <c r="B998" s="568" t="s">
        <v>3813</v>
      </c>
      <c r="C998" s="568" t="s">
        <v>3828</v>
      </c>
      <c r="D998" s="568" t="s">
        <v>3861</v>
      </c>
      <c r="E998" s="568" t="s">
        <v>3862</v>
      </c>
      <c r="F998" s="571">
        <v>233</v>
      </c>
      <c r="G998" s="571">
        <v>26795</v>
      </c>
      <c r="H998" s="571">
        <v>1</v>
      </c>
      <c r="I998" s="571">
        <v>115</v>
      </c>
      <c r="J998" s="571">
        <v>316</v>
      </c>
      <c r="K998" s="571">
        <v>36656</v>
      </c>
      <c r="L998" s="571">
        <v>1.3680164209740624</v>
      </c>
      <c r="M998" s="571">
        <v>116</v>
      </c>
      <c r="N998" s="571">
        <v>363</v>
      </c>
      <c r="O998" s="571">
        <v>42108</v>
      </c>
      <c r="P998" s="585">
        <v>1.5714872177645083</v>
      </c>
      <c r="Q998" s="572">
        <v>116</v>
      </c>
    </row>
    <row r="999" spans="1:17" ht="14.4" customHeight="1" x14ac:dyDescent="0.3">
      <c r="A999" s="567" t="s">
        <v>4740</v>
      </c>
      <c r="B999" s="568" t="s">
        <v>3813</v>
      </c>
      <c r="C999" s="568" t="s">
        <v>3828</v>
      </c>
      <c r="D999" s="568" t="s">
        <v>3869</v>
      </c>
      <c r="E999" s="568" t="s">
        <v>3870</v>
      </c>
      <c r="F999" s="571">
        <v>5</v>
      </c>
      <c r="G999" s="571">
        <v>1590</v>
      </c>
      <c r="H999" s="571">
        <v>1</v>
      </c>
      <c r="I999" s="571">
        <v>318</v>
      </c>
      <c r="J999" s="571"/>
      <c r="K999" s="571"/>
      <c r="L999" s="571"/>
      <c r="M999" s="571"/>
      <c r="N999" s="571"/>
      <c r="O999" s="571"/>
      <c r="P999" s="585"/>
      <c r="Q999" s="572"/>
    </row>
    <row r="1000" spans="1:17" ht="14.4" customHeight="1" x14ac:dyDescent="0.3">
      <c r="A1000" s="567" t="s">
        <v>4740</v>
      </c>
      <c r="B1000" s="568" t="s">
        <v>3813</v>
      </c>
      <c r="C1000" s="568" t="s">
        <v>3828</v>
      </c>
      <c r="D1000" s="568" t="s">
        <v>3871</v>
      </c>
      <c r="E1000" s="568" t="s">
        <v>3872</v>
      </c>
      <c r="F1000" s="571">
        <v>2</v>
      </c>
      <c r="G1000" s="571">
        <v>964</v>
      </c>
      <c r="H1000" s="571">
        <v>1</v>
      </c>
      <c r="I1000" s="571">
        <v>482</v>
      </c>
      <c r="J1000" s="571">
        <v>3</v>
      </c>
      <c r="K1000" s="571">
        <v>1449</v>
      </c>
      <c r="L1000" s="571">
        <v>1.5031120331950207</v>
      </c>
      <c r="M1000" s="571">
        <v>483</v>
      </c>
      <c r="N1000" s="571">
        <v>5</v>
      </c>
      <c r="O1000" s="571">
        <v>2420</v>
      </c>
      <c r="P1000" s="585">
        <v>2.5103734439834025</v>
      </c>
      <c r="Q1000" s="572">
        <v>484</v>
      </c>
    </row>
    <row r="1001" spans="1:17" ht="14.4" customHeight="1" x14ac:dyDescent="0.3">
      <c r="A1001" s="567" t="s">
        <v>4740</v>
      </c>
      <c r="B1001" s="568" t="s">
        <v>3813</v>
      </c>
      <c r="C1001" s="568" t="s">
        <v>3828</v>
      </c>
      <c r="D1001" s="568" t="s">
        <v>3873</v>
      </c>
      <c r="E1001" s="568" t="s">
        <v>3874</v>
      </c>
      <c r="F1001" s="571">
        <v>13</v>
      </c>
      <c r="G1001" s="571">
        <v>8775</v>
      </c>
      <c r="H1001" s="571">
        <v>1</v>
      </c>
      <c r="I1001" s="571">
        <v>675</v>
      </c>
      <c r="J1001" s="571">
        <v>2</v>
      </c>
      <c r="K1001" s="571">
        <v>1352</v>
      </c>
      <c r="L1001" s="571">
        <v>0.15407407407407409</v>
      </c>
      <c r="M1001" s="571">
        <v>676</v>
      </c>
      <c r="N1001" s="571">
        <v>3</v>
      </c>
      <c r="O1001" s="571">
        <v>2031</v>
      </c>
      <c r="P1001" s="585">
        <v>0.23145299145299145</v>
      </c>
      <c r="Q1001" s="572">
        <v>677</v>
      </c>
    </row>
    <row r="1002" spans="1:17" ht="14.4" customHeight="1" x14ac:dyDescent="0.3">
      <c r="A1002" s="567" t="s">
        <v>4740</v>
      </c>
      <c r="B1002" s="568" t="s">
        <v>3813</v>
      </c>
      <c r="C1002" s="568" t="s">
        <v>3828</v>
      </c>
      <c r="D1002" s="568" t="s">
        <v>3944</v>
      </c>
      <c r="E1002" s="568" t="s">
        <v>3945</v>
      </c>
      <c r="F1002" s="571">
        <v>295</v>
      </c>
      <c r="G1002" s="571">
        <v>215940</v>
      </c>
      <c r="H1002" s="571">
        <v>1</v>
      </c>
      <c r="I1002" s="571">
        <v>732</v>
      </c>
      <c r="J1002" s="571">
        <v>133</v>
      </c>
      <c r="K1002" s="571">
        <v>97489</v>
      </c>
      <c r="L1002" s="571">
        <v>0.45146336945447807</v>
      </c>
      <c r="M1002" s="571">
        <v>733</v>
      </c>
      <c r="N1002" s="571">
        <v>67</v>
      </c>
      <c r="O1002" s="571">
        <v>49178</v>
      </c>
      <c r="P1002" s="585">
        <v>0.22773918681115124</v>
      </c>
      <c r="Q1002" s="572">
        <v>734</v>
      </c>
    </row>
    <row r="1003" spans="1:17" ht="14.4" customHeight="1" x14ac:dyDescent="0.3">
      <c r="A1003" s="567" t="s">
        <v>4740</v>
      </c>
      <c r="B1003" s="568" t="s">
        <v>3813</v>
      </c>
      <c r="C1003" s="568" t="s">
        <v>3828</v>
      </c>
      <c r="D1003" s="568" t="s">
        <v>3961</v>
      </c>
      <c r="E1003" s="568" t="s">
        <v>3945</v>
      </c>
      <c r="F1003" s="571">
        <v>6</v>
      </c>
      <c r="G1003" s="571">
        <v>5148</v>
      </c>
      <c r="H1003" s="571">
        <v>1</v>
      </c>
      <c r="I1003" s="571">
        <v>858</v>
      </c>
      <c r="J1003" s="571">
        <v>5</v>
      </c>
      <c r="K1003" s="571">
        <v>4295</v>
      </c>
      <c r="L1003" s="571">
        <v>0.83430458430458432</v>
      </c>
      <c r="M1003" s="571">
        <v>859</v>
      </c>
      <c r="N1003" s="571">
        <v>23</v>
      </c>
      <c r="O1003" s="571">
        <v>19780</v>
      </c>
      <c r="P1003" s="585">
        <v>3.8422688422688425</v>
      </c>
      <c r="Q1003" s="572">
        <v>860</v>
      </c>
    </row>
    <row r="1004" spans="1:17" ht="14.4" customHeight="1" x14ac:dyDescent="0.3">
      <c r="A1004" s="567" t="s">
        <v>4740</v>
      </c>
      <c r="B1004" s="568" t="s">
        <v>3813</v>
      </c>
      <c r="C1004" s="568" t="s">
        <v>3828</v>
      </c>
      <c r="D1004" s="568" t="s">
        <v>3875</v>
      </c>
      <c r="E1004" s="568" t="s">
        <v>3876</v>
      </c>
      <c r="F1004" s="571">
        <v>777</v>
      </c>
      <c r="G1004" s="571">
        <v>62160</v>
      </c>
      <c r="H1004" s="571">
        <v>1</v>
      </c>
      <c r="I1004" s="571">
        <v>80</v>
      </c>
      <c r="J1004" s="571">
        <v>669</v>
      </c>
      <c r="K1004" s="571">
        <v>54189</v>
      </c>
      <c r="L1004" s="571">
        <v>0.87176640926640925</v>
      </c>
      <c r="M1004" s="571">
        <v>81</v>
      </c>
      <c r="N1004" s="571">
        <v>539</v>
      </c>
      <c r="O1004" s="571">
        <v>44198</v>
      </c>
      <c r="P1004" s="585">
        <v>0.71103603603603605</v>
      </c>
      <c r="Q1004" s="572">
        <v>82</v>
      </c>
    </row>
    <row r="1005" spans="1:17" ht="14.4" customHeight="1" x14ac:dyDescent="0.3">
      <c r="A1005" s="567" t="s">
        <v>4740</v>
      </c>
      <c r="B1005" s="568" t="s">
        <v>3813</v>
      </c>
      <c r="C1005" s="568" t="s">
        <v>3828</v>
      </c>
      <c r="D1005" s="568" t="s">
        <v>3877</v>
      </c>
      <c r="E1005" s="568" t="s">
        <v>3878</v>
      </c>
      <c r="F1005" s="571">
        <v>2</v>
      </c>
      <c r="G1005" s="571">
        <v>534</v>
      </c>
      <c r="H1005" s="571">
        <v>1</v>
      </c>
      <c r="I1005" s="571">
        <v>267</v>
      </c>
      <c r="J1005" s="571"/>
      <c r="K1005" s="571"/>
      <c r="L1005" s="571"/>
      <c r="M1005" s="571"/>
      <c r="N1005" s="571">
        <v>1</v>
      </c>
      <c r="O1005" s="571">
        <v>269</v>
      </c>
      <c r="P1005" s="585">
        <v>0.50374531835205993</v>
      </c>
      <c r="Q1005" s="572">
        <v>269</v>
      </c>
    </row>
    <row r="1006" spans="1:17" ht="14.4" customHeight="1" x14ac:dyDescent="0.3">
      <c r="A1006" s="567" t="s">
        <v>4740</v>
      </c>
      <c r="B1006" s="568" t="s">
        <v>3813</v>
      </c>
      <c r="C1006" s="568" t="s">
        <v>3828</v>
      </c>
      <c r="D1006" s="568" t="s">
        <v>3946</v>
      </c>
      <c r="E1006" s="568" t="s">
        <v>3947</v>
      </c>
      <c r="F1006" s="571"/>
      <c r="G1006" s="571"/>
      <c r="H1006" s="571"/>
      <c r="I1006" s="571"/>
      <c r="J1006" s="571"/>
      <c r="K1006" s="571"/>
      <c r="L1006" s="571"/>
      <c r="M1006" s="571"/>
      <c r="N1006" s="571">
        <v>7</v>
      </c>
      <c r="O1006" s="571">
        <v>3668</v>
      </c>
      <c r="P1006" s="585"/>
      <c r="Q1006" s="572">
        <v>524</v>
      </c>
    </row>
    <row r="1007" spans="1:17" ht="14.4" customHeight="1" x14ac:dyDescent="0.3">
      <c r="A1007" s="567" t="s">
        <v>4740</v>
      </c>
      <c r="B1007" s="568" t="s">
        <v>3813</v>
      </c>
      <c r="C1007" s="568" t="s">
        <v>3828</v>
      </c>
      <c r="D1007" s="568" t="s">
        <v>3885</v>
      </c>
      <c r="E1007" s="568" t="s">
        <v>3886</v>
      </c>
      <c r="F1007" s="571"/>
      <c r="G1007" s="571"/>
      <c r="H1007" s="571"/>
      <c r="I1007" s="571"/>
      <c r="J1007" s="571">
        <v>1</v>
      </c>
      <c r="K1007" s="571">
        <v>599</v>
      </c>
      <c r="L1007" s="571"/>
      <c r="M1007" s="571">
        <v>599</v>
      </c>
      <c r="N1007" s="571"/>
      <c r="O1007" s="571"/>
      <c r="P1007" s="585"/>
      <c r="Q1007" s="572"/>
    </row>
    <row r="1008" spans="1:17" ht="14.4" customHeight="1" x14ac:dyDescent="0.3">
      <c r="A1008" s="567" t="s">
        <v>4740</v>
      </c>
      <c r="B1008" s="568" t="s">
        <v>3813</v>
      </c>
      <c r="C1008" s="568" t="s">
        <v>3828</v>
      </c>
      <c r="D1008" s="568" t="s">
        <v>3891</v>
      </c>
      <c r="E1008" s="568" t="s">
        <v>3892</v>
      </c>
      <c r="F1008" s="571">
        <v>68</v>
      </c>
      <c r="G1008" s="571">
        <v>11628</v>
      </c>
      <c r="H1008" s="571">
        <v>1</v>
      </c>
      <c r="I1008" s="571">
        <v>171</v>
      </c>
      <c r="J1008" s="571">
        <v>26</v>
      </c>
      <c r="K1008" s="571">
        <v>4472</v>
      </c>
      <c r="L1008" s="571">
        <v>0.38458892328861372</v>
      </c>
      <c r="M1008" s="571">
        <v>172</v>
      </c>
      <c r="N1008" s="571">
        <v>19</v>
      </c>
      <c r="O1008" s="571">
        <v>3268</v>
      </c>
      <c r="P1008" s="585">
        <v>0.28104575163398693</v>
      </c>
      <c r="Q1008" s="572">
        <v>172</v>
      </c>
    </row>
    <row r="1009" spans="1:17" ht="14.4" customHeight="1" x14ac:dyDescent="0.3">
      <c r="A1009" s="567" t="s">
        <v>4740</v>
      </c>
      <c r="B1009" s="568" t="s">
        <v>3813</v>
      </c>
      <c r="C1009" s="568" t="s">
        <v>3828</v>
      </c>
      <c r="D1009" s="568" t="s">
        <v>3894</v>
      </c>
      <c r="E1009" s="568" t="s">
        <v>3870</v>
      </c>
      <c r="F1009" s="571">
        <v>2</v>
      </c>
      <c r="G1009" s="571">
        <v>768</v>
      </c>
      <c r="H1009" s="571">
        <v>1</v>
      </c>
      <c r="I1009" s="571">
        <v>384</v>
      </c>
      <c r="J1009" s="571"/>
      <c r="K1009" s="571"/>
      <c r="L1009" s="571"/>
      <c r="M1009" s="571"/>
      <c r="N1009" s="571">
        <v>1</v>
      </c>
      <c r="O1009" s="571">
        <v>389</v>
      </c>
      <c r="P1009" s="585">
        <v>0.50651041666666663</v>
      </c>
      <c r="Q1009" s="572">
        <v>389</v>
      </c>
    </row>
    <row r="1010" spans="1:17" ht="14.4" customHeight="1" x14ac:dyDescent="0.3">
      <c r="A1010" s="567" t="s">
        <v>4740</v>
      </c>
      <c r="B1010" s="568" t="s">
        <v>3813</v>
      </c>
      <c r="C1010" s="568" t="s">
        <v>3828</v>
      </c>
      <c r="D1010" s="568" t="s">
        <v>3895</v>
      </c>
      <c r="E1010" s="568" t="s">
        <v>3872</v>
      </c>
      <c r="F1010" s="571">
        <v>7</v>
      </c>
      <c r="G1010" s="571">
        <v>3836</v>
      </c>
      <c r="H1010" s="571">
        <v>1</v>
      </c>
      <c r="I1010" s="571">
        <v>548</v>
      </c>
      <c r="J1010" s="571"/>
      <c r="K1010" s="571"/>
      <c r="L1010" s="571"/>
      <c r="M1010" s="571"/>
      <c r="N1010" s="571">
        <v>10</v>
      </c>
      <c r="O1010" s="571">
        <v>5530</v>
      </c>
      <c r="P1010" s="585">
        <v>1.4416058394160585</v>
      </c>
      <c r="Q1010" s="572">
        <v>553</v>
      </c>
    </row>
    <row r="1011" spans="1:17" ht="14.4" customHeight="1" x14ac:dyDescent="0.3">
      <c r="A1011" s="567" t="s">
        <v>4740</v>
      </c>
      <c r="B1011" s="568" t="s">
        <v>3813</v>
      </c>
      <c r="C1011" s="568" t="s">
        <v>3828</v>
      </c>
      <c r="D1011" s="568" t="s">
        <v>3951</v>
      </c>
      <c r="E1011" s="568" t="s">
        <v>3874</v>
      </c>
      <c r="F1011" s="571">
        <v>34</v>
      </c>
      <c r="G1011" s="571">
        <v>25194</v>
      </c>
      <c r="H1011" s="571">
        <v>1</v>
      </c>
      <c r="I1011" s="571">
        <v>741</v>
      </c>
      <c r="J1011" s="571"/>
      <c r="K1011" s="571"/>
      <c r="L1011" s="571"/>
      <c r="M1011" s="571"/>
      <c r="N1011" s="571">
        <v>18</v>
      </c>
      <c r="O1011" s="571">
        <v>13428</v>
      </c>
      <c r="P1011" s="585">
        <v>0.53298404381995712</v>
      </c>
      <c r="Q1011" s="572">
        <v>746</v>
      </c>
    </row>
    <row r="1012" spans="1:17" ht="14.4" customHeight="1" x14ac:dyDescent="0.3">
      <c r="A1012" s="567" t="s">
        <v>4740</v>
      </c>
      <c r="B1012" s="568" t="s">
        <v>3813</v>
      </c>
      <c r="C1012" s="568" t="s">
        <v>3828</v>
      </c>
      <c r="D1012" s="568" t="s">
        <v>3952</v>
      </c>
      <c r="E1012" s="568" t="s">
        <v>3945</v>
      </c>
      <c r="F1012" s="571">
        <v>320</v>
      </c>
      <c r="G1012" s="571">
        <v>255360</v>
      </c>
      <c r="H1012" s="571">
        <v>1</v>
      </c>
      <c r="I1012" s="571">
        <v>798</v>
      </c>
      <c r="J1012" s="571">
        <v>398</v>
      </c>
      <c r="K1012" s="571">
        <v>318400</v>
      </c>
      <c r="L1012" s="571">
        <v>1.2468671679197996</v>
      </c>
      <c r="M1012" s="571">
        <v>800</v>
      </c>
      <c r="N1012" s="571">
        <v>388</v>
      </c>
      <c r="O1012" s="571">
        <v>311564</v>
      </c>
      <c r="P1012" s="585">
        <v>1.2200971177944862</v>
      </c>
      <c r="Q1012" s="572">
        <v>803</v>
      </c>
    </row>
    <row r="1013" spans="1:17" ht="14.4" customHeight="1" x14ac:dyDescent="0.3">
      <c r="A1013" s="567" t="s">
        <v>4740</v>
      </c>
      <c r="B1013" s="568" t="s">
        <v>3813</v>
      </c>
      <c r="C1013" s="568" t="s">
        <v>3828</v>
      </c>
      <c r="D1013" s="568" t="s">
        <v>3953</v>
      </c>
      <c r="E1013" s="568" t="s">
        <v>3945</v>
      </c>
      <c r="F1013" s="571">
        <v>86</v>
      </c>
      <c r="G1013" s="571">
        <v>79464</v>
      </c>
      <c r="H1013" s="571">
        <v>1</v>
      </c>
      <c r="I1013" s="571">
        <v>924</v>
      </c>
      <c r="J1013" s="571">
        <v>164</v>
      </c>
      <c r="K1013" s="571">
        <v>151864</v>
      </c>
      <c r="L1013" s="571">
        <v>1.9111043994764925</v>
      </c>
      <c r="M1013" s="571">
        <v>926</v>
      </c>
      <c r="N1013" s="571">
        <v>33</v>
      </c>
      <c r="O1013" s="571">
        <v>30657</v>
      </c>
      <c r="P1013" s="585">
        <v>0.38579734219269102</v>
      </c>
      <c r="Q1013" s="572">
        <v>929</v>
      </c>
    </row>
    <row r="1014" spans="1:17" ht="14.4" customHeight="1" x14ac:dyDescent="0.3">
      <c r="A1014" s="567" t="s">
        <v>4740</v>
      </c>
      <c r="B1014" s="568" t="s">
        <v>3813</v>
      </c>
      <c r="C1014" s="568" t="s">
        <v>3828</v>
      </c>
      <c r="D1014" s="568" t="s">
        <v>3954</v>
      </c>
      <c r="E1014" s="568" t="s">
        <v>3945</v>
      </c>
      <c r="F1014" s="571">
        <v>31</v>
      </c>
      <c r="G1014" s="571">
        <v>31217</v>
      </c>
      <c r="H1014" s="571">
        <v>1</v>
      </c>
      <c r="I1014" s="571">
        <v>1007</v>
      </c>
      <c r="J1014" s="571"/>
      <c r="K1014" s="571"/>
      <c r="L1014" s="571"/>
      <c r="M1014" s="571"/>
      <c r="N1014" s="571"/>
      <c r="O1014" s="571"/>
      <c r="P1014" s="585"/>
      <c r="Q1014" s="572"/>
    </row>
    <row r="1015" spans="1:17" ht="14.4" customHeight="1" x14ac:dyDescent="0.3">
      <c r="A1015" s="567" t="s">
        <v>4740</v>
      </c>
      <c r="B1015" s="568" t="s">
        <v>3813</v>
      </c>
      <c r="C1015" s="568" t="s">
        <v>3828</v>
      </c>
      <c r="D1015" s="568" t="s">
        <v>3899</v>
      </c>
      <c r="E1015" s="568" t="s">
        <v>3892</v>
      </c>
      <c r="F1015" s="571">
        <v>78</v>
      </c>
      <c r="G1015" s="571">
        <v>15990</v>
      </c>
      <c r="H1015" s="571">
        <v>1</v>
      </c>
      <c r="I1015" s="571">
        <v>205</v>
      </c>
      <c r="J1015" s="571">
        <v>105</v>
      </c>
      <c r="K1015" s="571">
        <v>21630</v>
      </c>
      <c r="L1015" s="571">
        <v>1.3527204502814258</v>
      </c>
      <c r="M1015" s="571">
        <v>206</v>
      </c>
      <c r="N1015" s="571">
        <v>95</v>
      </c>
      <c r="O1015" s="571">
        <v>19665</v>
      </c>
      <c r="P1015" s="585">
        <v>1.2298311444652907</v>
      </c>
      <c r="Q1015" s="572">
        <v>207</v>
      </c>
    </row>
    <row r="1016" spans="1:17" ht="14.4" customHeight="1" x14ac:dyDescent="0.3">
      <c r="A1016" s="567" t="s">
        <v>4741</v>
      </c>
      <c r="B1016" s="568" t="s">
        <v>3813</v>
      </c>
      <c r="C1016" s="568" t="s">
        <v>3819</v>
      </c>
      <c r="D1016" s="568" t="s">
        <v>3938</v>
      </c>
      <c r="E1016" s="568" t="s">
        <v>3939</v>
      </c>
      <c r="F1016" s="571"/>
      <c r="G1016" s="571"/>
      <c r="H1016" s="571"/>
      <c r="I1016" s="571"/>
      <c r="J1016" s="571"/>
      <c r="K1016" s="571"/>
      <c r="L1016" s="571"/>
      <c r="M1016" s="571"/>
      <c r="N1016" s="571">
        <v>8</v>
      </c>
      <c r="O1016" s="571">
        <v>7238</v>
      </c>
      <c r="P1016" s="585"/>
      <c r="Q1016" s="572">
        <v>904.75</v>
      </c>
    </row>
    <row r="1017" spans="1:17" ht="14.4" customHeight="1" x14ac:dyDescent="0.3">
      <c r="A1017" s="567" t="s">
        <v>4741</v>
      </c>
      <c r="B1017" s="568" t="s">
        <v>3813</v>
      </c>
      <c r="C1017" s="568" t="s">
        <v>3828</v>
      </c>
      <c r="D1017" s="568" t="s">
        <v>3843</v>
      </c>
      <c r="E1017" s="568" t="s">
        <v>3844</v>
      </c>
      <c r="F1017" s="571"/>
      <c r="G1017" s="571"/>
      <c r="H1017" s="571"/>
      <c r="I1017" s="571"/>
      <c r="J1017" s="571">
        <v>3</v>
      </c>
      <c r="K1017" s="571">
        <v>102</v>
      </c>
      <c r="L1017" s="571"/>
      <c r="M1017" s="571">
        <v>34</v>
      </c>
      <c r="N1017" s="571"/>
      <c r="O1017" s="571"/>
      <c r="P1017" s="585"/>
      <c r="Q1017" s="572"/>
    </row>
    <row r="1018" spans="1:17" ht="14.4" customHeight="1" x14ac:dyDescent="0.3">
      <c r="A1018" s="567" t="s">
        <v>4741</v>
      </c>
      <c r="B1018" s="568" t="s">
        <v>3813</v>
      </c>
      <c r="C1018" s="568" t="s">
        <v>3828</v>
      </c>
      <c r="D1018" s="568" t="s">
        <v>3849</v>
      </c>
      <c r="E1018" s="568" t="s">
        <v>3850</v>
      </c>
      <c r="F1018" s="571">
        <v>2</v>
      </c>
      <c r="G1018" s="571">
        <v>1260</v>
      </c>
      <c r="H1018" s="571">
        <v>1</v>
      </c>
      <c r="I1018" s="571">
        <v>630</v>
      </c>
      <c r="J1018" s="571"/>
      <c r="K1018" s="571"/>
      <c r="L1018" s="571"/>
      <c r="M1018" s="571"/>
      <c r="N1018" s="571"/>
      <c r="O1018" s="571"/>
      <c r="P1018" s="585"/>
      <c r="Q1018" s="572"/>
    </row>
    <row r="1019" spans="1:17" ht="14.4" customHeight="1" x14ac:dyDescent="0.3">
      <c r="A1019" s="567" t="s">
        <v>4741</v>
      </c>
      <c r="B1019" s="568" t="s">
        <v>3813</v>
      </c>
      <c r="C1019" s="568" t="s">
        <v>3828</v>
      </c>
      <c r="D1019" s="568" t="s">
        <v>3973</v>
      </c>
      <c r="E1019" s="568" t="s">
        <v>3974</v>
      </c>
      <c r="F1019" s="571"/>
      <c r="G1019" s="571"/>
      <c r="H1019" s="571"/>
      <c r="I1019" s="571"/>
      <c r="J1019" s="571"/>
      <c r="K1019" s="571"/>
      <c r="L1019" s="571"/>
      <c r="M1019" s="571"/>
      <c r="N1019" s="571">
        <v>1</v>
      </c>
      <c r="O1019" s="571">
        <v>100</v>
      </c>
      <c r="P1019" s="585"/>
      <c r="Q1019" s="572">
        <v>100</v>
      </c>
    </row>
    <row r="1020" spans="1:17" ht="14.4" customHeight="1" x14ac:dyDescent="0.3">
      <c r="A1020" s="567" t="s">
        <v>4741</v>
      </c>
      <c r="B1020" s="568" t="s">
        <v>3813</v>
      </c>
      <c r="C1020" s="568" t="s">
        <v>3828</v>
      </c>
      <c r="D1020" s="568" t="s">
        <v>3855</v>
      </c>
      <c r="E1020" s="568" t="s">
        <v>3856</v>
      </c>
      <c r="F1020" s="571">
        <v>1</v>
      </c>
      <c r="G1020" s="571">
        <v>155</v>
      </c>
      <c r="H1020" s="571">
        <v>1</v>
      </c>
      <c r="I1020" s="571">
        <v>155</v>
      </c>
      <c r="J1020" s="571">
        <v>2</v>
      </c>
      <c r="K1020" s="571">
        <v>312</v>
      </c>
      <c r="L1020" s="571">
        <v>2.0129032258064514</v>
      </c>
      <c r="M1020" s="571">
        <v>156</v>
      </c>
      <c r="N1020" s="571"/>
      <c r="O1020" s="571"/>
      <c r="P1020" s="585"/>
      <c r="Q1020" s="572"/>
    </row>
    <row r="1021" spans="1:17" ht="14.4" customHeight="1" x14ac:dyDescent="0.3">
      <c r="A1021" s="567" t="s">
        <v>4741</v>
      </c>
      <c r="B1021" s="568" t="s">
        <v>3813</v>
      </c>
      <c r="C1021" s="568" t="s">
        <v>3828</v>
      </c>
      <c r="D1021" s="568" t="s">
        <v>3857</v>
      </c>
      <c r="E1021" s="568" t="s">
        <v>3858</v>
      </c>
      <c r="F1021" s="571">
        <v>12</v>
      </c>
      <c r="G1021" s="571">
        <v>924</v>
      </c>
      <c r="H1021" s="571">
        <v>1</v>
      </c>
      <c r="I1021" s="571">
        <v>77</v>
      </c>
      <c r="J1021" s="571">
        <v>3</v>
      </c>
      <c r="K1021" s="571">
        <v>234</v>
      </c>
      <c r="L1021" s="571">
        <v>0.25324675324675322</v>
      </c>
      <c r="M1021" s="571">
        <v>78</v>
      </c>
      <c r="N1021" s="571"/>
      <c r="O1021" s="571"/>
      <c r="P1021" s="585"/>
      <c r="Q1021" s="572"/>
    </row>
    <row r="1022" spans="1:17" ht="14.4" customHeight="1" x14ac:dyDescent="0.3">
      <c r="A1022" s="567" t="s">
        <v>4741</v>
      </c>
      <c r="B1022" s="568" t="s">
        <v>3813</v>
      </c>
      <c r="C1022" s="568" t="s">
        <v>3828</v>
      </c>
      <c r="D1022" s="568" t="s">
        <v>3859</v>
      </c>
      <c r="E1022" s="568" t="s">
        <v>3860</v>
      </c>
      <c r="F1022" s="571">
        <v>295</v>
      </c>
      <c r="G1022" s="571">
        <v>67850</v>
      </c>
      <c r="H1022" s="571">
        <v>1</v>
      </c>
      <c r="I1022" s="571">
        <v>230</v>
      </c>
      <c r="J1022" s="571">
        <v>104</v>
      </c>
      <c r="K1022" s="571">
        <v>24024</v>
      </c>
      <c r="L1022" s="571">
        <v>0.35407516580692705</v>
      </c>
      <c r="M1022" s="571">
        <v>231</v>
      </c>
      <c r="N1022" s="571">
        <v>186</v>
      </c>
      <c r="O1022" s="571">
        <v>43152</v>
      </c>
      <c r="P1022" s="585">
        <v>0.63599115696389097</v>
      </c>
      <c r="Q1022" s="572">
        <v>232</v>
      </c>
    </row>
    <row r="1023" spans="1:17" ht="14.4" customHeight="1" x14ac:dyDescent="0.3">
      <c r="A1023" s="567" t="s">
        <v>4741</v>
      </c>
      <c r="B1023" s="568" t="s">
        <v>3813</v>
      </c>
      <c r="C1023" s="568" t="s">
        <v>3828</v>
      </c>
      <c r="D1023" s="568" t="s">
        <v>3861</v>
      </c>
      <c r="E1023" s="568" t="s">
        <v>3862</v>
      </c>
      <c r="F1023" s="571">
        <v>53</v>
      </c>
      <c r="G1023" s="571">
        <v>6095</v>
      </c>
      <c r="H1023" s="571">
        <v>1</v>
      </c>
      <c r="I1023" s="571">
        <v>115</v>
      </c>
      <c r="J1023" s="571">
        <v>52</v>
      </c>
      <c r="K1023" s="571">
        <v>6032</v>
      </c>
      <c r="L1023" s="571">
        <v>0.98966365873666939</v>
      </c>
      <c r="M1023" s="571">
        <v>116</v>
      </c>
      <c r="N1023" s="571">
        <v>69</v>
      </c>
      <c r="O1023" s="571">
        <v>8004</v>
      </c>
      <c r="P1023" s="585">
        <v>1.3132075471698113</v>
      </c>
      <c r="Q1023" s="572">
        <v>116</v>
      </c>
    </row>
    <row r="1024" spans="1:17" ht="14.4" customHeight="1" x14ac:dyDescent="0.3">
      <c r="A1024" s="567" t="s">
        <v>4741</v>
      </c>
      <c r="B1024" s="568" t="s">
        <v>3813</v>
      </c>
      <c r="C1024" s="568" t="s">
        <v>3828</v>
      </c>
      <c r="D1024" s="568" t="s">
        <v>3867</v>
      </c>
      <c r="E1024" s="568" t="s">
        <v>3868</v>
      </c>
      <c r="F1024" s="571">
        <v>64</v>
      </c>
      <c r="G1024" s="571">
        <v>18816</v>
      </c>
      <c r="H1024" s="571">
        <v>1</v>
      </c>
      <c r="I1024" s="571">
        <v>294</v>
      </c>
      <c r="J1024" s="571">
        <v>39</v>
      </c>
      <c r="K1024" s="571">
        <v>11505</v>
      </c>
      <c r="L1024" s="571">
        <v>0.61144770408163263</v>
      </c>
      <c r="M1024" s="571">
        <v>295</v>
      </c>
      <c r="N1024" s="571">
        <v>23</v>
      </c>
      <c r="O1024" s="571">
        <v>6808</v>
      </c>
      <c r="P1024" s="585">
        <v>0.36181972789115646</v>
      </c>
      <c r="Q1024" s="572">
        <v>296</v>
      </c>
    </row>
    <row r="1025" spans="1:17" ht="14.4" customHeight="1" x14ac:dyDescent="0.3">
      <c r="A1025" s="567" t="s">
        <v>4741</v>
      </c>
      <c r="B1025" s="568" t="s">
        <v>3813</v>
      </c>
      <c r="C1025" s="568" t="s">
        <v>3828</v>
      </c>
      <c r="D1025" s="568" t="s">
        <v>3869</v>
      </c>
      <c r="E1025" s="568" t="s">
        <v>3870</v>
      </c>
      <c r="F1025" s="571">
        <v>4</v>
      </c>
      <c r="G1025" s="571">
        <v>1272</v>
      </c>
      <c r="H1025" s="571">
        <v>1</v>
      </c>
      <c r="I1025" s="571">
        <v>318</v>
      </c>
      <c r="J1025" s="571"/>
      <c r="K1025" s="571"/>
      <c r="L1025" s="571"/>
      <c r="M1025" s="571"/>
      <c r="N1025" s="571">
        <v>2</v>
      </c>
      <c r="O1025" s="571">
        <v>640</v>
      </c>
      <c r="P1025" s="585">
        <v>0.50314465408805031</v>
      </c>
      <c r="Q1025" s="572">
        <v>320</v>
      </c>
    </row>
    <row r="1026" spans="1:17" ht="14.4" customHeight="1" x14ac:dyDescent="0.3">
      <c r="A1026" s="567" t="s">
        <v>4741</v>
      </c>
      <c r="B1026" s="568" t="s">
        <v>3813</v>
      </c>
      <c r="C1026" s="568" t="s">
        <v>3828</v>
      </c>
      <c r="D1026" s="568" t="s">
        <v>3871</v>
      </c>
      <c r="E1026" s="568" t="s">
        <v>3872</v>
      </c>
      <c r="F1026" s="571">
        <v>50</v>
      </c>
      <c r="G1026" s="571">
        <v>24100</v>
      </c>
      <c r="H1026" s="571">
        <v>1</v>
      </c>
      <c r="I1026" s="571">
        <v>482</v>
      </c>
      <c r="J1026" s="571">
        <v>16</v>
      </c>
      <c r="K1026" s="571">
        <v>7728</v>
      </c>
      <c r="L1026" s="571">
        <v>0.32066390041493775</v>
      </c>
      <c r="M1026" s="571">
        <v>483</v>
      </c>
      <c r="N1026" s="571">
        <v>14</v>
      </c>
      <c r="O1026" s="571">
        <v>6776</v>
      </c>
      <c r="P1026" s="585">
        <v>0.28116182572614107</v>
      </c>
      <c r="Q1026" s="572">
        <v>484</v>
      </c>
    </row>
    <row r="1027" spans="1:17" ht="14.4" customHeight="1" x14ac:dyDescent="0.3">
      <c r="A1027" s="567" t="s">
        <v>4741</v>
      </c>
      <c r="B1027" s="568" t="s">
        <v>3813</v>
      </c>
      <c r="C1027" s="568" t="s">
        <v>3828</v>
      </c>
      <c r="D1027" s="568" t="s">
        <v>3873</v>
      </c>
      <c r="E1027" s="568" t="s">
        <v>3874</v>
      </c>
      <c r="F1027" s="571">
        <v>79</v>
      </c>
      <c r="G1027" s="571">
        <v>53325</v>
      </c>
      <c r="H1027" s="571">
        <v>1</v>
      </c>
      <c r="I1027" s="571">
        <v>675</v>
      </c>
      <c r="J1027" s="571">
        <v>109</v>
      </c>
      <c r="K1027" s="571">
        <v>73684</v>
      </c>
      <c r="L1027" s="571">
        <v>1.3817909048288795</v>
      </c>
      <c r="M1027" s="571">
        <v>676</v>
      </c>
      <c r="N1027" s="571">
        <v>11</v>
      </c>
      <c r="O1027" s="571">
        <v>7447</v>
      </c>
      <c r="P1027" s="585">
        <v>0.13965307079231129</v>
      </c>
      <c r="Q1027" s="572">
        <v>677</v>
      </c>
    </row>
    <row r="1028" spans="1:17" ht="14.4" customHeight="1" x14ac:dyDescent="0.3">
      <c r="A1028" s="567" t="s">
        <v>4741</v>
      </c>
      <c r="B1028" s="568" t="s">
        <v>3813</v>
      </c>
      <c r="C1028" s="568" t="s">
        <v>3828</v>
      </c>
      <c r="D1028" s="568" t="s">
        <v>3944</v>
      </c>
      <c r="E1028" s="568" t="s">
        <v>3945</v>
      </c>
      <c r="F1028" s="571">
        <v>52</v>
      </c>
      <c r="G1028" s="571">
        <v>38064</v>
      </c>
      <c r="H1028" s="571">
        <v>1</v>
      </c>
      <c r="I1028" s="571">
        <v>732</v>
      </c>
      <c r="J1028" s="571">
        <v>31</v>
      </c>
      <c r="K1028" s="571">
        <v>22723</v>
      </c>
      <c r="L1028" s="571">
        <v>0.59696826397646074</v>
      </c>
      <c r="M1028" s="571">
        <v>733</v>
      </c>
      <c r="N1028" s="571">
        <v>63</v>
      </c>
      <c r="O1028" s="571">
        <v>46242</v>
      </c>
      <c r="P1028" s="585">
        <v>1.2148486759142496</v>
      </c>
      <c r="Q1028" s="572">
        <v>734</v>
      </c>
    </row>
    <row r="1029" spans="1:17" ht="14.4" customHeight="1" x14ac:dyDescent="0.3">
      <c r="A1029" s="567" t="s">
        <v>4741</v>
      </c>
      <c r="B1029" s="568" t="s">
        <v>3813</v>
      </c>
      <c r="C1029" s="568" t="s">
        <v>3828</v>
      </c>
      <c r="D1029" s="568" t="s">
        <v>3961</v>
      </c>
      <c r="E1029" s="568" t="s">
        <v>3945</v>
      </c>
      <c r="F1029" s="571">
        <v>4</v>
      </c>
      <c r="G1029" s="571">
        <v>3432</v>
      </c>
      <c r="H1029" s="571">
        <v>1</v>
      </c>
      <c r="I1029" s="571">
        <v>858</v>
      </c>
      <c r="J1029" s="571"/>
      <c r="K1029" s="571"/>
      <c r="L1029" s="571"/>
      <c r="M1029" s="571"/>
      <c r="N1029" s="571"/>
      <c r="O1029" s="571"/>
      <c r="P1029" s="585"/>
      <c r="Q1029" s="572"/>
    </row>
    <row r="1030" spans="1:17" ht="14.4" customHeight="1" x14ac:dyDescent="0.3">
      <c r="A1030" s="567" t="s">
        <v>4741</v>
      </c>
      <c r="B1030" s="568" t="s">
        <v>3813</v>
      </c>
      <c r="C1030" s="568" t="s">
        <v>3828</v>
      </c>
      <c r="D1030" s="568" t="s">
        <v>3975</v>
      </c>
      <c r="E1030" s="568" t="s">
        <v>3945</v>
      </c>
      <c r="F1030" s="571"/>
      <c r="G1030" s="571"/>
      <c r="H1030" s="571"/>
      <c r="I1030" s="571"/>
      <c r="J1030" s="571">
        <v>2</v>
      </c>
      <c r="K1030" s="571">
        <v>1884</v>
      </c>
      <c r="L1030" s="571"/>
      <c r="M1030" s="571">
        <v>942</v>
      </c>
      <c r="N1030" s="571"/>
      <c r="O1030" s="571"/>
      <c r="P1030" s="585"/>
      <c r="Q1030" s="572"/>
    </row>
    <row r="1031" spans="1:17" ht="14.4" customHeight="1" x14ac:dyDescent="0.3">
      <c r="A1031" s="567" t="s">
        <v>4741</v>
      </c>
      <c r="B1031" s="568" t="s">
        <v>3813</v>
      </c>
      <c r="C1031" s="568" t="s">
        <v>3828</v>
      </c>
      <c r="D1031" s="568" t="s">
        <v>3875</v>
      </c>
      <c r="E1031" s="568" t="s">
        <v>3876</v>
      </c>
      <c r="F1031" s="571">
        <v>53</v>
      </c>
      <c r="G1031" s="571">
        <v>4240</v>
      </c>
      <c r="H1031" s="571">
        <v>1</v>
      </c>
      <c r="I1031" s="571">
        <v>80</v>
      </c>
      <c r="J1031" s="571">
        <v>23</v>
      </c>
      <c r="K1031" s="571">
        <v>1863</v>
      </c>
      <c r="L1031" s="571">
        <v>0.43938679245283019</v>
      </c>
      <c r="M1031" s="571">
        <v>81</v>
      </c>
      <c r="N1031" s="571">
        <v>124</v>
      </c>
      <c r="O1031" s="571">
        <v>10168</v>
      </c>
      <c r="P1031" s="585">
        <v>2.3981132075471696</v>
      </c>
      <c r="Q1031" s="572">
        <v>82</v>
      </c>
    </row>
    <row r="1032" spans="1:17" ht="14.4" customHeight="1" x14ac:dyDescent="0.3">
      <c r="A1032" s="567" t="s">
        <v>4741</v>
      </c>
      <c r="B1032" s="568" t="s">
        <v>3813</v>
      </c>
      <c r="C1032" s="568" t="s">
        <v>3828</v>
      </c>
      <c r="D1032" s="568" t="s">
        <v>3877</v>
      </c>
      <c r="E1032" s="568" t="s">
        <v>3878</v>
      </c>
      <c r="F1032" s="571">
        <v>1</v>
      </c>
      <c r="G1032" s="571">
        <v>267</v>
      </c>
      <c r="H1032" s="571">
        <v>1</v>
      </c>
      <c r="I1032" s="571">
        <v>267</v>
      </c>
      <c r="J1032" s="571"/>
      <c r="K1032" s="571"/>
      <c r="L1032" s="571"/>
      <c r="M1032" s="571"/>
      <c r="N1032" s="571"/>
      <c r="O1032" s="571"/>
      <c r="P1032" s="585"/>
      <c r="Q1032" s="572"/>
    </row>
    <row r="1033" spans="1:17" ht="14.4" customHeight="1" x14ac:dyDescent="0.3">
      <c r="A1033" s="567" t="s">
        <v>4741</v>
      </c>
      <c r="B1033" s="568" t="s">
        <v>3813</v>
      </c>
      <c r="C1033" s="568" t="s">
        <v>3828</v>
      </c>
      <c r="D1033" s="568" t="s">
        <v>3946</v>
      </c>
      <c r="E1033" s="568" t="s">
        <v>3947</v>
      </c>
      <c r="F1033" s="571">
        <v>31</v>
      </c>
      <c r="G1033" s="571">
        <v>16182</v>
      </c>
      <c r="H1033" s="571">
        <v>1</v>
      </c>
      <c r="I1033" s="571">
        <v>522</v>
      </c>
      <c r="J1033" s="571">
        <v>7</v>
      </c>
      <c r="K1033" s="571">
        <v>3661</v>
      </c>
      <c r="L1033" s="571">
        <v>0.22623903102212334</v>
      </c>
      <c r="M1033" s="571">
        <v>523</v>
      </c>
      <c r="N1033" s="571">
        <v>24</v>
      </c>
      <c r="O1033" s="571">
        <v>12576</v>
      </c>
      <c r="P1033" s="585">
        <v>0.77715980719317757</v>
      </c>
      <c r="Q1033" s="572">
        <v>524</v>
      </c>
    </row>
    <row r="1034" spans="1:17" ht="14.4" customHeight="1" x14ac:dyDescent="0.3">
      <c r="A1034" s="567" t="s">
        <v>4741</v>
      </c>
      <c r="B1034" s="568" t="s">
        <v>3813</v>
      </c>
      <c r="C1034" s="568" t="s">
        <v>3828</v>
      </c>
      <c r="D1034" s="568" t="s">
        <v>3948</v>
      </c>
      <c r="E1034" s="568" t="s">
        <v>3949</v>
      </c>
      <c r="F1034" s="571">
        <v>3</v>
      </c>
      <c r="G1034" s="571">
        <v>1809</v>
      </c>
      <c r="H1034" s="571">
        <v>1</v>
      </c>
      <c r="I1034" s="571">
        <v>603</v>
      </c>
      <c r="J1034" s="571">
        <v>1</v>
      </c>
      <c r="K1034" s="571">
        <v>604</v>
      </c>
      <c r="L1034" s="571">
        <v>0.33388612493090103</v>
      </c>
      <c r="M1034" s="571">
        <v>604</v>
      </c>
      <c r="N1034" s="571"/>
      <c r="O1034" s="571"/>
      <c r="P1034" s="585"/>
      <c r="Q1034" s="572"/>
    </row>
    <row r="1035" spans="1:17" ht="14.4" customHeight="1" x14ac:dyDescent="0.3">
      <c r="A1035" s="567" t="s">
        <v>4741</v>
      </c>
      <c r="B1035" s="568" t="s">
        <v>3813</v>
      </c>
      <c r="C1035" s="568" t="s">
        <v>3828</v>
      </c>
      <c r="D1035" s="568" t="s">
        <v>3950</v>
      </c>
      <c r="E1035" s="568" t="s">
        <v>3949</v>
      </c>
      <c r="F1035" s="571"/>
      <c r="G1035" s="571"/>
      <c r="H1035" s="571"/>
      <c r="I1035" s="571"/>
      <c r="J1035" s="571">
        <v>1</v>
      </c>
      <c r="K1035" s="571">
        <v>518</v>
      </c>
      <c r="L1035" s="571"/>
      <c r="M1035" s="571">
        <v>518</v>
      </c>
      <c r="N1035" s="571"/>
      <c r="O1035" s="571"/>
      <c r="P1035" s="585"/>
      <c r="Q1035" s="572"/>
    </row>
    <row r="1036" spans="1:17" ht="14.4" customHeight="1" x14ac:dyDescent="0.3">
      <c r="A1036" s="567" t="s">
        <v>4741</v>
      </c>
      <c r="B1036" s="568" t="s">
        <v>3813</v>
      </c>
      <c r="C1036" s="568" t="s">
        <v>3828</v>
      </c>
      <c r="D1036" s="568" t="s">
        <v>3891</v>
      </c>
      <c r="E1036" s="568" t="s">
        <v>3892</v>
      </c>
      <c r="F1036" s="571">
        <v>29</v>
      </c>
      <c r="G1036" s="571">
        <v>4959</v>
      </c>
      <c r="H1036" s="571">
        <v>1</v>
      </c>
      <c r="I1036" s="571">
        <v>171</v>
      </c>
      <c r="J1036" s="571">
        <v>28</v>
      </c>
      <c r="K1036" s="571">
        <v>4816</v>
      </c>
      <c r="L1036" s="571">
        <v>0.97116354103649927</v>
      </c>
      <c r="M1036" s="571">
        <v>172</v>
      </c>
      <c r="N1036" s="571">
        <v>15</v>
      </c>
      <c r="O1036" s="571">
        <v>2580</v>
      </c>
      <c r="P1036" s="585">
        <v>0.52026618269812464</v>
      </c>
      <c r="Q1036" s="572">
        <v>172</v>
      </c>
    </row>
    <row r="1037" spans="1:17" ht="14.4" customHeight="1" x14ac:dyDescent="0.3">
      <c r="A1037" s="567" t="s">
        <v>4741</v>
      </c>
      <c r="B1037" s="568" t="s">
        <v>3813</v>
      </c>
      <c r="C1037" s="568" t="s">
        <v>3828</v>
      </c>
      <c r="D1037" s="568" t="s">
        <v>3893</v>
      </c>
      <c r="E1037" s="568" t="s">
        <v>3868</v>
      </c>
      <c r="F1037" s="571">
        <v>6</v>
      </c>
      <c r="G1037" s="571">
        <v>2160</v>
      </c>
      <c r="H1037" s="571">
        <v>1</v>
      </c>
      <c r="I1037" s="571">
        <v>360</v>
      </c>
      <c r="J1037" s="571">
        <v>29</v>
      </c>
      <c r="K1037" s="571">
        <v>10498</v>
      </c>
      <c r="L1037" s="571">
        <v>4.8601851851851849</v>
      </c>
      <c r="M1037" s="571">
        <v>362</v>
      </c>
      <c r="N1037" s="571">
        <v>60</v>
      </c>
      <c r="O1037" s="571">
        <v>21900</v>
      </c>
      <c r="P1037" s="585">
        <v>10.138888888888889</v>
      </c>
      <c r="Q1037" s="572">
        <v>365</v>
      </c>
    </row>
    <row r="1038" spans="1:17" ht="14.4" customHeight="1" x14ac:dyDescent="0.3">
      <c r="A1038" s="567" t="s">
        <v>4741</v>
      </c>
      <c r="B1038" s="568" t="s">
        <v>3813</v>
      </c>
      <c r="C1038" s="568" t="s">
        <v>3828</v>
      </c>
      <c r="D1038" s="568" t="s">
        <v>3894</v>
      </c>
      <c r="E1038" s="568" t="s">
        <v>3870</v>
      </c>
      <c r="F1038" s="571"/>
      <c r="G1038" s="571"/>
      <c r="H1038" s="571"/>
      <c r="I1038" s="571"/>
      <c r="J1038" s="571">
        <v>2</v>
      </c>
      <c r="K1038" s="571">
        <v>772</v>
      </c>
      <c r="L1038" s="571"/>
      <c r="M1038" s="571">
        <v>386</v>
      </c>
      <c r="N1038" s="571">
        <v>1</v>
      </c>
      <c r="O1038" s="571">
        <v>389</v>
      </c>
      <c r="P1038" s="585"/>
      <c r="Q1038" s="572">
        <v>389</v>
      </c>
    </row>
    <row r="1039" spans="1:17" ht="14.4" customHeight="1" x14ac:dyDescent="0.3">
      <c r="A1039" s="567" t="s">
        <v>4741</v>
      </c>
      <c r="B1039" s="568" t="s">
        <v>3813</v>
      </c>
      <c r="C1039" s="568" t="s">
        <v>3828</v>
      </c>
      <c r="D1039" s="568" t="s">
        <v>3895</v>
      </c>
      <c r="E1039" s="568" t="s">
        <v>3872</v>
      </c>
      <c r="F1039" s="571">
        <v>8</v>
      </c>
      <c r="G1039" s="571">
        <v>4384</v>
      </c>
      <c r="H1039" s="571">
        <v>1</v>
      </c>
      <c r="I1039" s="571">
        <v>548</v>
      </c>
      <c r="J1039" s="571">
        <v>14</v>
      </c>
      <c r="K1039" s="571">
        <v>7700</v>
      </c>
      <c r="L1039" s="571">
        <v>1.7563868613138687</v>
      </c>
      <c r="M1039" s="571">
        <v>550</v>
      </c>
      <c r="N1039" s="571">
        <v>9</v>
      </c>
      <c r="O1039" s="571">
        <v>4977</v>
      </c>
      <c r="P1039" s="585">
        <v>1.1352645985401459</v>
      </c>
      <c r="Q1039" s="572">
        <v>553</v>
      </c>
    </row>
    <row r="1040" spans="1:17" ht="14.4" customHeight="1" x14ac:dyDescent="0.3">
      <c r="A1040" s="567" t="s">
        <v>4741</v>
      </c>
      <c r="B1040" s="568" t="s">
        <v>3813</v>
      </c>
      <c r="C1040" s="568" t="s">
        <v>3828</v>
      </c>
      <c r="D1040" s="568" t="s">
        <v>3951</v>
      </c>
      <c r="E1040" s="568" t="s">
        <v>3874</v>
      </c>
      <c r="F1040" s="571"/>
      <c r="G1040" s="571"/>
      <c r="H1040" s="571"/>
      <c r="I1040" s="571"/>
      <c r="J1040" s="571">
        <v>2</v>
      </c>
      <c r="K1040" s="571">
        <v>1486</v>
      </c>
      <c r="L1040" s="571"/>
      <c r="M1040" s="571">
        <v>743</v>
      </c>
      <c r="N1040" s="571">
        <v>3</v>
      </c>
      <c r="O1040" s="571">
        <v>2238</v>
      </c>
      <c r="P1040" s="585"/>
      <c r="Q1040" s="572">
        <v>746</v>
      </c>
    </row>
    <row r="1041" spans="1:17" ht="14.4" customHeight="1" x14ac:dyDescent="0.3">
      <c r="A1041" s="567" t="s">
        <v>4741</v>
      </c>
      <c r="B1041" s="568" t="s">
        <v>3813</v>
      </c>
      <c r="C1041" s="568" t="s">
        <v>3828</v>
      </c>
      <c r="D1041" s="568" t="s">
        <v>3952</v>
      </c>
      <c r="E1041" s="568" t="s">
        <v>3945</v>
      </c>
      <c r="F1041" s="571">
        <v>23</v>
      </c>
      <c r="G1041" s="571">
        <v>18354</v>
      </c>
      <c r="H1041" s="571">
        <v>1</v>
      </c>
      <c r="I1041" s="571">
        <v>798</v>
      </c>
      <c r="J1041" s="571">
        <v>9</v>
      </c>
      <c r="K1041" s="571">
        <v>7200</v>
      </c>
      <c r="L1041" s="571">
        <v>0.39228506047728018</v>
      </c>
      <c r="M1041" s="571">
        <v>800</v>
      </c>
      <c r="N1041" s="571">
        <v>111</v>
      </c>
      <c r="O1041" s="571">
        <v>89133</v>
      </c>
      <c r="P1041" s="585">
        <v>4.8563255966001959</v>
      </c>
      <c r="Q1041" s="572">
        <v>803</v>
      </c>
    </row>
    <row r="1042" spans="1:17" ht="14.4" customHeight="1" x14ac:dyDescent="0.3">
      <c r="A1042" s="567" t="s">
        <v>4741</v>
      </c>
      <c r="B1042" s="568" t="s">
        <v>3813</v>
      </c>
      <c r="C1042" s="568" t="s">
        <v>3828</v>
      </c>
      <c r="D1042" s="568" t="s">
        <v>3953</v>
      </c>
      <c r="E1042" s="568" t="s">
        <v>3945</v>
      </c>
      <c r="F1042" s="571"/>
      <c r="G1042" s="571"/>
      <c r="H1042" s="571"/>
      <c r="I1042" s="571"/>
      <c r="J1042" s="571">
        <v>5</v>
      </c>
      <c r="K1042" s="571">
        <v>4630</v>
      </c>
      <c r="L1042" s="571"/>
      <c r="M1042" s="571">
        <v>926</v>
      </c>
      <c r="N1042" s="571">
        <v>25</v>
      </c>
      <c r="O1042" s="571">
        <v>23225</v>
      </c>
      <c r="P1042" s="585"/>
      <c r="Q1042" s="572">
        <v>929</v>
      </c>
    </row>
    <row r="1043" spans="1:17" ht="14.4" customHeight="1" x14ac:dyDescent="0.3">
      <c r="A1043" s="567" t="s">
        <v>4741</v>
      </c>
      <c r="B1043" s="568" t="s">
        <v>3813</v>
      </c>
      <c r="C1043" s="568" t="s">
        <v>3828</v>
      </c>
      <c r="D1043" s="568" t="s">
        <v>3954</v>
      </c>
      <c r="E1043" s="568" t="s">
        <v>3945</v>
      </c>
      <c r="F1043" s="571">
        <v>4</v>
      </c>
      <c r="G1043" s="571">
        <v>4028</v>
      </c>
      <c r="H1043" s="571">
        <v>1</v>
      </c>
      <c r="I1043" s="571">
        <v>1007</v>
      </c>
      <c r="J1043" s="571"/>
      <c r="K1043" s="571"/>
      <c r="L1043" s="571"/>
      <c r="M1043" s="571"/>
      <c r="N1043" s="571"/>
      <c r="O1043" s="571"/>
      <c r="P1043" s="585"/>
      <c r="Q1043" s="572"/>
    </row>
    <row r="1044" spans="1:17" ht="14.4" customHeight="1" x14ac:dyDescent="0.3">
      <c r="A1044" s="567" t="s">
        <v>4741</v>
      </c>
      <c r="B1044" s="568" t="s">
        <v>3813</v>
      </c>
      <c r="C1044" s="568" t="s">
        <v>3828</v>
      </c>
      <c r="D1044" s="568" t="s">
        <v>3899</v>
      </c>
      <c r="E1044" s="568" t="s">
        <v>3892</v>
      </c>
      <c r="F1044" s="571">
        <v>7</v>
      </c>
      <c r="G1044" s="571">
        <v>1435</v>
      </c>
      <c r="H1044" s="571">
        <v>1</v>
      </c>
      <c r="I1044" s="571">
        <v>205</v>
      </c>
      <c r="J1044" s="571">
        <v>10</v>
      </c>
      <c r="K1044" s="571">
        <v>2060</v>
      </c>
      <c r="L1044" s="571">
        <v>1.4355400696864111</v>
      </c>
      <c r="M1044" s="571">
        <v>206</v>
      </c>
      <c r="N1044" s="571">
        <v>50</v>
      </c>
      <c r="O1044" s="571">
        <v>10350</v>
      </c>
      <c r="P1044" s="585">
        <v>7.2125435540069684</v>
      </c>
      <c r="Q1044" s="572">
        <v>207</v>
      </c>
    </row>
    <row r="1045" spans="1:17" ht="14.4" customHeight="1" x14ac:dyDescent="0.3">
      <c r="A1045" s="567" t="s">
        <v>4741</v>
      </c>
      <c r="B1045" s="568" t="s">
        <v>3813</v>
      </c>
      <c r="C1045" s="568" t="s">
        <v>3828</v>
      </c>
      <c r="D1045" s="568" t="s">
        <v>3902</v>
      </c>
      <c r="E1045" s="568" t="s">
        <v>3903</v>
      </c>
      <c r="F1045" s="571">
        <v>8</v>
      </c>
      <c r="G1045" s="571">
        <v>2592</v>
      </c>
      <c r="H1045" s="571">
        <v>1</v>
      </c>
      <c r="I1045" s="571">
        <v>324</v>
      </c>
      <c r="J1045" s="571">
        <v>3</v>
      </c>
      <c r="K1045" s="571">
        <v>978</v>
      </c>
      <c r="L1045" s="571">
        <v>0.37731481481481483</v>
      </c>
      <c r="M1045" s="571">
        <v>326</v>
      </c>
      <c r="N1045" s="571">
        <v>1</v>
      </c>
      <c r="O1045" s="571">
        <v>327</v>
      </c>
      <c r="P1045" s="585">
        <v>0.12615740740740741</v>
      </c>
      <c r="Q1045" s="572">
        <v>327</v>
      </c>
    </row>
    <row r="1046" spans="1:17" ht="14.4" customHeight="1" x14ac:dyDescent="0.3">
      <c r="A1046" s="567" t="s">
        <v>4742</v>
      </c>
      <c r="B1046" s="568" t="s">
        <v>3813</v>
      </c>
      <c r="C1046" s="568" t="s">
        <v>3819</v>
      </c>
      <c r="D1046" s="568" t="s">
        <v>3938</v>
      </c>
      <c r="E1046" s="568" t="s">
        <v>3939</v>
      </c>
      <c r="F1046" s="571"/>
      <c r="G1046" s="571"/>
      <c r="H1046" s="571"/>
      <c r="I1046" s="571"/>
      <c r="J1046" s="571"/>
      <c r="K1046" s="571"/>
      <c r="L1046" s="571"/>
      <c r="M1046" s="571"/>
      <c r="N1046" s="571">
        <v>3</v>
      </c>
      <c r="O1046" s="571">
        <v>2714.25</v>
      </c>
      <c r="P1046" s="585"/>
      <c r="Q1046" s="572">
        <v>904.75</v>
      </c>
    </row>
    <row r="1047" spans="1:17" ht="14.4" customHeight="1" x14ac:dyDescent="0.3">
      <c r="A1047" s="567" t="s">
        <v>4742</v>
      </c>
      <c r="B1047" s="568" t="s">
        <v>3813</v>
      </c>
      <c r="C1047" s="568" t="s">
        <v>3828</v>
      </c>
      <c r="D1047" s="568" t="s">
        <v>3940</v>
      </c>
      <c r="E1047" s="568" t="s">
        <v>3941</v>
      </c>
      <c r="F1047" s="571">
        <v>2</v>
      </c>
      <c r="G1047" s="571">
        <v>1700</v>
      </c>
      <c r="H1047" s="571">
        <v>1</v>
      </c>
      <c r="I1047" s="571">
        <v>850</v>
      </c>
      <c r="J1047" s="571"/>
      <c r="K1047" s="571"/>
      <c r="L1047" s="571"/>
      <c r="M1047" s="571"/>
      <c r="N1047" s="571">
        <v>2</v>
      </c>
      <c r="O1047" s="571">
        <v>1406</v>
      </c>
      <c r="P1047" s="585">
        <v>0.82705882352941174</v>
      </c>
      <c r="Q1047" s="572">
        <v>703</v>
      </c>
    </row>
    <row r="1048" spans="1:17" ht="14.4" customHeight="1" x14ac:dyDescent="0.3">
      <c r="A1048" s="567" t="s">
        <v>4742</v>
      </c>
      <c r="B1048" s="568" t="s">
        <v>3813</v>
      </c>
      <c r="C1048" s="568" t="s">
        <v>3828</v>
      </c>
      <c r="D1048" s="568" t="s">
        <v>3843</v>
      </c>
      <c r="E1048" s="568" t="s">
        <v>3844</v>
      </c>
      <c r="F1048" s="571"/>
      <c r="G1048" s="571"/>
      <c r="H1048" s="571"/>
      <c r="I1048" s="571"/>
      <c r="J1048" s="571">
        <v>2</v>
      </c>
      <c r="K1048" s="571">
        <v>68</v>
      </c>
      <c r="L1048" s="571"/>
      <c r="M1048" s="571">
        <v>34</v>
      </c>
      <c r="N1048" s="571"/>
      <c r="O1048" s="571"/>
      <c r="P1048" s="585"/>
      <c r="Q1048" s="572"/>
    </row>
    <row r="1049" spans="1:17" ht="14.4" customHeight="1" x14ac:dyDescent="0.3">
      <c r="A1049" s="567" t="s">
        <v>4742</v>
      </c>
      <c r="B1049" s="568" t="s">
        <v>3813</v>
      </c>
      <c r="C1049" s="568" t="s">
        <v>3828</v>
      </c>
      <c r="D1049" s="568" t="s">
        <v>3853</v>
      </c>
      <c r="E1049" s="568" t="s">
        <v>3854</v>
      </c>
      <c r="F1049" s="571"/>
      <c r="G1049" s="571"/>
      <c r="H1049" s="571"/>
      <c r="I1049" s="571"/>
      <c r="J1049" s="571">
        <v>2</v>
      </c>
      <c r="K1049" s="571">
        <v>240</v>
      </c>
      <c r="L1049" s="571"/>
      <c r="M1049" s="571">
        <v>120</v>
      </c>
      <c r="N1049" s="571"/>
      <c r="O1049" s="571"/>
      <c r="P1049" s="585"/>
      <c r="Q1049" s="572"/>
    </row>
    <row r="1050" spans="1:17" ht="14.4" customHeight="1" x14ac:dyDescent="0.3">
      <c r="A1050" s="567" t="s">
        <v>4742</v>
      </c>
      <c r="B1050" s="568" t="s">
        <v>3813</v>
      </c>
      <c r="C1050" s="568" t="s">
        <v>3828</v>
      </c>
      <c r="D1050" s="568" t="s">
        <v>3855</v>
      </c>
      <c r="E1050" s="568" t="s">
        <v>3856</v>
      </c>
      <c r="F1050" s="571">
        <v>1</v>
      </c>
      <c r="G1050" s="571">
        <v>155</v>
      </c>
      <c r="H1050" s="571">
        <v>1</v>
      </c>
      <c r="I1050" s="571">
        <v>155</v>
      </c>
      <c r="J1050" s="571">
        <v>1</v>
      </c>
      <c r="K1050" s="571">
        <v>156</v>
      </c>
      <c r="L1050" s="571">
        <v>1.0064516129032257</v>
      </c>
      <c r="M1050" s="571">
        <v>156</v>
      </c>
      <c r="N1050" s="571"/>
      <c r="O1050" s="571"/>
      <c r="P1050" s="585"/>
      <c r="Q1050" s="572"/>
    </row>
    <row r="1051" spans="1:17" ht="14.4" customHeight="1" x14ac:dyDescent="0.3">
      <c r="A1051" s="567" t="s">
        <v>4742</v>
      </c>
      <c r="B1051" s="568" t="s">
        <v>3813</v>
      </c>
      <c r="C1051" s="568" t="s">
        <v>3828</v>
      </c>
      <c r="D1051" s="568" t="s">
        <v>3857</v>
      </c>
      <c r="E1051" s="568" t="s">
        <v>3858</v>
      </c>
      <c r="F1051" s="571">
        <v>2</v>
      </c>
      <c r="G1051" s="571">
        <v>154</v>
      </c>
      <c r="H1051" s="571">
        <v>1</v>
      </c>
      <c r="I1051" s="571">
        <v>77</v>
      </c>
      <c r="J1051" s="571">
        <v>4</v>
      </c>
      <c r="K1051" s="571">
        <v>312</v>
      </c>
      <c r="L1051" s="571">
        <v>2.0259740259740258</v>
      </c>
      <c r="M1051" s="571">
        <v>78</v>
      </c>
      <c r="N1051" s="571"/>
      <c r="O1051" s="571"/>
      <c r="P1051" s="585"/>
      <c r="Q1051" s="572"/>
    </row>
    <row r="1052" spans="1:17" ht="14.4" customHeight="1" x14ac:dyDescent="0.3">
      <c r="A1052" s="567" t="s">
        <v>4742</v>
      </c>
      <c r="B1052" s="568" t="s">
        <v>3813</v>
      </c>
      <c r="C1052" s="568" t="s">
        <v>3828</v>
      </c>
      <c r="D1052" s="568" t="s">
        <v>3859</v>
      </c>
      <c r="E1052" s="568" t="s">
        <v>3860</v>
      </c>
      <c r="F1052" s="571">
        <v>77</v>
      </c>
      <c r="G1052" s="571">
        <v>17710</v>
      </c>
      <c r="H1052" s="571">
        <v>1</v>
      </c>
      <c r="I1052" s="571">
        <v>230</v>
      </c>
      <c r="J1052" s="571">
        <v>51</v>
      </c>
      <c r="K1052" s="571">
        <v>11781</v>
      </c>
      <c r="L1052" s="571">
        <v>0.66521739130434787</v>
      </c>
      <c r="M1052" s="571">
        <v>231</v>
      </c>
      <c r="N1052" s="571">
        <v>115</v>
      </c>
      <c r="O1052" s="571">
        <v>26680</v>
      </c>
      <c r="P1052" s="585">
        <v>1.5064935064935066</v>
      </c>
      <c r="Q1052" s="572">
        <v>232</v>
      </c>
    </row>
    <row r="1053" spans="1:17" ht="14.4" customHeight="1" x14ac:dyDescent="0.3">
      <c r="A1053" s="567" t="s">
        <v>4742</v>
      </c>
      <c r="B1053" s="568" t="s">
        <v>3813</v>
      </c>
      <c r="C1053" s="568" t="s">
        <v>3828</v>
      </c>
      <c r="D1053" s="568" t="s">
        <v>3861</v>
      </c>
      <c r="E1053" s="568" t="s">
        <v>3862</v>
      </c>
      <c r="F1053" s="571">
        <v>7</v>
      </c>
      <c r="G1053" s="571">
        <v>805</v>
      </c>
      <c r="H1053" s="571">
        <v>1</v>
      </c>
      <c r="I1053" s="571">
        <v>115</v>
      </c>
      <c r="J1053" s="571">
        <v>12</v>
      </c>
      <c r="K1053" s="571">
        <v>1392</v>
      </c>
      <c r="L1053" s="571">
        <v>1.7291925465838509</v>
      </c>
      <c r="M1053" s="571">
        <v>116</v>
      </c>
      <c r="N1053" s="571">
        <v>29</v>
      </c>
      <c r="O1053" s="571">
        <v>3364</v>
      </c>
      <c r="P1053" s="585">
        <v>4.1788819875776397</v>
      </c>
      <c r="Q1053" s="572">
        <v>116</v>
      </c>
    </row>
    <row r="1054" spans="1:17" ht="14.4" customHeight="1" x14ac:dyDescent="0.3">
      <c r="A1054" s="567" t="s">
        <v>4742</v>
      </c>
      <c r="B1054" s="568" t="s">
        <v>3813</v>
      </c>
      <c r="C1054" s="568" t="s">
        <v>3828</v>
      </c>
      <c r="D1054" s="568" t="s">
        <v>3863</v>
      </c>
      <c r="E1054" s="568" t="s">
        <v>3864</v>
      </c>
      <c r="F1054" s="571"/>
      <c r="G1054" s="571"/>
      <c r="H1054" s="571"/>
      <c r="I1054" s="571"/>
      <c r="J1054" s="571">
        <v>18</v>
      </c>
      <c r="K1054" s="571">
        <v>1998</v>
      </c>
      <c r="L1054" s="571"/>
      <c r="M1054" s="571">
        <v>111</v>
      </c>
      <c r="N1054" s="571">
        <v>22</v>
      </c>
      <c r="O1054" s="571">
        <v>2464</v>
      </c>
      <c r="P1054" s="585"/>
      <c r="Q1054" s="572">
        <v>112</v>
      </c>
    </row>
    <row r="1055" spans="1:17" ht="14.4" customHeight="1" x14ac:dyDescent="0.3">
      <c r="A1055" s="567" t="s">
        <v>4742</v>
      </c>
      <c r="B1055" s="568" t="s">
        <v>3813</v>
      </c>
      <c r="C1055" s="568" t="s">
        <v>3828</v>
      </c>
      <c r="D1055" s="568" t="s">
        <v>3867</v>
      </c>
      <c r="E1055" s="568" t="s">
        <v>3868</v>
      </c>
      <c r="F1055" s="571">
        <v>7</v>
      </c>
      <c r="G1055" s="571">
        <v>2058</v>
      </c>
      <c r="H1055" s="571">
        <v>1</v>
      </c>
      <c r="I1055" s="571">
        <v>294</v>
      </c>
      <c r="J1055" s="571">
        <v>6</v>
      </c>
      <c r="K1055" s="571">
        <v>1770</v>
      </c>
      <c r="L1055" s="571">
        <v>0.86005830903790093</v>
      </c>
      <c r="M1055" s="571">
        <v>295</v>
      </c>
      <c r="N1055" s="571">
        <v>15</v>
      </c>
      <c r="O1055" s="571">
        <v>4440</v>
      </c>
      <c r="P1055" s="585">
        <v>2.1574344023323615</v>
      </c>
      <c r="Q1055" s="572">
        <v>296</v>
      </c>
    </row>
    <row r="1056" spans="1:17" ht="14.4" customHeight="1" x14ac:dyDescent="0.3">
      <c r="A1056" s="567" t="s">
        <v>4742</v>
      </c>
      <c r="B1056" s="568" t="s">
        <v>3813</v>
      </c>
      <c r="C1056" s="568" t="s">
        <v>3828</v>
      </c>
      <c r="D1056" s="568" t="s">
        <v>3869</v>
      </c>
      <c r="E1056" s="568" t="s">
        <v>3870</v>
      </c>
      <c r="F1056" s="571"/>
      <c r="G1056" s="571"/>
      <c r="H1056" s="571"/>
      <c r="I1056" s="571"/>
      <c r="J1056" s="571">
        <v>2</v>
      </c>
      <c r="K1056" s="571">
        <v>638</v>
      </c>
      <c r="L1056" s="571"/>
      <c r="M1056" s="571">
        <v>319</v>
      </c>
      <c r="N1056" s="571">
        <v>2</v>
      </c>
      <c r="O1056" s="571">
        <v>640</v>
      </c>
      <c r="P1056" s="585"/>
      <c r="Q1056" s="572">
        <v>320</v>
      </c>
    </row>
    <row r="1057" spans="1:17" ht="14.4" customHeight="1" x14ac:dyDescent="0.3">
      <c r="A1057" s="567" t="s">
        <v>4742</v>
      </c>
      <c r="B1057" s="568" t="s">
        <v>3813</v>
      </c>
      <c r="C1057" s="568" t="s">
        <v>3828</v>
      </c>
      <c r="D1057" s="568" t="s">
        <v>3871</v>
      </c>
      <c r="E1057" s="568" t="s">
        <v>3872</v>
      </c>
      <c r="F1057" s="571">
        <v>6</v>
      </c>
      <c r="G1057" s="571">
        <v>2892</v>
      </c>
      <c r="H1057" s="571">
        <v>1</v>
      </c>
      <c r="I1057" s="571">
        <v>482</v>
      </c>
      <c r="J1057" s="571">
        <v>12</v>
      </c>
      <c r="K1057" s="571">
        <v>5796</v>
      </c>
      <c r="L1057" s="571">
        <v>2.004149377593361</v>
      </c>
      <c r="M1057" s="571">
        <v>483</v>
      </c>
      <c r="N1057" s="571">
        <v>12</v>
      </c>
      <c r="O1057" s="571">
        <v>5808</v>
      </c>
      <c r="P1057" s="585">
        <v>2.008298755186722</v>
      </c>
      <c r="Q1057" s="572">
        <v>484</v>
      </c>
    </row>
    <row r="1058" spans="1:17" ht="14.4" customHeight="1" x14ac:dyDescent="0.3">
      <c r="A1058" s="567" t="s">
        <v>4742</v>
      </c>
      <c r="B1058" s="568" t="s">
        <v>3813</v>
      </c>
      <c r="C1058" s="568" t="s">
        <v>3828</v>
      </c>
      <c r="D1058" s="568" t="s">
        <v>3873</v>
      </c>
      <c r="E1058" s="568" t="s">
        <v>3874</v>
      </c>
      <c r="F1058" s="571">
        <v>2</v>
      </c>
      <c r="G1058" s="571">
        <v>1350</v>
      </c>
      <c r="H1058" s="571">
        <v>1</v>
      </c>
      <c r="I1058" s="571">
        <v>675</v>
      </c>
      <c r="J1058" s="571">
        <v>3</v>
      </c>
      <c r="K1058" s="571">
        <v>2028</v>
      </c>
      <c r="L1058" s="571">
        <v>1.5022222222222221</v>
      </c>
      <c r="M1058" s="571">
        <v>676</v>
      </c>
      <c r="N1058" s="571">
        <v>7</v>
      </c>
      <c r="O1058" s="571">
        <v>4739</v>
      </c>
      <c r="P1058" s="585">
        <v>3.5103703703703704</v>
      </c>
      <c r="Q1058" s="572">
        <v>677</v>
      </c>
    </row>
    <row r="1059" spans="1:17" ht="14.4" customHeight="1" x14ac:dyDescent="0.3">
      <c r="A1059" s="567" t="s">
        <v>4742</v>
      </c>
      <c r="B1059" s="568" t="s">
        <v>3813</v>
      </c>
      <c r="C1059" s="568" t="s">
        <v>3828</v>
      </c>
      <c r="D1059" s="568" t="s">
        <v>3944</v>
      </c>
      <c r="E1059" s="568" t="s">
        <v>3945</v>
      </c>
      <c r="F1059" s="571">
        <v>34</v>
      </c>
      <c r="G1059" s="571">
        <v>24888</v>
      </c>
      <c r="H1059" s="571">
        <v>1</v>
      </c>
      <c r="I1059" s="571">
        <v>732</v>
      </c>
      <c r="J1059" s="571">
        <v>4</v>
      </c>
      <c r="K1059" s="571">
        <v>2932</v>
      </c>
      <c r="L1059" s="571">
        <v>0.11780777884924462</v>
      </c>
      <c r="M1059" s="571">
        <v>733</v>
      </c>
      <c r="N1059" s="571">
        <v>24</v>
      </c>
      <c r="O1059" s="571">
        <v>17616</v>
      </c>
      <c r="P1059" s="585">
        <v>0.70781099324975894</v>
      </c>
      <c r="Q1059" s="572">
        <v>734</v>
      </c>
    </row>
    <row r="1060" spans="1:17" ht="14.4" customHeight="1" x14ac:dyDescent="0.3">
      <c r="A1060" s="567" t="s">
        <v>4742</v>
      </c>
      <c r="B1060" s="568" t="s">
        <v>3813</v>
      </c>
      <c r="C1060" s="568" t="s">
        <v>3828</v>
      </c>
      <c r="D1060" s="568" t="s">
        <v>3961</v>
      </c>
      <c r="E1060" s="568" t="s">
        <v>3945</v>
      </c>
      <c r="F1060" s="571">
        <v>8</v>
      </c>
      <c r="G1060" s="571">
        <v>6864</v>
      </c>
      <c r="H1060" s="571">
        <v>1</v>
      </c>
      <c r="I1060" s="571">
        <v>858</v>
      </c>
      <c r="J1060" s="571">
        <v>3</v>
      </c>
      <c r="K1060" s="571">
        <v>2577</v>
      </c>
      <c r="L1060" s="571">
        <v>0.37543706293706292</v>
      </c>
      <c r="M1060" s="571">
        <v>859</v>
      </c>
      <c r="N1060" s="571"/>
      <c r="O1060" s="571"/>
      <c r="P1060" s="585"/>
      <c r="Q1060" s="572"/>
    </row>
    <row r="1061" spans="1:17" ht="14.4" customHeight="1" x14ac:dyDescent="0.3">
      <c r="A1061" s="567" t="s">
        <v>4742</v>
      </c>
      <c r="B1061" s="568" t="s">
        <v>3813</v>
      </c>
      <c r="C1061" s="568" t="s">
        <v>3828</v>
      </c>
      <c r="D1061" s="568" t="s">
        <v>3875</v>
      </c>
      <c r="E1061" s="568" t="s">
        <v>3876</v>
      </c>
      <c r="F1061" s="571">
        <v>137</v>
      </c>
      <c r="G1061" s="571">
        <v>10960</v>
      </c>
      <c r="H1061" s="571">
        <v>1</v>
      </c>
      <c r="I1061" s="571">
        <v>80</v>
      </c>
      <c r="J1061" s="571">
        <v>103</v>
      </c>
      <c r="K1061" s="571">
        <v>8343</v>
      </c>
      <c r="L1061" s="571">
        <v>0.76122262773722627</v>
      </c>
      <c r="M1061" s="571">
        <v>81</v>
      </c>
      <c r="N1061" s="571">
        <v>196</v>
      </c>
      <c r="O1061" s="571">
        <v>16072</v>
      </c>
      <c r="P1061" s="585">
        <v>1.4664233576642336</v>
      </c>
      <c r="Q1061" s="572">
        <v>82</v>
      </c>
    </row>
    <row r="1062" spans="1:17" ht="14.4" customHeight="1" x14ac:dyDescent="0.3">
      <c r="A1062" s="567" t="s">
        <v>4742</v>
      </c>
      <c r="B1062" s="568" t="s">
        <v>3813</v>
      </c>
      <c r="C1062" s="568" t="s">
        <v>3828</v>
      </c>
      <c r="D1062" s="568" t="s">
        <v>3946</v>
      </c>
      <c r="E1062" s="568" t="s">
        <v>3947</v>
      </c>
      <c r="F1062" s="571">
        <v>42</v>
      </c>
      <c r="G1062" s="571">
        <v>21924</v>
      </c>
      <c r="H1062" s="571">
        <v>1</v>
      </c>
      <c r="I1062" s="571">
        <v>522</v>
      </c>
      <c r="J1062" s="571">
        <v>38</v>
      </c>
      <c r="K1062" s="571">
        <v>19874</v>
      </c>
      <c r="L1062" s="571">
        <v>0.90649516511585482</v>
      </c>
      <c r="M1062" s="571">
        <v>523</v>
      </c>
      <c r="N1062" s="571">
        <v>86</v>
      </c>
      <c r="O1062" s="571">
        <v>45064</v>
      </c>
      <c r="P1062" s="585">
        <v>2.0554643313264003</v>
      </c>
      <c r="Q1062" s="572">
        <v>524</v>
      </c>
    </row>
    <row r="1063" spans="1:17" ht="14.4" customHeight="1" x14ac:dyDescent="0.3">
      <c r="A1063" s="567" t="s">
        <v>4742</v>
      </c>
      <c r="B1063" s="568" t="s">
        <v>3813</v>
      </c>
      <c r="C1063" s="568" t="s">
        <v>3828</v>
      </c>
      <c r="D1063" s="568" t="s">
        <v>3879</v>
      </c>
      <c r="E1063" s="568" t="s">
        <v>3880</v>
      </c>
      <c r="F1063" s="571"/>
      <c r="G1063" s="571"/>
      <c r="H1063" s="571"/>
      <c r="I1063" s="571"/>
      <c r="J1063" s="571">
        <v>3</v>
      </c>
      <c r="K1063" s="571">
        <v>999</v>
      </c>
      <c r="L1063" s="571"/>
      <c r="M1063" s="571">
        <v>333</v>
      </c>
      <c r="N1063" s="571"/>
      <c r="O1063" s="571"/>
      <c r="P1063" s="585"/>
      <c r="Q1063" s="572"/>
    </row>
    <row r="1064" spans="1:17" ht="14.4" customHeight="1" x14ac:dyDescent="0.3">
      <c r="A1064" s="567" t="s">
        <v>4742</v>
      </c>
      <c r="B1064" s="568" t="s">
        <v>3813</v>
      </c>
      <c r="C1064" s="568" t="s">
        <v>3828</v>
      </c>
      <c r="D1064" s="568" t="s">
        <v>3885</v>
      </c>
      <c r="E1064" s="568" t="s">
        <v>3886</v>
      </c>
      <c r="F1064" s="571"/>
      <c r="G1064" s="571"/>
      <c r="H1064" s="571"/>
      <c r="I1064" s="571"/>
      <c r="J1064" s="571"/>
      <c r="K1064" s="571"/>
      <c r="L1064" s="571"/>
      <c r="M1064" s="571"/>
      <c r="N1064" s="571">
        <v>2</v>
      </c>
      <c r="O1064" s="571">
        <v>1202</v>
      </c>
      <c r="P1064" s="585"/>
      <c r="Q1064" s="572">
        <v>601</v>
      </c>
    </row>
    <row r="1065" spans="1:17" ht="14.4" customHeight="1" x14ac:dyDescent="0.3">
      <c r="A1065" s="567" t="s">
        <v>4742</v>
      </c>
      <c r="B1065" s="568" t="s">
        <v>3813</v>
      </c>
      <c r="C1065" s="568" t="s">
        <v>3828</v>
      </c>
      <c r="D1065" s="568" t="s">
        <v>3891</v>
      </c>
      <c r="E1065" s="568" t="s">
        <v>3892</v>
      </c>
      <c r="F1065" s="571">
        <v>7</v>
      </c>
      <c r="G1065" s="571">
        <v>1197</v>
      </c>
      <c r="H1065" s="571">
        <v>1</v>
      </c>
      <c r="I1065" s="571">
        <v>171</v>
      </c>
      <c r="J1065" s="571">
        <v>2</v>
      </c>
      <c r="K1065" s="571">
        <v>344</v>
      </c>
      <c r="L1065" s="571">
        <v>0.28738512949039263</v>
      </c>
      <c r="M1065" s="571">
        <v>172</v>
      </c>
      <c r="N1065" s="571">
        <v>4</v>
      </c>
      <c r="O1065" s="571">
        <v>688</v>
      </c>
      <c r="P1065" s="585">
        <v>0.57477025898078526</v>
      </c>
      <c r="Q1065" s="572">
        <v>172</v>
      </c>
    </row>
    <row r="1066" spans="1:17" ht="14.4" customHeight="1" x14ac:dyDescent="0.3">
      <c r="A1066" s="567" t="s">
        <v>4742</v>
      </c>
      <c r="B1066" s="568" t="s">
        <v>3813</v>
      </c>
      <c r="C1066" s="568" t="s">
        <v>3828</v>
      </c>
      <c r="D1066" s="568" t="s">
        <v>3893</v>
      </c>
      <c r="E1066" s="568" t="s">
        <v>3868</v>
      </c>
      <c r="F1066" s="571"/>
      <c r="G1066" s="571"/>
      <c r="H1066" s="571"/>
      <c r="I1066" s="571"/>
      <c r="J1066" s="571">
        <v>21</v>
      </c>
      <c r="K1066" s="571">
        <v>7602</v>
      </c>
      <c r="L1066" s="571"/>
      <c r="M1066" s="571">
        <v>362</v>
      </c>
      <c r="N1066" s="571">
        <v>31</v>
      </c>
      <c r="O1066" s="571">
        <v>11315</v>
      </c>
      <c r="P1066" s="585"/>
      <c r="Q1066" s="572">
        <v>365</v>
      </c>
    </row>
    <row r="1067" spans="1:17" ht="14.4" customHeight="1" x14ac:dyDescent="0.3">
      <c r="A1067" s="567" t="s">
        <v>4742</v>
      </c>
      <c r="B1067" s="568" t="s">
        <v>3813</v>
      </c>
      <c r="C1067" s="568" t="s">
        <v>3828</v>
      </c>
      <c r="D1067" s="568" t="s">
        <v>3894</v>
      </c>
      <c r="E1067" s="568" t="s">
        <v>3870</v>
      </c>
      <c r="F1067" s="571">
        <v>1</v>
      </c>
      <c r="G1067" s="571">
        <v>384</v>
      </c>
      <c r="H1067" s="571">
        <v>1</v>
      </c>
      <c r="I1067" s="571">
        <v>384</v>
      </c>
      <c r="J1067" s="571">
        <v>3</v>
      </c>
      <c r="K1067" s="571">
        <v>1158</v>
      </c>
      <c r="L1067" s="571">
        <v>3.015625</v>
      </c>
      <c r="M1067" s="571">
        <v>386</v>
      </c>
      <c r="N1067" s="571">
        <v>3</v>
      </c>
      <c r="O1067" s="571">
        <v>1167</v>
      </c>
      <c r="P1067" s="585">
        <v>3.0390625</v>
      </c>
      <c r="Q1067" s="572">
        <v>389</v>
      </c>
    </row>
    <row r="1068" spans="1:17" ht="14.4" customHeight="1" x14ac:dyDescent="0.3">
      <c r="A1068" s="567" t="s">
        <v>4742</v>
      </c>
      <c r="B1068" s="568" t="s">
        <v>3813</v>
      </c>
      <c r="C1068" s="568" t="s">
        <v>3828</v>
      </c>
      <c r="D1068" s="568" t="s">
        <v>3895</v>
      </c>
      <c r="E1068" s="568" t="s">
        <v>3872</v>
      </c>
      <c r="F1068" s="571"/>
      <c r="G1068" s="571"/>
      <c r="H1068" s="571"/>
      <c r="I1068" s="571"/>
      <c r="J1068" s="571">
        <v>9</v>
      </c>
      <c r="K1068" s="571">
        <v>4950</v>
      </c>
      <c r="L1068" s="571"/>
      <c r="M1068" s="571">
        <v>550</v>
      </c>
      <c r="N1068" s="571">
        <v>21</v>
      </c>
      <c r="O1068" s="571">
        <v>11613</v>
      </c>
      <c r="P1068" s="585"/>
      <c r="Q1068" s="572">
        <v>553</v>
      </c>
    </row>
    <row r="1069" spans="1:17" ht="14.4" customHeight="1" x14ac:dyDescent="0.3">
      <c r="A1069" s="567" t="s">
        <v>4742</v>
      </c>
      <c r="B1069" s="568" t="s">
        <v>3813</v>
      </c>
      <c r="C1069" s="568" t="s">
        <v>3828</v>
      </c>
      <c r="D1069" s="568" t="s">
        <v>3951</v>
      </c>
      <c r="E1069" s="568" t="s">
        <v>3874</v>
      </c>
      <c r="F1069" s="571"/>
      <c r="G1069" s="571"/>
      <c r="H1069" s="571"/>
      <c r="I1069" s="571"/>
      <c r="J1069" s="571"/>
      <c r="K1069" s="571"/>
      <c r="L1069" s="571"/>
      <c r="M1069" s="571"/>
      <c r="N1069" s="571">
        <v>2</v>
      </c>
      <c r="O1069" s="571">
        <v>1492</v>
      </c>
      <c r="P1069" s="585"/>
      <c r="Q1069" s="572">
        <v>746</v>
      </c>
    </row>
    <row r="1070" spans="1:17" ht="14.4" customHeight="1" x14ac:dyDescent="0.3">
      <c r="A1070" s="567" t="s">
        <v>4742</v>
      </c>
      <c r="B1070" s="568" t="s">
        <v>3813</v>
      </c>
      <c r="C1070" s="568" t="s">
        <v>3828</v>
      </c>
      <c r="D1070" s="568" t="s">
        <v>3952</v>
      </c>
      <c r="E1070" s="568" t="s">
        <v>3945</v>
      </c>
      <c r="F1070" s="571">
        <v>57</v>
      </c>
      <c r="G1070" s="571">
        <v>45486</v>
      </c>
      <c r="H1070" s="571">
        <v>1</v>
      </c>
      <c r="I1070" s="571">
        <v>798</v>
      </c>
      <c r="J1070" s="571">
        <v>48</v>
      </c>
      <c r="K1070" s="571">
        <v>38400</v>
      </c>
      <c r="L1070" s="571">
        <v>0.84421580266455609</v>
      </c>
      <c r="M1070" s="571">
        <v>800</v>
      </c>
      <c r="N1070" s="571">
        <v>107</v>
      </c>
      <c r="O1070" s="571">
        <v>85921</v>
      </c>
      <c r="P1070" s="585">
        <v>1.888954843248472</v>
      </c>
      <c r="Q1070" s="572">
        <v>803</v>
      </c>
    </row>
    <row r="1071" spans="1:17" ht="14.4" customHeight="1" x14ac:dyDescent="0.3">
      <c r="A1071" s="567" t="s">
        <v>4742</v>
      </c>
      <c r="B1071" s="568" t="s">
        <v>3813</v>
      </c>
      <c r="C1071" s="568" t="s">
        <v>3828</v>
      </c>
      <c r="D1071" s="568" t="s">
        <v>3953</v>
      </c>
      <c r="E1071" s="568" t="s">
        <v>3945</v>
      </c>
      <c r="F1071" s="571">
        <v>28</v>
      </c>
      <c r="G1071" s="571">
        <v>25872</v>
      </c>
      <c r="H1071" s="571">
        <v>1</v>
      </c>
      <c r="I1071" s="571">
        <v>924</v>
      </c>
      <c r="J1071" s="571">
        <v>44</v>
      </c>
      <c r="K1071" s="571">
        <v>40744</v>
      </c>
      <c r="L1071" s="571">
        <v>1.5748299319727892</v>
      </c>
      <c r="M1071" s="571">
        <v>926</v>
      </c>
      <c r="N1071" s="571">
        <v>38</v>
      </c>
      <c r="O1071" s="571">
        <v>35302</v>
      </c>
      <c r="P1071" s="585">
        <v>1.364486703772418</v>
      </c>
      <c r="Q1071" s="572">
        <v>929</v>
      </c>
    </row>
    <row r="1072" spans="1:17" ht="14.4" customHeight="1" x14ac:dyDescent="0.3">
      <c r="A1072" s="567" t="s">
        <v>4742</v>
      </c>
      <c r="B1072" s="568" t="s">
        <v>3813</v>
      </c>
      <c r="C1072" s="568" t="s">
        <v>3828</v>
      </c>
      <c r="D1072" s="568" t="s">
        <v>3954</v>
      </c>
      <c r="E1072" s="568" t="s">
        <v>3945</v>
      </c>
      <c r="F1072" s="571"/>
      <c r="G1072" s="571"/>
      <c r="H1072" s="571"/>
      <c r="I1072" s="571"/>
      <c r="J1072" s="571">
        <v>4</v>
      </c>
      <c r="K1072" s="571">
        <v>4036</v>
      </c>
      <c r="L1072" s="571"/>
      <c r="M1072" s="571">
        <v>1009</v>
      </c>
      <c r="N1072" s="571"/>
      <c r="O1072" s="571"/>
      <c r="P1072" s="585"/>
      <c r="Q1072" s="572"/>
    </row>
    <row r="1073" spans="1:17" ht="14.4" customHeight="1" x14ac:dyDescent="0.3">
      <c r="A1073" s="567" t="s">
        <v>4742</v>
      </c>
      <c r="B1073" s="568" t="s">
        <v>3813</v>
      </c>
      <c r="C1073" s="568" t="s">
        <v>3828</v>
      </c>
      <c r="D1073" s="568" t="s">
        <v>3896</v>
      </c>
      <c r="E1073" s="568" t="s">
        <v>3880</v>
      </c>
      <c r="F1073" s="571"/>
      <c r="G1073" s="571"/>
      <c r="H1073" s="571"/>
      <c r="I1073" s="571"/>
      <c r="J1073" s="571"/>
      <c r="K1073" s="571"/>
      <c r="L1073" s="571"/>
      <c r="M1073" s="571"/>
      <c r="N1073" s="571">
        <v>2</v>
      </c>
      <c r="O1073" s="571">
        <v>878</v>
      </c>
      <c r="P1073" s="585"/>
      <c r="Q1073" s="572">
        <v>439</v>
      </c>
    </row>
    <row r="1074" spans="1:17" ht="14.4" customHeight="1" x14ac:dyDescent="0.3">
      <c r="A1074" s="567" t="s">
        <v>4742</v>
      </c>
      <c r="B1074" s="568" t="s">
        <v>3813</v>
      </c>
      <c r="C1074" s="568" t="s">
        <v>3828</v>
      </c>
      <c r="D1074" s="568" t="s">
        <v>3897</v>
      </c>
      <c r="E1074" s="568" t="s">
        <v>3882</v>
      </c>
      <c r="F1074" s="571">
        <v>1</v>
      </c>
      <c r="G1074" s="571">
        <v>426</v>
      </c>
      <c r="H1074" s="571">
        <v>1</v>
      </c>
      <c r="I1074" s="571">
        <v>426</v>
      </c>
      <c r="J1074" s="571"/>
      <c r="K1074" s="571"/>
      <c r="L1074" s="571"/>
      <c r="M1074" s="571"/>
      <c r="N1074" s="571"/>
      <c r="O1074" s="571"/>
      <c r="P1074" s="585"/>
      <c r="Q1074" s="572"/>
    </row>
    <row r="1075" spans="1:17" ht="14.4" customHeight="1" x14ac:dyDescent="0.3">
      <c r="A1075" s="567" t="s">
        <v>4742</v>
      </c>
      <c r="B1075" s="568" t="s">
        <v>3813</v>
      </c>
      <c r="C1075" s="568" t="s">
        <v>3828</v>
      </c>
      <c r="D1075" s="568" t="s">
        <v>3899</v>
      </c>
      <c r="E1075" s="568" t="s">
        <v>3892</v>
      </c>
      <c r="F1075" s="571">
        <v>16</v>
      </c>
      <c r="G1075" s="571">
        <v>3280</v>
      </c>
      <c r="H1075" s="571">
        <v>1</v>
      </c>
      <c r="I1075" s="571">
        <v>205</v>
      </c>
      <c r="J1075" s="571">
        <v>18</v>
      </c>
      <c r="K1075" s="571">
        <v>3708</v>
      </c>
      <c r="L1075" s="571">
        <v>1.1304878048780487</v>
      </c>
      <c r="M1075" s="571">
        <v>206</v>
      </c>
      <c r="N1075" s="571">
        <v>24</v>
      </c>
      <c r="O1075" s="571">
        <v>4968</v>
      </c>
      <c r="P1075" s="585">
        <v>1.5146341463414634</v>
      </c>
      <c r="Q1075" s="572">
        <v>207</v>
      </c>
    </row>
    <row r="1076" spans="1:17" ht="14.4" customHeight="1" x14ac:dyDescent="0.3">
      <c r="A1076" s="567" t="s">
        <v>4742</v>
      </c>
      <c r="B1076" s="568" t="s">
        <v>3813</v>
      </c>
      <c r="C1076" s="568" t="s">
        <v>3828</v>
      </c>
      <c r="D1076" s="568" t="s">
        <v>3902</v>
      </c>
      <c r="E1076" s="568" t="s">
        <v>3903</v>
      </c>
      <c r="F1076" s="571">
        <v>3</v>
      </c>
      <c r="G1076" s="571">
        <v>972</v>
      </c>
      <c r="H1076" s="571">
        <v>1</v>
      </c>
      <c r="I1076" s="571">
        <v>324</v>
      </c>
      <c r="J1076" s="571">
        <v>2</v>
      </c>
      <c r="K1076" s="571">
        <v>652</v>
      </c>
      <c r="L1076" s="571">
        <v>0.67078189300411528</v>
      </c>
      <c r="M1076" s="571">
        <v>326</v>
      </c>
      <c r="N1076" s="571">
        <v>11</v>
      </c>
      <c r="O1076" s="571">
        <v>3597</v>
      </c>
      <c r="P1076" s="585">
        <v>3.7006172839506171</v>
      </c>
      <c r="Q1076" s="572">
        <v>327</v>
      </c>
    </row>
    <row r="1077" spans="1:17" ht="14.4" customHeight="1" x14ac:dyDescent="0.3">
      <c r="A1077" s="567" t="s">
        <v>4743</v>
      </c>
      <c r="B1077" s="568" t="s">
        <v>3813</v>
      </c>
      <c r="C1077" s="568" t="s">
        <v>3828</v>
      </c>
      <c r="D1077" s="568" t="s">
        <v>3843</v>
      </c>
      <c r="E1077" s="568" t="s">
        <v>3844</v>
      </c>
      <c r="F1077" s="571">
        <v>1</v>
      </c>
      <c r="G1077" s="571">
        <v>34</v>
      </c>
      <c r="H1077" s="571">
        <v>1</v>
      </c>
      <c r="I1077" s="571">
        <v>34</v>
      </c>
      <c r="J1077" s="571">
        <v>1</v>
      </c>
      <c r="K1077" s="571">
        <v>34</v>
      </c>
      <c r="L1077" s="571">
        <v>1</v>
      </c>
      <c r="M1077" s="571">
        <v>34</v>
      </c>
      <c r="N1077" s="571"/>
      <c r="O1077" s="571"/>
      <c r="P1077" s="585"/>
      <c r="Q1077" s="572"/>
    </row>
    <row r="1078" spans="1:17" ht="14.4" customHeight="1" x14ac:dyDescent="0.3">
      <c r="A1078" s="567" t="s">
        <v>4743</v>
      </c>
      <c r="B1078" s="568" t="s">
        <v>3813</v>
      </c>
      <c r="C1078" s="568" t="s">
        <v>3828</v>
      </c>
      <c r="D1078" s="568" t="s">
        <v>3849</v>
      </c>
      <c r="E1078" s="568" t="s">
        <v>3850</v>
      </c>
      <c r="F1078" s="571"/>
      <c r="G1078" s="571"/>
      <c r="H1078" s="571"/>
      <c r="I1078" s="571"/>
      <c r="J1078" s="571"/>
      <c r="K1078" s="571"/>
      <c r="L1078" s="571"/>
      <c r="M1078" s="571"/>
      <c r="N1078" s="571">
        <v>1</v>
      </c>
      <c r="O1078" s="571">
        <v>635</v>
      </c>
      <c r="P1078" s="585"/>
      <c r="Q1078" s="572">
        <v>635</v>
      </c>
    </row>
    <row r="1079" spans="1:17" ht="14.4" customHeight="1" x14ac:dyDescent="0.3">
      <c r="A1079" s="567" t="s">
        <v>4743</v>
      </c>
      <c r="B1079" s="568" t="s">
        <v>3813</v>
      </c>
      <c r="C1079" s="568" t="s">
        <v>3828</v>
      </c>
      <c r="D1079" s="568" t="s">
        <v>3855</v>
      </c>
      <c r="E1079" s="568" t="s">
        <v>3856</v>
      </c>
      <c r="F1079" s="571"/>
      <c r="G1079" s="571"/>
      <c r="H1079" s="571"/>
      <c r="I1079" s="571"/>
      <c r="J1079" s="571">
        <v>1</v>
      </c>
      <c r="K1079" s="571">
        <v>156</v>
      </c>
      <c r="L1079" s="571"/>
      <c r="M1079" s="571">
        <v>156</v>
      </c>
      <c r="N1079" s="571"/>
      <c r="O1079" s="571"/>
      <c r="P1079" s="585"/>
      <c r="Q1079" s="572"/>
    </row>
    <row r="1080" spans="1:17" ht="14.4" customHeight="1" x14ac:dyDescent="0.3">
      <c r="A1080" s="567" t="s">
        <v>4743</v>
      </c>
      <c r="B1080" s="568" t="s">
        <v>3813</v>
      </c>
      <c r="C1080" s="568" t="s">
        <v>3828</v>
      </c>
      <c r="D1080" s="568" t="s">
        <v>3857</v>
      </c>
      <c r="E1080" s="568" t="s">
        <v>3858</v>
      </c>
      <c r="F1080" s="571">
        <v>1</v>
      </c>
      <c r="G1080" s="571">
        <v>77</v>
      </c>
      <c r="H1080" s="571">
        <v>1</v>
      </c>
      <c r="I1080" s="571">
        <v>77</v>
      </c>
      <c r="J1080" s="571"/>
      <c r="K1080" s="571"/>
      <c r="L1080" s="571"/>
      <c r="M1080" s="571"/>
      <c r="N1080" s="571"/>
      <c r="O1080" s="571"/>
      <c r="P1080" s="585"/>
      <c r="Q1080" s="572"/>
    </row>
    <row r="1081" spans="1:17" ht="14.4" customHeight="1" x14ac:dyDescent="0.3">
      <c r="A1081" s="567" t="s">
        <v>4743</v>
      </c>
      <c r="B1081" s="568" t="s">
        <v>3813</v>
      </c>
      <c r="C1081" s="568" t="s">
        <v>3828</v>
      </c>
      <c r="D1081" s="568" t="s">
        <v>3859</v>
      </c>
      <c r="E1081" s="568" t="s">
        <v>3860</v>
      </c>
      <c r="F1081" s="571">
        <v>57</v>
      </c>
      <c r="G1081" s="571">
        <v>13110</v>
      </c>
      <c r="H1081" s="571">
        <v>1</v>
      </c>
      <c r="I1081" s="571">
        <v>230</v>
      </c>
      <c r="J1081" s="571">
        <v>126</v>
      </c>
      <c r="K1081" s="571">
        <v>29106</v>
      </c>
      <c r="L1081" s="571">
        <v>2.2201372997711672</v>
      </c>
      <c r="M1081" s="571">
        <v>231</v>
      </c>
      <c r="N1081" s="571">
        <v>179</v>
      </c>
      <c r="O1081" s="571">
        <v>41528</v>
      </c>
      <c r="P1081" s="585">
        <v>3.1676582761250955</v>
      </c>
      <c r="Q1081" s="572">
        <v>232</v>
      </c>
    </row>
    <row r="1082" spans="1:17" ht="14.4" customHeight="1" x14ac:dyDescent="0.3">
      <c r="A1082" s="567" t="s">
        <v>4743</v>
      </c>
      <c r="B1082" s="568" t="s">
        <v>3813</v>
      </c>
      <c r="C1082" s="568" t="s">
        <v>3828</v>
      </c>
      <c r="D1082" s="568" t="s">
        <v>3861</v>
      </c>
      <c r="E1082" s="568" t="s">
        <v>3862</v>
      </c>
      <c r="F1082" s="571">
        <v>46</v>
      </c>
      <c r="G1082" s="571">
        <v>5290</v>
      </c>
      <c r="H1082" s="571">
        <v>1</v>
      </c>
      <c r="I1082" s="571">
        <v>115</v>
      </c>
      <c r="J1082" s="571">
        <v>125</v>
      </c>
      <c r="K1082" s="571">
        <v>14500</v>
      </c>
      <c r="L1082" s="571">
        <v>2.7410207939508506</v>
      </c>
      <c r="M1082" s="571">
        <v>116</v>
      </c>
      <c r="N1082" s="571">
        <v>144</v>
      </c>
      <c r="O1082" s="571">
        <v>16704</v>
      </c>
      <c r="P1082" s="585">
        <v>3.1576559546313798</v>
      </c>
      <c r="Q1082" s="572">
        <v>116</v>
      </c>
    </row>
    <row r="1083" spans="1:17" ht="14.4" customHeight="1" x14ac:dyDescent="0.3">
      <c r="A1083" s="567" t="s">
        <v>4743</v>
      </c>
      <c r="B1083" s="568" t="s">
        <v>3813</v>
      </c>
      <c r="C1083" s="568" t="s">
        <v>3828</v>
      </c>
      <c r="D1083" s="568" t="s">
        <v>3867</v>
      </c>
      <c r="E1083" s="568" t="s">
        <v>3868</v>
      </c>
      <c r="F1083" s="571">
        <v>44</v>
      </c>
      <c r="G1083" s="571">
        <v>12936</v>
      </c>
      <c r="H1083" s="571">
        <v>1</v>
      </c>
      <c r="I1083" s="571">
        <v>294</v>
      </c>
      <c r="J1083" s="571">
        <v>113</v>
      </c>
      <c r="K1083" s="571">
        <v>33335</v>
      </c>
      <c r="L1083" s="571">
        <v>2.576917130488559</v>
      </c>
      <c r="M1083" s="571">
        <v>295</v>
      </c>
      <c r="N1083" s="571">
        <v>142</v>
      </c>
      <c r="O1083" s="571">
        <v>42032</v>
      </c>
      <c r="P1083" s="585">
        <v>3.2492269635126778</v>
      </c>
      <c r="Q1083" s="572">
        <v>296</v>
      </c>
    </row>
    <row r="1084" spans="1:17" ht="14.4" customHeight="1" x14ac:dyDescent="0.3">
      <c r="A1084" s="567" t="s">
        <v>4743</v>
      </c>
      <c r="B1084" s="568" t="s">
        <v>3813</v>
      </c>
      <c r="C1084" s="568" t="s">
        <v>3828</v>
      </c>
      <c r="D1084" s="568" t="s">
        <v>3869</v>
      </c>
      <c r="E1084" s="568" t="s">
        <v>3870</v>
      </c>
      <c r="F1084" s="571"/>
      <c r="G1084" s="571"/>
      <c r="H1084" s="571"/>
      <c r="I1084" s="571"/>
      <c r="J1084" s="571"/>
      <c r="K1084" s="571"/>
      <c r="L1084" s="571"/>
      <c r="M1084" s="571"/>
      <c r="N1084" s="571">
        <v>1</v>
      </c>
      <c r="O1084" s="571">
        <v>320</v>
      </c>
      <c r="P1084" s="585"/>
      <c r="Q1084" s="572">
        <v>320</v>
      </c>
    </row>
    <row r="1085" spans="1:17" ht="14.4" customHeight="1" x14ac:dyDescent="0.3">
      <c r="A1085" s="567" t="s">
        <v>4743</v>
      </c>
      <c r="B1085" s="568" t="s">
        <v>3813</v>
      </c>
      <c r="C1085" s="568" t="s">
        <v>3828</v>
      </c>
      <c r="D1085" s="568" t="s">
        <v>3871</v>
      </c>
      <c r="E1085" s="568" t="s">
        <v>3872</v>
      </c>
      <c r="F1085" s="571">
        <v>2</v>
      </c>
      <c r="G1085" s="571">
        <v>964</v>
      </c>
      <c r="H1085" s="571">
        <v>1</v>
      </c>
      <c r="I1085" s="571">
        <v>482</v>
      </c>
      <c r="J1085" s="571">
        <v>5</v>
      </c>
      <c r="K1085" s="571">
        <v>2415</v>
      </c>
      <c r="L1085" s="571">
        <v>2.5051867219917012</v>
      </c>
      <c r="M1085" s="571">
        <v>483</v>
      </c>
      <c r="N1085" s="571">
        <v>4</v>
      </c>
      <c r="O1085" s="571">
        <v>1936</v>
      </c>
      <c r="P1085" s="585">
        <v>2.008298755186722</v>
      </c>
      <c r="Q1085" s="572">
        <v>484</v>
      </c>
    </row>
    <row r="1086" spans="1:17" ht="14.4" customHeight="1" x14ac:dyDescent="0.3">
      <c r="A1086" s="567" t="s">
        <v>4743</v>
      </c>
      <c r="B1086" s="568" t="s">
        <v>3813</v>
      </c>
      <c r="C1086" s="568" t="s">
        <v>3828</v>
      </c>
      <c r="D1086" s="568" t="s">
        <v>3873</v>
      </c>
      <c r="E1086" s="568" t="s">
        <v>3874</v>
      </c>
      <c r="F1086" s="571">
        <v>3</v>
      </c>
      <c r="G1086" s="571">
        <v>2025</v>
      </c>
      <c r="H1086" s="571">
        <v>1</v>
      </c>
      <c r="I1086" s="571">
        <v>675</v>
      </c>
      <c r="J1086" s="571">
        <v>6</v>
      </c>
      <c r="K1086" s="571">
        <v>4056</v>
      </c>
      <c r="L1086" s="571">
        <v>2.0029629629629628</v>
      </c>
      <c r="M1086" s="571">
        <v>676</v>
      </c>
      <c r="N1086" s="571"/>
      <c r="O1086" s="571"/>
      <c r="P1086" s="585"/>
      <c r="Q1086" s="572"/>
    </row>
    <row r="1087" spans="1:17" ht="14.4" customHeight="1" x14ac:dyDescent="0.3">
      <c r="A1087" s="567" t="s">
        <v>4743</v>
      </c>
      <c r="B1087" s="568" t="s">
        <v>3813</v>
      </c>
      <c r="C1087" s="568" t="s">
        <v>3828</v>
      </c>
      <c r="D1087" s="568" t="s">
        <v>3944</v>
      </c>
      <c r="E1087" s="568" t="s">
        <v>3945</v>
      </c>
      <c r="F1087" s="571"/>
      <c r="G1087" s="571"/>
      <c r="H1087" s="571"/>
      <c r="I1087" s="571"/>
      <c r="J1087" s="571">
        <v>5</v>
      </c>
      <c r="K1087" s="571">
        <v>3665</v>
      </c>
      <c r="L1087" s="571"/>
      <c r="M1087" s="571">
        <v>733</v>
      </c>
      <c r="N1087" s="571"/>
      <c r="O1087" s="571"/>
      <c r="P1087" s="585"/>
      <c r="Q1087" s="572"/>
    </row>
    <row r="1088" spans="1:17" ht="14.4" customHeight="1" x14ac:dyDescent="0.3">
      <c r="A1088" s="567" t="s">
        <v>4743</v>
      </c>
      <c r="B1088" s="568" t="s">
        <v>3813</v>
      </c>
      <c r="C1088" s="568" t="s">
        <v>3828</v>
      </c>
      <c r="D1088" s="568" t="s">
        <v>3875</v>
      </c>
      <c r="E1088" s="568" t="s">
        <v>3876</v>
      </c>
      <c r="F1088" s="571"/>
      <c r="G1088" s="571"/>
      <c r="H1088" s="571"/>
      <c r="I1088" s="571"/>
      <c r="J1088" s="571">
        <v>12</v>
      </c>
      <c r="K1088" s="571">
        <v>972</v>
      </c>
      <c r="L1088" s="571"/>
      <c r="M1088" s="571">
        <v>81</v>
      </c>
      <c r="N1088" s="571">
        <v>7</v>
      </c>
      <c r="O1088" s="571">
        <v>574</v>
      </c>
      <c r="P1088" s="585"/>
      <c r="Q1088" s="572">
        <v>82</v>
      </c>
    </row>
    <row r="1089" spans="1:17" ht="14.4" customHeight="1" x14ac:dyDescent="0.3">
      <c r="A1089" s="567" t="s">
        <v>4743</v>
      </c>
      <c r="B1089" s="568" t="s">
        <v>3813</v>
      </c>
      <c r="C1089" s="568" t="s">
        <v>3828</v>
      </c>
      <c r="D1089" s="568" t="s">
        <v>3891</v>
      </c>
      <c r="E1089" s="568" t="s">
        <v>3892</v>
      </c>
      <c r="F1089" s="571"/>
      <c r="G1089" s="571"/>
      <c r="H1089" s="571"/>
      <c r="I1089" s="571"/>
      <c r="J1089" s="571">
        <v>2</v>
      </c>
      <c r="K1089" s="571">
        <v>344</v>
      </c>
      <c r="L1089" s="571"/>
      <c r="M1089" s="571">
        <v>172</v>
      </c>
      <c r="N1089" s="571"/>
      <c r="O1089" s="571"/>
      <c r="P1089" s="585"/>
      <c r="Q1089" s="572"/>
    </row>
    <row r="1090" spans="1:17" ht="14.4" customHeight="1" x14ac:dyDescent="0.3">
      <c r="A1090" s="567" t="s">
        <v>4743</v>
      </c>
      <c r="B1090" s="568" t="s">
        <v>3813</v>
      </c>
      <c r="C1090" s="568" t="s">
        <v>3828</v>
      </c>
      <c r="D1090" s="568" t="s">
        <v>3893</v>
      </c>
      <c r="E1090" s="568" t="s">
        <v>3868</v>
      </c>
      <c r="F1090" s="571"/>
      <c r="G1090" s="571"/>
      <c r="H1090" s="571"/>
      <c r="I1090" s="571"/>
      <c r="J1090" s="571">
        <v>5</v>
      </c>
      <c r="K1090" s="571">
        <v>1810</v>
      </c>
      <c r="L1090" s="571"/>
      <c r="M1090" s="571">
        <v>362</v>
      </c>
      <c r="N1090" s="571">
        <v>14</v>
      </c>
      <c r="O1090" s="571">
        <v>5110</v>
      </c>
      <c r="P1090" s="585"/>
      <c r="Q1090" s="572">
        <v>365</v>
      </c>
    </row>
    <row r="1091" spans="1:17" ht="14.4" customHeight="1" x14ac:dyDescent="0.3">
      <c r="A1091" s="567" t="s">
        <v>4743</v>
      </c>
      <c r="B1091" s="568" t="s">
        <v>3813</v>
      </c>
      <c r="C1091" s="568" t="s">
        <v>3828</v>
      </c>
      <c r="D1091" s="568" t="s">
        <v>3895</v>
      </c>
      <c r="E1091" s="568" t="s">
        <v>3872</v>
      </c>
      <c r="F1091" s="571"/>
      <c r="G1091" s="571"/>
      <c r="H1091" s="571"/>
      <c r="I1091" s="571"/>
      <c r="J1091" s="571">
        <v>3</v>
      </c>
      <c r="K1091" s="571">
        <v>1650</v>
      </c>
      <c r="L1091" s="571"/>
      <c r="M1091" s="571">
        <v>550</v>
      </c>
      <c r="N1091" s="571">
        <v>5</v>
      </c>
      <c r="O1091" s="571">
        <v>2765</v>
      </c>
      <c r="P1091" s="585"/>
      <c r="Q1091" s="572">
        <v>553</v>
      </c>
    </row>
    <row r="1092" spans="1:17" ht="14.4" customHeight="1" x14ac:dyDescent="0.3">
      <c r="A1092" s="567" t="s">
        <v>4743</v>
      </c>
      <c r="B1092" s="568" t="s">
        <v>3813</v>
      </c>
      <c r="C1092" s="568" t="s">
        <v>3828</v>
      </c>
      <c r="D1092" s="568" t="s">
        <v>3951</v>
      </c>
      <c r="E1092" s="568" t="s">
        <v>3874</v>
      </c>
      <c r="F1092" s="571"/>
      <c r="G1092" s="571"/>
      <c r="H1092" s="571"/>
      <c r="I1092" s="571"/>
      <c r="J1092" s="571"/>
      <c r="K1092" s="571"/>
      <c r="L1092" s="571"/>
      <c r="M1092" s="571"/>
      <c r="N1092" s="571">
        <v>3</v>
      </c>
      <c r="O1092" s="571">
        <v>2238</v>
      </c>
      <c r="P1092" s="585"/>
      <c r="Q1092" s="572">
        <v>746</v>
      </c>
    </row>
    <row r="1093" spans="1:17" ht="14.4" customHeight="1" x14ac:dyDescent="0.3">
      <c r="A1093" s="567" t="s">
        <v>4743</v>
      </c>
      <c r="B1093" s="568" t="s">
        <v>3813</v>
      </c>
      <c r="C1093" s="568" t="s">
        <v>3828</v>
      </c>
      <c r="D1093" s="568" t="s">
        <v>3952</v>
      </c>
      <c r="E1093" s="568" t="s">
        <v>3945</v>
      </c>
      <c r="F1093" s="571"/>
      <c r="G1093" s="571"/>
      <c r="H1093" s="571"/>
      <c r="I1093" s="571"/>
      <c r="J1093" s="571"/>
      <c r="K1093" s="571"/>
      <c r="L1093" s="571"/>
      <c r="M1093" s="571"/>
      <c r="N1093" s="571">
        <v>5</v>
      </c>
      <c r="O1093" s="571">
        <v>4015</v>
      </c>
      <c r="P1093" s="585"/>
      <c r="Q1093" s="572">
        <v>803</v>
      </c>
    </row>
    <row r="1094" spans="1:17" ht="14.4" customHeight="1" x14ac:dyDescent="0.3">
      <c r="A1094" s="567" t="s">
        <v>4743</v>
      </c>
      <c r="B1094" s="568" t="s">
        <v>3813</v>
      </c>
      <c r="C1094" s="568" t="s">
        <v>3828</v>
      </c>
      <c r="D1094" s="568" t="s">
        <v>3899</v>
      </c>
      <c r="E1094" s="568" t="s">
        <v>3892</v>
      </c>
      <c r="F1094" s="571"/>
      <c r="G1094" s="571"/>
      <c r="H1094" s="571"/>
      <c r="I1094" s="571"/>
      <c r="J1094" s="571"/>
      <c r="K1094" s="571"/>
      <c r="L1094" s="571"/>
      <c r="M1094" s="571"/>
      <c r="N1094" s="571">
        <v>1</v>
      </c>
      <c r="O1094" s="571">
        <v>207</v>
      </c>
      <c r="P1094" s="585"/>
      <c r="Q1094" s="572">
        <v>207</v>
      </c>
    </row>
    <row r="1095" spans="1:17" ht="14.4" customHeight="1" x14ac:dyDescent="0.3">
      <c r="A1095" s="567" t="s">
        <v>4743</v>
      </c>
      <c r="B1095" s="568" t="s">
        <v>3813</v>
      </c>
      <c r="C1095" s="568" t="s">
        <v>3828</v>
      </c>
      <c r="D1095" s="568" t="s">
        <v>3902</v>
      </c>
      <c r="E1095" s="568" t="s">
        <v>3903</v>
      </c>
      <c r="F1095" s="571">
        <v>4</v>
      </c>
      <c r="G1095" s="571">
        <v>1296</v>
      </c>
      <c r="H1095" s="571">
        <v>1</v>
      </c>
      <c r="I1095" s="571">
        <v>324</v>
      </c>
      <c r="J1095" s="571">
        <v>2</v>
      </c>
      <c r="K1095" s="571">
        <v>652</v>
      </c>
      <c r="L1095" s="571">
        <v>0.50308641975308643</v>
      </c>
      <c r="M1095" s="571">
        <v>326</v>
      </c>
      <c r="N1095" s="571">
        <v>2</v>
      </c>
      <c r="O1095" s="571">
        <v>654</v>
      </c>
      <c r="P1095" s="585">
        <v>0.50462962962962965</v>
      </c>
      <c r="Q1095" s="572">
        <v>327</v>
      </c>
    </row>
    <row r="1096" spans="1:17" ht="14.4" customHeight="1" x14ac:dyDescent="0.3">
      <c r="A1096" s="567" t="s">
        <v>4744</v>
      </c>
      <c r="B1096" s="568" t="s">
        <v>3813</v>
      </c>
      <c r="C1096" s="568" t="s">
        <v>3828</v>
      </c>
      <c r="D1096" s="568" t="s">
        <v>3859</v>
      </c>
      <c r="E1096" s="568" t="s">
        <v>3860</v>
      </c>
      <c r="F1096" s="571">
        <v>2</v>
      </c>
      <c r="G1096" s="571">
        <v>460</v>
      </c>
      <c r="H1096" s="571">
        <v>1</v>
      </c>
      <c r="I1096" s="571">
        <v>230</v>
      </c>
      <c r="J1096" s="571">
        <v>1</v>
      </c>
      <c r="K1096" s="571">
        <v>231</v>
      </c>
      <c r="L1096" s="571">
        <v>0.50217391304347825</v>
      </c>
      <c r="M1096" s="571">
        <v>231</v>
      </c>
      <c r="N1096" s="571"/>
      <c r="O1096" s="571"/>
      <c r="P1096" s="585"/>
      <c r="Q1096" s="572"/>
    </row>
    <row r="1097" spans="1:17" ht="14.4" customHeight="1" x14ac:dyDescent="0.3">
      <c r="A1097" s="567" t="s">
        <v>4744</v>
      </c>
      <c r="B1097" s="568" t="s">
        <v>3813</v>
      </c>
      <c r="C1097" s="568" t="s">
        <v>3828</v>
      </c>
      <c r="D1097" s="568" t="s">
        <v>3861</v>
      </c>
      <c r="E1097" s="568" t="s">
        <v>3862</v>
      </c>
      <c r="F1097" s="571">
        <v>1</v>
      </c>
      <c r="G1097" s="571">
        <v>115</v>
      </c>
      <c r="H1097" s="571">
        <v>1</v>
      </c>
      <c r="I1097" s="571">
        <v>115</v>
      </c>
      <c r="J1097" s="571"/>
      <c r="K1097" s="571"/>
      <c r="L1097" s="571"/>
      <c r="M1097" s="571"/>
      <c r="N1097" s="571"/>
      <c r="O1097" s="571"/>
      <c r="P1097" s="585"/>
      <c r="Q1097" s="572"/>
    </row>
    <row r="1098" spans="1:17" ht="14.4" customHeight="1" x14ac:dyDescent="0.3">
      <c r="A1098" s="567" t="s">
        <v>4744</v>
      </c>
      <c r="B1098" s="568" t="s">
        <v>3813</v>
      </c>
      <c r="C1098" s="568" t="s">
        <v>3828</v>
      </c>
      <c r="D1098" s="568" t="s">
        <v>3867</v>
      </c>
      <c r="E1098" s="568" t="s">
        <v>3868</v>
      </c>
      <c r="F1098" s="571">
        <v>3</v>
      </c>
      <c r="G1098" s="571">
        <v>882</v>
      </c>
      <c r="H1098" s="571">
        <v>1</v>
      </c>
      <c r="I1098" s="571">
        <v>294</v>
      </c>
      <c r="J1098" s="571"/>
      <c r="K1098" s="571"/>
      <c r="L1098" s="571"/>
      <c r="M1098" s="571"/>
      <c r="N1098" s="571"/>
      <c r="O1098" s="571"/>
      <c r="P1098" s="585"/>
      <c r="Q1098" s="572"/>
    </row>
    <row r="1099" spans="1:17" ht="14.4" customHeight="1" x14ac:dyDescent="0.3">
      <c r="A1099" s="567" t="s">
        <v>4744</v>
      </c>
      <c r="B1099" s="568" t="s">
        <v>3813</v>
      </c>
      <c r="C1099" s="568" t="s">
        <v>3828</v>
      </c>
      <c r="D1099" s="568" t="s">
        <v>3902</v>
      </c>
      <c r="E1099" s="568" t="s">
        <v>3903</v>
      </c>
      <c r="F1099" s="571"/>
      <c r="G1099" s="571"/>
      <c r="H1099" s="571"/>
      <c r="I1099" s="571"/>
      <c r="J1099" s="571">
        <v>1</v>
      </c>
      <c r="K1099" s="571">
        <v>326</v>
      </c>
      <c r="L1099" s="571"/>
      <c r="M1099" s="571">
        <v>326</v>
      </c>
      <c r="N1099" s="571">
        <v>1</v>
      </c>
      <c r="O1099" s="571">
        <v>327</v>
      </c>
      <c r="P1099" s="585"/>
      <c r="Q1099" s="572">
        <v>327</v>
      </c>
    </row>
    <row r="1100" spans="1:17" ht="14.4" customHeight="1" x14ac:dyDescent="0.3">
      <c r="A1100" s="567" t="s">
        <v>4745</v>
      </c>
      <c r="B1100" s="568" t="s">
        <v>3813</v>
      </c>
      <c r="C1100" s="568" t="s">
        <v>3819</v>
      </c>
      <c r="D1100" s="568" t="s">
        <v>3938</v>
      </c>
      <c r="E1100" s="568" t="s">
        <v>3939</v>
      </c>
      <c r="F1100" s="571"/>
      <c r="G1100" s="571"/>
      <c r="H1100" s="571"/>
      <c r="I1100" s="571"/>
      <c r="J1100" s="571"/>
      <c r="K1100" s="571"/>
      <c r="L1100" s="571"/>
      <c r="M1100" s="571"/>
      <c r="N1100" s="571">
        <v>1</v>
      </c>
      <c r="O1100" s="571">
        <v>904.75</v>
      </c>
      <c r="P1100" s="585"/>
      <c r="Q1100" s="572">
        <v>904.75</v>
      </c>
    </row>
    <row r="1101" spans="1:17" ht="14.4" customHeight="1" x14ac:dyDescent="0.3">
      <c r="A1101" s="567" t="s">
        <v>4745</v>
      </c>
      <c r="B1101" s="568" t="s">
        <v>3813</v>
      </c>
      <c r="C1101" s="568" t="s">
        <v>3828</v>
      </c>
      <c r="D1101" s="568" t="s">
        <v>3940</v>
      </c>
      <c r="E1101" s="568" t="s">
        <v>3941</v>
      </c>
      <c r="F1101" s="571">
        <v>1</v>
      </c>
      <c r="G1101" s="571">
        <v>850</v>
      </c>
      <c r="H1101" s="571">
        <v>1</v>
      </c>
      <c r="I1101" s="571">
        <v>850</v>
      </c>
      <c r="J1101" s="571"/>
      <c r="K1101" s="571"/>
      <c r="L1101" s="571"/>
      <c r="M1101" s="571"/>
      <c r="N1101" s="571">
        <v>1</v>
      </c>
      <c r="O1101" s="571">
        <v>703</v>
      </c>
      <c r="P1101" s="585">
        <v>0.82705882352941174</v>
      </c>
      <c r="Q1101" s="572">
        <v>703</v>
      </c>
    </row>
    <row r="1102" spans="1:17" ht="14.4" customHeight="1" x14ac:dyDescent="0.3">
      <c r="A1102" s="567" t="s">
        <v>4745</v>
      </c>
      <c r="B1102" s="568" t="s">
        <v>3813</v>
      </c>
      <c r="C1102" s="568" t="s">
        <v>3828</v>
      </c>
      <c r="D1102" s="568" t="s">
        <v>3843</v>
      </c>
      <c r="E1102" s="568" t="s">
        <v>3844</v>
      </c>
      <c r="F1102" s="571">
        <v>1</v>
      </c>
      <c r="G1102" s="571">
        <v>34</v>
      </c>
      <c r="H1102" s="571">
        <v>1</v>
      </c>
      <c r="I1102" s="571">
        <v>34</v>
      </c>
      <c r="J1102" s="571"/>
      <c r="K1102" s="571"/>
      <c r="L1102" s="571"/>
      <c r="M1102" s="571"/>
      <c r="N1102" s="571">
        <v>1</v>
      </c>
      <c r="O1102" s="571">
        <v>34</v>
      </c>
      <c r="P1102" s="585">
        <v>1</v>
      </c>
      <c r="Q1102" s="572">
        <v>34</v>
      </c>
    </row>
    <row r="1103" spans="1:17" ht="14.4" customHeight="1" x14ac:dyDescent="0.3">
      <c r="A1103" s="567" t="s">
        <v>4745</v>
      </c>
      <c r="B1103" s="568" t="s">
        <v>3813</v>
      </c>
      <c r="C1103" s="568" t="s">
        <v>3828</v>
      </c>
      <c r="D1103" s="568" t="s">
        <v>3855</v>
      </c>
      <c r="E1103" s="568" t="s">
        <v>3856</v>
      </c>
      <c r="F1103" s="571">
        <v>1</v>
      </c>
      <c r="G1103" s="571">
        <v>155</v>
      </c>
      <c r="H1103" s="571">
        <v>1</v>
      </c>
      <c r="I1103" s="571">
        <v>155</v>
      </c>
      <c r="J1103" s="571"/>
      <c r="K1103" s="571"/>
      <c r="L1103" s="571"/>
      <c r="M1103" s="571"/>
      <c r="N1103" s="571"/>
      <c r="O1103" s="571"/>
      <c r="P1103" s="585"/>
      <c r="Q1103" s="572"/>
    </row>
    <row r="1104" spans="1:17" ht="14.4" customHeight="1" x14ac:dyDescent="0.3">
      <c r="A1104" s="567" t="s">
        <v>4745</v>
      </c>
      <c r="B1104" s="568" t="s">
        <v>3813</v>
      </c>
      <c r="C1104" s="568" t="s">
        <v>3828</v>
      </c>
      <c r="D1104" s="568" t="s">
        <v>3857</v>
      </c>
      <c r="E1104" s="568" t="s">
        <v>3858</v>
      </c>
      <c r="F1104" s="571">
        <v>6</v>
      </c>
      <c r="G1104" s="571">
        <v>462</v>
      </c>
      <c r="H1104" s="571">
        <v>1</v>
      </c>
      <c r="I1104" s="571">
        <v>77</v>
      </c>
      <c r="J1104" s="571">
        <v>1</v>
      </c>
      <c r="K1104" s="571">
        <v>78</v>
      </c>
      <c r="L1104" s="571">
        <v>0.16883116883116883</v>
      </c>
      <c r="M1104" s="571">
        <v>78</v>
      </c>
      <c r="N1104" s="571"/>
      <c r="O1104" s="571"/>
      <c r="P1104" s="585"/>
      <c r="Q1104" s="572"/>
    </row>
    <row r="1105" spans="1:17" ht="14.4" customHeight="1" x14ac:dyDescent="0.3">
      <c r="A1105" s="567" t="s">
        <v>4745</v>
      </c>
      <c r="B1105" s="568" t="s">
        <v>3813</v>
      </c>
      <c r="C1105" s="568" t="s">
        <v>3828</v>
      </c>
      <c r="D1105" s="568" t="s">
        <v>3859</v>
      </c>
      <c r="E1105" s="568" t="s">
        <v>3860</v>
      </c>
      <c r="F1105" s="571">
        <v>88</v>
      </c>
      <c r="G1105" s="571">
        <v>20240</v>
      </c>
      <c r="H1105" s="571">
        <v>1</v>
      </c>
      <c r="I1105" s="571">
        <v>230</v>
      </c>
      <c r="J1105" s="571">
        <v>68</v>
      </c>
      <c r="K1105" s="571">
        <v>15708</v>
      </c>
      <c r="L1105" s="571">
        <v>0.77608695652173909</v>
      </c>
      <c r="M1105" s="571">
        <v>231</v>
      </c>
      <c r="N1105" s="571">
        <v>75</v>
      </c>
      <c r="O1105" s="571">
        <v>17400</v>
      </c>
      <c r="P1105" s="585">
        <v>0.85968379446640319</v>
      </c>
      <c r="Q1105" s="572">
        <v>232</v>
      </c>
    </row>
    <row r="1106" spans="1:17" ht="14.4" customHeight="1" x14ac:dyDescent="0.3">
      <c r="A1106" s="567" t="s">
        <v>4745</v>
      </c>
      <c r="B1106" s="568" t="s">
        <v>3813</v>
      </c>
      <c r="C1106" s="568" t="s">
        <v>3828</v>
      </c>
      <c r="D1106" s="568" t="s">
        <v>3861</v>
      </c>
      <c r="E1106" s="568" t="s">
        <v>3862</v>
      </c>
      <c r="F1106" s="571">
        <v>73</v>
      </c>
      <c r="G1106" s="571">
        <v>8395</v>
      </c>
      <c r="H1106" s="571">
        <v>1</v>
      </c>
      <c r="I1106" s="571">
        <v>115</v>
      </c>
      <c r="J1106" s="571">
        <v>94</v>
      </c>
      <c r="K1106" s="571">
        <v>10904</v>
      </c>
      <c r="L1106" s="571">
        <v>1.298868374032162</v>
      </c>
      <c r="M1106" s="571">
        <v>116</v>
      </c>
      <c r="N1106" s="571">
        <v>92</v>
      </c>
      <c r="O1106" s="571">
        <v>10672</v>
      </c>
      <c r="P1106" s="585">
        <v>1.2712328767123289</v>
      </c>
      <c r="Q1106" s="572">
        <v>116</v>
      </c>
    </row>
    <row r="1107" spans="1:17" ht="14.4" customHeight="1" x14ac:dyDescent="0.3">
      <c r="A1107" s="567" t="s">
        <v>4745</v>
      </c>
      <c r="B1107" s="568" t="s">
        <v>3813</v>
      </c>
      <c r="C1107" s="568" t="s">
        <v>3828</v>
      </c>
      <c r="D1107" s="568" t="s">
        <v>3867</v>
      </c>
      <c r="E1107" s="568" t="s">
        <v>3868</v>
      </c>
      <c r="F1107" s="571">
        <v>37</v>
      </c>
      <c r="G1107" s="571">
        <v>10878</v>
      </c>
      <c r="H1107" s="571">
        <v>1</v>
      </c>
      <c r="I1107" s="571">
        <v>294</v>
      </c>
      <c r="J1107" s="571">
        <v>49</v>
      </c>
      <c r="K1107" s="571">
        <v>14455</v>
      </c>
      <c r="L1107" s="571">
        <v>1.3288288288288288</v>
      </c>
      <c r="M1107" s="571">
        <v>295</v>
      </c>
      <c r="N1107" s="571">
        <v>45</v>
      </c>
      <c r="O1107" s="571">
        <v>13320</v>
      </c>
      <c r="P1107" s="585">
        <v>1.2244897959183674</v>
      </c>
      <c r="Q1107" s="572">
        <v>296</v>
      </c>
    </row>
    <row r="1108" spans="1:17" ht="14.4" customHeight="1" x14ac:dyDescent="0.3">
      <c r="A1108" s="567" t="s">
        <v>4745</v>
      </c>
      <c r="B1108" s="568" t="s">
        <v>3813</v>
      </c>
      <c r="C1108" s="568" t="s">
        <v>3828</v>
      </c>
      <c r="D1108" s="568" t="s">
        <v>3869</v>
      </c>
      <c r="E1108" s="568" t="s">
        <v>3870</v>
      </c>
      <c r="F1108" s="571">
        <v>1</v>
      </c>
      <c r="G1108" s="571">
        <v>318</v>
      </c>
      <c r="H1108" s="571">
        <v>1</v>
      </c>
      <c r="I1108" s="571">
        <v>318</v>
      </c>
      <c r="J1108" s="571">
        <v>3</v>
      </c>
      <c r="K1108" s="571">
        <v>957</v>
      </c>
      <c r="L1108" s="571">
        <v>3.0094339622641511</v>
      </c>
      <c r="M1108" s="571">
        <v>319</v>
      </c>
      <c r="N1108" s="571">
        <v>1</v>
      </c>
      <c r="O1108" s="571">
        <v>320</v>
      </c>
      <c r="P1108" s="585">
        <v>1.0062893081761006</v>
      </c>
      <c r="Q1108" s="572">
        <v>320</v>
      </c>
    </row>
    <row r="1109" spans="1:17" ht="14.4" customHeight="1" x14ac:dyDescent="0.3">
      <c r="A1109" s="567" t="s">
        <v>4745</v>
      </c>
      <c r="B1109" s="568" t="s">
        <v>3813</v>
      </c>
      <c r="C1109" s="568" t="s">
        <v>3828</v>
      </c>
      <c r="D1109" s="568" t="s">
        <v>3871</v>
      </c>
      <c r="E1109" s="568" t="s">
        <v>3872</v>
      </c>
      <c r="F1109" s="571">
        <v>29</v>
      </c>
      <c r="G1109" s="571">
        <v>13978</v>
      </c>
      <c r="H1109" s="571">
        <v>1</v>
      </c>
      <c r="I1109" s="571">
        <v>482</v>
      </c>
      <c r="J1109" s="571">
        <v>19</v>
      </c>
      <c r="K1109" s="571">
        <v>9177</v>
      </c>
      <c r="L1109" s="571">
        <v>0.65653169265989408</v>
      </c>
      <c r="M1109" s="571">
        <v>483</v>
      </c>
      <c r="N1109" s="571">
        <v>33</v>
      </c>
      <c r="O1109" s="571">
        <v>15972</v>
      </c>
      <c r="P1109" s="585">
        <v>1.1426527400200315</v>
      </c>
      <c r="Q1109" s="572">
        <v>484</v>
      </c>
    </row>
    <row r="1110" spans="1:17" ht="14.4" customHeight="1" x14ac:dyDescent="0.3">
      <c r="A1110" s="567" t="s">
        <v>4745</v>
      </c>
      <c r="B1110" s="568" t="s">
        <v>3813</v>
      </c>
      <c r="C1110" s="568" t="s">
        <v>3828</v>
      </c>
      <c r="D1110" s="568" t="s">
        <v>3873</v>
      </c>
      <c r="E1110" s="568" t="s">
        <v>3874</v>
      </c>
      <c r="F1110" s="571"/>
      <c r="G1110" s="571"/>
      <c r="H1110" s="571"/>
      <c r="I1110" s="571"/>
      <c r="J1110" s="571"/>
      <c r="K1110" s="571"/>
      <c r="L1110" s="571"/>
      <c r="M1110" s="571"/>
      <c r="N1110" s="571">
        <v>6</v>
      </c>
      <c r="O1110" s="571">
        <v>4062</v>
      </c>
      <c r="P1110" s="585"/>
      <c r="Q1110" s="572">
        <v>677</v>
      </c>
    </row>
    <row r="1111" spans="1:17" ht="14.4" customHeight="1" x14ac:dyDescent="0.3">
      <c r="A1111" s="567" t="s">
        <v>4745</v>
      </c>
      <c r="B1111" s="568" t="s">
        <v>3813</v>
      </c>
      <c r="C1111" s="568" t="s">
        <v>3828</v>
      </c>
      <c r="D1111" s="568" t="s">
        <v>3944</v>
      </c>
      <c r="E1111" s="568" t="s">
        <v>3945</v>
      </c>
      <c r="F1111" s="571">
        <v>12</v>
      </c>
      <c r="G1111" s="571">
        <v>8784</v>
      </c>
      <c r="H1111" s="571">
        <v>1</v>
      </c>
      <c r="I1111" s="571">
        <v>732</v>
      </c>
      <c r="J1111" s="571">
        <v>3</v>
      </c>
      <c r="K1111" s="571">
        <v>2199</v>
      </c>
      <c r="L1111" s="571">
        <v>0.25034153005464482</v>
      </c>
      <c r="M1111" s="571">
        <v>733</v>
      </c>
      <c r="N1111" s="571">
        <v>7</v>
      </c>
      <c r="O1111" s="571">
        <v>5138</v>
      </c>
      <c r="P1111" s="585">
        <v>0.58492714025500914</v>
      </c>
      <c r="Q1111" s="572">
        <v>734</v>
      </c>
    </row>
    <row r="1112" spans="1:17" ht="14.4" customHeight="1" x14ac:dyDescent="0.3">
      <c r="A1112" s="567" t="s">
        <v>4745</v>
      </c>
      <c r="B1112" s="568" t="s">
        <v>3813</v>
      </c>
      <c r="C1112" s="568" t="s">
        <v>3828</v>
      </c>
      <c r="D1112" s="568" t="s">
        <v>3961</v>
      </c>
      <c r="E1112" s="568" t="s">
        <v>3945</v>
      </c>
      <c r="F1112" s="571"/>
      <c r="G1112" s="571"/>
      <c r="H1112" s="571"/>
      <c r="I1112" s="571"/>
      <c r="J1112" s="571"/>
      <c r="K1112" s="571"/>
      <c r="L1112" s="571"/>
      <c r="M1112" s="571"/>
      <c r="N1112" s="571">
        <v>5</v>
      </c>
      <c r="O1112" s="571">
        <v>4300</v>
      </c>
      <c r="P1112" s="585"/>
      <c r="Q1112" s="572">
        <v>860</v>
      </c>
    </row>
    <row r="1113" spans="1:17" ht="14.4" customHeight="1" x14ac:dyDescent="0.3">
      <c r="A1113" s="567" t="s">
        <v>4745</v>
      </c>
      <c r="B1113" s="568" t="s">
        <v>3813</v>
      </c>
      <c r="C1113" s="568" t="s">
        <v>3828</v>
      </c>
      <c r="D1113" s="568" t="s">
        <v>3875</v>
      </c>
      <c r="E1113" s="568" t="s">
        <v>3876</v>
      </c>
      <c r="F1113" s="571">
        <v>12</v>
      </c>
      <c r="G1113" s="571">
        <v>960</v>
      </c>
      <c r="H1113" s="571">
        <v>1</v>
      </c>
      <c r="I1113" s="571">
        <v>80</v>
      </c>
      <c r="J1113" s="571">
        <v>19</v>
      </c>
      <c r="K1113" s="571">
        <v>1539</v>
      </c>
      <c r="L1113" s="571">
        <v>1.6031249999999999</v>
      </c>
      <c r="M1113" s="571">
        <v>81</v>
      </c>
      <c r="N1113" s="571">
        <v>24</v>
      </c>
      <c r="O1113" s="571">
        <v>1968</v>
      </c>
      <c r="P1113" s="585">
        <v>2.0499999999999998</v>
      </c>
      <c r="Q1113" s="572">
        <v>82</v>
      </c>
    </row>
    <row r="1114" spans="1:17" ht="14.4" customHeight="1" x14ac:dyDescent="0.3">
      <c r="A1114" s="567" t="s">
        <v>4745</v>
      </c>
      <c r="B1114" s="568" t="s">
        <v>3813</v>
      </c>
      <c r="C1114" s="568" t="s">
        <v>3828</v>
      </c>
      <c r="D1114" s="568" t="s">
        <v>3946</v>
      </c>
      <c r="E1114" s="568" t="s">
        <v>3947</v>
      </c>
      <c r="F1114" s="571"/>
      <c r="G1114" s="571"/>
      <c r="H1114" s="571"/>
      <c r="I1114" s="571"/>
      <c r="J1114" s="571"/>
      <c r="K1114" s="571"/>
      <c r="L1114" s="571"/>
      <c r="M1114" s="571"/>
      <c r="N1114" s="571">
        <v>3</v>
      </c>
      <c r="O1114" s="571">
        <v>1572</v>
      </c>
      <c r="P1114" s="585"/>
      <c r="Q1114" s="572">
        <v>524</v>
      </c>
    </row>
    <row r="1115" spans="1:17" ht="14.4" customHeight="1" x14ac:dyDescent="0.3">
      <c r="A1115" s="567" t="s">
        <v>4745</v>
      </c>
      <c r="B1115" s="568" t="s">
        <v>3813</v>
      </c>
      <c r="C1115" s="568" t="s">
        <v>3828</v>
      </c>
      <c r="D1115" s="568" t="s">
        <v>3879</v>
      </c>
      <c r="E1115" s="568" t="s">
        <v>3880</v>
      </c>
      <c r="F1115" s="571"/>
      <c r="G1115" s="571"/>
      <c r="H1115" s="571"/>
      <c r="I1115" s="571"/>
      <c r="J1115" s="571"/>
      <c r="K1115" s="571"/>
      <c r="L1115" s="571"/>
      <c r="M1115" s="571"/>
      <c r="N1115" s="571">
        <v>2</v>
      </c>
      <c r="O1115" s="571">
        <v>670</v>
      </c>
      <c r="P1115" s="585"/>
      <c r="Q1115" s="572">
        <v>335</v>
      </c>
    </row>
    <row r="1116" spans="1:17" ht="14.4" customHeight="1" x14ac:dyDescent="0.3">
      <c r="A1116" s="567" t="s">
        <v>4745</v>
      </c>
      <c r="B1116" s="568" t="s">
        <v>3813</v>
      </c>
      <c r="C1116" s="568" t="s">
        <v>3828</v>
      </c>
      <c r="D1116" s="568" t="s">
        <v>3891</v>
      </c>
      <c r="E1116" s="568" t="s">
        <v>3892</v>
      </c>
      <c r="F1116" s="571">
        <v>3</v>
      </c>
      <c r="G1116" s="571">
        <v>513</v>
      </c>
      <c r="H1116" s="571">
        <v>1</v>
      </c>
      <c r="I1116" s="571">
        <v>171</v>
      </c>
      <c r="J1116" s="571">
        <v>1</v>
      </c>
      <c r="K1116" s="571">
        <v>172</v>
      </c>
      <c r="L1116" s="571">
        <v>0.33528265107212474</v>
      </c>
      <c r="M1116" s="571">
        <v>172</v>
      </c>
      <c r="N1116" s="571">
        <v>3</v>
      </c>
      <c r="O1116" s="571">
        <v>516</v>
      </c>
      <c r="P1116" s="585">
        <v>1.0058479532163742</v>
      </c>
      <c r="Q1116" s="572">
        <v>172</v>
      </c>
    </row>
    <row r="1117" spans="1:17" ht="14.4" customHeight="1" x14ac:dyDescent="0.3">
      <c r="A1117" s="567" t="s">
        <v>4745</v>
      </c>
      <c r="B1117" s="568" t="s">
        <v>3813</v>
      </c>
      <c r="C1117" s="568" t="s">
        <v>3828</v>
      </c>
      <c r="D1117" s="568" t="s">
        <v>3893</v>
      </c>
      <c r="E1117" s="568" t="s">
        <v>3868</v>
      </c>
      <c r="F1117" s="571">
        <v>4</v>
      </c>
      <c r="G1117" s="571">
        <v>1440</v>
      </c>
      <c r="H1117" s="571">
        <v>1</v>
      </c>
      <c r="I1117" s="571">
        <v>360</v>
      </c>
      <c r="J1117" s="571">
        <v>5</v>
      </c>
      <c r="K1117" s="571">
        <v>1810</v>
      </c>
      <c r="L1117" s="571">
        <v>1.2569444444444444</v>
      </c>
      <c r="M1117" s="571">
        <v>362</v>
      </c>
      <c r="N1117" s="571">
        <v>12</v>
      </c>
      <c r="O1117" s="571">
        <v>4380</v>
      </c>
      <c r="P1117" s="585">
        <v>3.0416666666666665</v>
      </c>
      <c r="Q1117" s="572">
        <v>365</v>
      </c>
    </row>
    <row r="1118" spans="1:17" ht="14.4" customHeight="1" x14ac:dyDescent="0.3">
      <c r="A1118" s="567" t="s">
        <v>4745</v>
      </c>
      <c r="B1118" s="568" t="s">
        <v>3813</v>
      </c>
      <c r="C1118" s="568" t="s">
        <v>3828</v>
      </c>
      <c r="D1118" s="568" t="s">
        <v>3895</v>
      </c>
      <c r="E1118" s="568" t="s">
        <v>3872</v>
      </c>
      <c r="F1118" s="571">
        <v>10</v>
      </c>
      <c r="G1118" s="571">
        <v>5480</v>
      </c>
      <c r="H1118" s="571">
        <v>1</v>
      </c>
      <c r="I1118" s="571">
        <v>548</v>
      </c>
      <c r="J1118" s="571">
        <v>6</v>
      </c>
      <c r="K1118" s="571">
        <v>3300</v>
      </c>
      <c r="L1118" s="571">
        <v>0.6021897810218978</v>
      </c>
      <c r="M1118" s="571">
        <v>550</v>
      </c>
      <c r="N1118" s="571">
        <v>18</v>
      </c>
      <c r="O1118" s="571">
        <v>9954</v>
      </c>
      <c r="P1118" s="585">
        <v>1.8164233576642337</v>
      </c>
      <c r="Q1118" s="572">
        <v>553</v>
      </c>
    </row>
    <row r="1119" spans="1:17" ht="14.4" customHeight="1" x14ac:dyDescent="0.3">
      <c r="A1119" s="567" t="s">
        <v>4745</v>
      </c>
      <c r="B1119" s="568" t="s">
        <v>3813</v>
      </c>
      <c r="C1119" s="568" t="s">
        <v>3828</v>
      </c>
      <c r="D1119" s="568" t="s">
        <v>3951</v>
      </c>
      <c r="E1119" s="568" t="s">
        <v>3874</v>
      </c>
      <c r="F1119" s="571"/>
      <c r="G1119" s="571"/>
      <c r="H1119" s="571"/>
      <c r="I1119" s="571"/>
      <c r="J1119" s="571">
        <v>2</v>
      </c>
      <c r="K1119" s="571">
        <v>1486</v>
      </c>
      <c r="L1119" s="571"/>
      <c r="M1119" s="571">
        <v>743</v>
      </c>
      <c r="N1119" s="571"/>
      <c r="O1119" s="571"/>
      <c r="P1119" s="585"/>
      <c r="Q1119" s="572"/>
    </row>
    <row r="1120" spans="1:17" ht="14.4" customHeight="1" x14ac:dyDescent="0.3">
      <c r="A1120" s="567" t="s">
        <v>4745</v>
      </c>
      <c r="B1120" s="568" t="s">
        <v>3813</v>
      </c>
      <c r="C1120" s="568" t="s">
        <v>3828</v>
      </c>
      <c r="D1120" s="568" t="s">
        <v>3952</v>
      </c>
      <c r="E1120" s="568" t="s">
        <v>3945</v>
      </c>
      <c r="F1120" s="571">
        <v>3</v>
      </c>
      <c r="G1120" s="571">
        <v>2394</v>
      </c>
      <c r="H1120" s="571">
        <v>1</v>
      </c>
      <c r="I1120" s="571">
        <v>798</v>
      </c>
      <c r="J1120" s="571">
        <v>11</v>
      </c>
      <c r="K1120" s="571">
        <v>8800</v>
      </c>
      <c r="L1120" s="571">
        <v>3.6758563074352546</v>
      </c>
      <c r="M1120" s="571">
        <v>800</v>
      </c>
      <c r="N1120" s="571">
        <v>14</v>
      </c>
      <c r="O1120" s="571">
        <v>11242</v>
      </c>
      <c r="P1120" s="585">
        <v>4.6959064327485383</v>
      </c>
      <c r="Q1120" s="572">
        <v>803</v>
      </c>
    </row>
    <row r="1121" spans="1:17" ht="14.4" customHeight="1" x14ac:dyDescent="0.3">
      <c r="A1121" s="567" t="s">
        <v>4745</v>
      </c>
      <c r="B1121" s="568" t="s">
        <v>3813</v>
      </c>
      <c r="C1121" s="568" t="s">
        <v>3828</v>
      </c>
      <c r="D1121" s="568" t="s">
        <v>3896</v>
      </c>
      <c r="E1121" s="568" t="s">
        <v>3880</v>
      </c>
      <c r="F1121" s="571">
        <v>3</v>
      </c>
      <c r="G1121" s="571">
        <v>1296</v>
      </c>
      <c r="H1121" s="571">
        <v>1</v>
      </c>
      <c r="I1121" s="571">
        <v>432</v>
      </c>
      <c r="J1121" s="571">
        <v>2</v>
      </c>
      <c r="K1121" s="571">
        <v>870</v>
      </c>
      <c r="L1121" s="571">
        <v>0.67129629629629628</v>
      </c>
      <c r="M1121" s="571">
        <v>435</v>
      </c>
      <c r="N1121" s="571">
        <v>1</v>
      </c>
      <c r="O1121" s="571">
        <v>439</v>
      </c>
      <c r="P1121" s="585">
        <v>0.33873456790123457</v>
      </c>
      <c r="Q1121" s="572">
        <v>439</v>
      </c>
    </row>
    <row r="1122" spans="1:17" ht="14.4" customHeight="1" x14ac:dyDescent="0.3">
      <c r="A1122" s="567" t="s">
        <v>4745</v>
      </c>
      <c r="B1122" s="568" t="s">
        <v>3813</v>
      </c>
      <c r="C1122" s="568" t="s">
        <v>3828</v>
      </c>
      <c r="D1122" s="568" t="s">
        <v>3958</v>
      </c>
      <c r="E1122" s="568" t="s">
        <v>3884</v>
      </c>
      <c r="F1122" s="571">
        <v>3</v>
      </c>
      <c r="G1122" s="571">
        <v>1752</v>
      </c>
      <c r="H1122" s="571">
        <v>1</v>
      </c>
      <c r="I1122" s="571">
        <v>584</v>
      </c>
      <c r="J1122" s="571"/>
      <c r="K1122" s="571"/>
      <c r="L1122" s="571"/>
      <c r="M1122" s="571"/>
      <c r="N1122" s="571"/>
      <c r="O1122" s="571"/>
      <c r="P1122" s="585"/>
      <c r="Q1122" s="572"/>
    </row>
    <row r="1123" spans="1:17" ht="14.4" customHeight="1" x14ac:dyDescent="0.3">
      <c r="A1123" s="567" t="s">
        <v>4745</v>
      </c>
      <c r="B1123" s="568" t="s">
        <v>3813</v>
      </c>
      <c r="C1123" s="568" t="s">
        <v>3828</v>
      </c>
      <c r="D1123" s="568" t="s">
        <v>3959</v>
      </c>
      <c r="E1123" s="568" t="s">
        <v>3886</v>
      </c>
      <c r="F1123" s="571">
        <v>1</v>
      </c>
      <c r="G1123" s="571">
        <v>698</v>
      </c>
      <c r="H1123" s="571">
        <v>1</v>
      </c>
      <c r="I1123" s="571">
        <v>698</v>
      </c>
      <c r="J1123" s="571"/>
      <c r="K1123" s="571"/>
      <c r="L1123" s="571"/>
      <c r="M1123" s="571"/>
      <c r="N1123" s="571"/>
      <c r="O1123" s="571"/>
      <c r="P1123" s="585"/>
      <c r="Q1123" s="572"/>
    </row>
    <row r="1124" spans="1:17" ht="14.4" customHeight="1" x14ac:dyDescent="0.3">
      <c r="A1124" s="567" t="s">
        <v>4745</v>
      </c>
      <c r="B1124" s="568" t="s">
        <v>3813</v>
      </c>
      <c r="C1124" s="568" t="s">
        <v>3828</v>
      </c>
      <c r="D1124" s="568" t="s">
        <v>3899</v>
      </c>
      <c r="E1124" s="568" t="s">
        <v>3892</v>
      </c>
      <c r="F1124" s="571">
        <v>1</v>
      </c>
      <c r="G1124" s="571">
        <v>205</v>
      </c>
      <c r="H1124" s="571">
        <v>1</v>
      </c>
      <c r="I1124" s="571">
        <v>205</v>
      </c>
      <c r="J1124" s="571">
        <v>4</v>
      </c>
      <c r="K1124" s="571">
        <v>824</v>
      </c>
      <c r="L1124" s="571">
        <v>4.0195121951219512</v>
      </c>
      <c r="M1124" s="571">
        <v>206</v>
      </c>
      <c r="N1124" s="571">
        <v>2</v>
      </c>
      <c r="O1124" s="571">
        <v>414</v>
      </c>
      <c r="P1124" s="585">
        <v>2.0195121951219512</v>
      </c>
      <c r="Q1124" s="572">
        <v>207</v>
      </c>
    </row>
    <row r="1125" spans="1:17" ht="14.4" customHeight="1" x14ac:dyDescent="0.3">
      <c r="A1125" s="567" t="s">
        <v>4745</v>
      </c>
      <c r="B1125" s="568" t="s">
        <v>3813</v>
      </c>
      <c r="C1125" s="568" t="s">
        <v>3828</v>
      </c>
      <c r="D1125" s="568" t="s">
        <v>3900</v>
      </c>
      <c r="E1125" s="568" t="s">
        <v>3901</v>
      </c>
      <c r="F1125" s="571"/>
      <c r="G1125" s="571"/>
      <c r="H1125" s="571"/>
      <c r="I1125" s="571"/>
      <c r="J1125" s="571"/>
      <c r="K1125" s="571"/>
      <c r="L1125" s="571"/>
      <c r="M1125" s="571"/>
      <c r="N1125" s="571">
        <v>1</v>
      </c>
      <c r="O1125" s="571">
        <v>645</v>
      </c>
      <c r="P1125" s="585"/>
      <c r="Q1125" s="572">
        <v>645</v>
      </c>
    </row>
    <row r="1126" spans="1:17" ht="14.4" customHeight="1" x14ac:dyDescent="0.3">
      <c r="A1126" s="567" t="s">
        <v>4745</v>
      </c>
      <c r="B1126" s="568" t="s">
        <v>3813</v>
      </c>
      <c r="C1126" s="568" t="s">
        <v>3828</v>
      </c>
      <c r="D1126" s="568" t="s">
        <v>3902</v>
      </c>
      <c r="E1126" s="568" t="s">
        <v>3903</v>
      </c>
      <c r="F1126" s="571">
        <v>10</v>
      </c>
      <c r="G1126" s="571">
        <v>3240</v>
      </c>
      <c r="H1126" s="571">
        <v>1</v>
      </c>
      <c r="I1126" s="571">
        <v>324</v>
      </c>
      <c r="J1126" s="571">
        <v>5</v>
      </c>
      <c r="K1126" s="571">
        <v>1630</v>
      </c>
      <c r="L1126" s="571">
        <v>0.50308641975308643</v>
      </c>
      <c r="M1126" s="571">
        <v>326</v>
      </c>
      <c r="N1126" s="571">
        <v>8</v>
      </c>
      <c r="O1126" s="571">
        <v>2616</v>
      </c>
      <c r="P1126" s="585">
        <v>0.80740740740740746</v>
      </c>
      <c r="Q1126" s="572">
        <v>327</v>
      </c>
    </row>
    <row r="1127" spans="1:17" ht="14.4" customHeight="1" x14ac:dyDescent="0.3">
      <c r="A1127" s="567" t="s">
        <v>4746</v>
      </c>
      <c r="B1127" s="568" t="s">
        <v>3813</v>
      </c>
      <c r="C1127" s="568" t="s">
        <v>3819</v>
      </c>
      <c r="D1127" s="568" t="s">
        <v>3938</v>
      </c>
      <c r="E1127" s="568" t="s">
        <v>3939</v>
      </c>
      <c r="F1127" s="571"/>
      <c r="G1127" s="571"/>
      <c r="H1127" s="571"/>
      <c r="I1127" s="571"/>
      <c r="J1127" s="571"/>
      <c r="K1127" s="571"/>
      <c r="L1127" s="571"/>
      <c r="M1127" s="571"/>
      <c r="N1127" s="571">
        <v>7</v>
      </c>
      <c r="O1127" s="571">
        <v>6333.25</v>
      </c>
      <c r="P1127" s="585"/>
      <c r="Q1127" s="572">
        <v>904.75</v>
      </c>
    </row>
    <row r="1128" spans="1:17" ht="14.4" customHeight="1" x14ac:dyDescent="0.3">
      <c r="A1128" s="567" t="s">
        <v>4746</v>
      </c>
      <c r="B1128" s="568" t="s">
        <v>3813</v>
      </c>
      <c r="C1128" s="568" t="s">
        <v>3828</v>
      </c>
      <c r="D1128" s="568" t="s">
        <v>3940</v>
      </c>
      <c r="E1128" s="568" t="s">
        <v>3941</v>
      </c>
      <c r="F1128" s="571"/>
      <c r="G1128" s="571"/>
      <c r="H1128" s="571"/>
      <c r="I1128" s="571"/>
      <c r="J1128" s="571">
        <v>1</v>
      </c>
      <c r="K1128" s="571">
        <v>852</v>
      </c>
      <c r="L1128" s="571"/>
      <c r="M1128" s="571">
        <v>852</v>
      </c>
      <c r="N1128" s="571"/>
      <c r="O1128" s="571"/>
      <c r="P1128" s="585"/>
      <c r="Q1128" s="572"/>
    </row>
    <row r="1129" spans="1:17" ht="14.4" customHeight="1" x14ac:dyDescent="0.3">
      <c r="A1129" s="567" t="s">
        <v>4746</v>
      </c>
      <c r="B1129" s="568" t="s">
        <v>3813</v>
      </c>
      <c r="C1129" s="568" t="s">
        <v>3828</v>
      </c>
      <c r="D1129" s="568" t="s">
        <v>3942</v>
      </c>
      <c r="E1129" s="568" t="s">
        <v>3943</v>
      </c>
      <c r="F1129" s="571">
        <v>2</v>
      </c>
      <c r="G1129" s="571">
        <v>366</v>
      </c>
      <c r="H1129" s="571">
        <v>1</v>
      </c>
      <c r="I1129" s="571">
        <v>183</v>
      </c>
      <c r="J1129" s="571"/>
      <c r="K1129" s="571"/>
      <c r="L1129" s="571"/>
      <c r="M1129" s="571"/>
      <c r="N1129" s="571"/>
      <c r="O1129" s="571"/>
      <c r="P1129" s="585"/>
      <c r="Q1129" s="572"/>
    </row>
    <row r="1130" spans="1:17" ht="14.4" customHeight="1" x14ac:dyDescent="0.3">
      <c r="A1130" s="567" t="s">
        <v>4746</v>
      </c>
      <c r="B1130" s="568" t="s">
        <v>3813</v>
      </c>
      <c r="C1130" s="568" t="s">
        <v>3828</v>
      </c>
      <c r="D1130" s="568" t="s">
        <v>3843</v>
      </c>
      <c r="E1130" s="568" t="s">
        <v>3844</v>
      </c>
      <c r="F1130" s="571">
        <v>1</v>
      </c>
      <c r="G1130" s="571">
        <v>34</v>
      </c>
      <c r="H1130" s="571">
        <v>1</v>
      </c>
      <c r="I1130" s="571">
        <v>34</v>
      </c>
      <c r="J1130" s="571">
        <v>3</v>
      </c>
      <c r="K1130" s="571">
        <v>102</v>
      </c>
      <c r="L1130" s="571">
        <v>3</v>
      </c>
      <c r="M1130" s="571">
        <v>34</v>
      </c>
      <c r="N1130" s="571">
        <v>1</v>
      </c>
      <c r="O1130" s="571">
        <v>34</v>
      </c>
      <c r="P1130" s="585">
        <v>1</v>
      </c>
      <c r="Q1130" s="572">
        <v>34</v>
      </c>
    </row>
    <row r="1131" spans="1:17" ht="14.4" customHeight="1" x14ac:dyDescent="0.3">
      <c r="A1131" s="567" t="s">
        <v>4746</v>
      </c>
      <c r="B1131" s="568" t="s">
        <v>3813</v>
      </c>
      <c r="C1131" s="568" t="s">
        <v>3828</v>
      </c>
      <c r="D1131" s="568" t="s">
        <v>3849</v>
      </c>
      <c r="E1131" s="568" t="s">
        <v>3850</v>
      </c>
      <c r="F1131" s="571"/>
      <c r="G1131" s="571"/>
      <c r="H1131" s="571"/>
      <c r="I1131" s="571"/>
      <c r="J1131" s="571"/>
      <c r="K1131" s="571"/>
      <c r="L1131" s="571"/>
      <c r="M1131" s="571"/>
      <c r="N1131" s="571">
        <v>1</v>
      </c>
      <c r="O1131" s="571">
        <v>635</v>
      </c>
      <c r="P1131" s="585"/>
      <c r="Q1131" s="572">
        <v>635</v>
      </c>
    </row>
    <row r="1132" spans="1:17" ht="14.4" customHeight="1" x14ac:dyDescent="0.3">
      <c r="A1132" s="567" t="s">
        <v>4746</v>
      </c>
      <c r="B1132" s="568" t="s">
        <v>3813</v>
      </c>
      <c r="C1132" s="568" t="s">
        <v>3828</v>
      </c>
      <c r="D1132" s="568" t="s">
        <v>3973</v>
      </c>
      <c r="E1132" s="568" t="s">
        <v>3974</v>
      </c>
      <c r="F1132" s="571">
        <v>1</v>
      </c>
      <c r="G1132" s="571">
        <v>100</v>
      </c>
      <c r="H1132" s="571">
        <v>1</v>
      </c>
      <c r="I1132" s="571">
        <v>100</v>
      </c>
      <c r="J1132" s="571">
        <v>2</v>
      </c>
      <c r="K1132" s="571">
        <v>200</v>
      </c>
      <c r="L1132" s="571">
        <v>2</v>
      </c>
      <c r="M1132" s="571">
        <v>100</v>
      </c>
      <c r="N1132" s="571"/>
      <c r="O1132" s="571"/>
      <c r="P1132" s="585"/>
      <c r="Q1132" s="572"/>
    </row>
    <row r="1133" spans="1:17" ht="14.4" customHeight="1" x14ac:dyDescent="0.3">
      <c r="A1133" s="567" t="s">
        <v>4746</v>
      </c>
      <c r="B1133" s="568" t="s">
        <v>3813</v>
      </c>
      <c r="C1133" s="568" t="s">
        <v>3828</v>
      </c>
      <c r="D1133" s="568" t="s">
        <v>3855</v>
      </c>
      <c r="E1133" s="568" t="s">
        <v>3856</v>
      </c>
      <c r="F1133" s="571">
        <v>1</v>
      </c>
      <c r="G1133" s="571">
        <v>155</v>
      </c>
      <c r="H1133" s="571">
        <v>1</v>
      </c>
      <c r="I1133" s="571">
        <v>155</v>
      </c>
      <c r="J1133" s="571">
        <v>3</v>
      </c>
      <c r="K1133" s="571">
        <v>468</v>
      </c>
      <c r="L1133" s="571">
        <v>3.0193548387096776</v>
      </c>
      <c r="M1133" s="571">
        <v>156</v>
      </c>
      <c r="N1133" s="571"/>
      <c r="O1133" s="571"/>
      <c r="P1133" s="585"/>
      <c r="Q1133" s="572"/>
    </row>
    <row r="1134" spans="1:17" ht="14.4" customHeight="1" x14ac:dyDescent="0.3">
      <c r="A1134" s="567" t="s">
        <v>4746</v>
      </c>
      <c r="B1134" s="568" t="s">
        <v>3813</v>
      </c>
      <c r="C1134" s="568" t="s">
        <v>3828</v>
      </c>
      <c r="D1134" s="568" t="s">
        <v>3857</v>
      </c>
      <c r="E1134" s="568" t="s">
        <v>3858</v>
      </c>
      <c r="F1134" s="571">
        <v>25</v>
      </c>
      <c r="G1134" s="571">
        <v>1925</v>
      </c>
      <c r="H1134" s="571">
        <v>1</v>
      </c>
      <c r="I1134" s="571">
        <v>77</v>
      </c>
      <c r="J1134" s="571">
        <v>11</v>
      </c>
      <c r="K1134" s="571">
        <v>858</v>
      </c>
      <c r="L1134" s="571">
        <v>0.44571428571428573</v>
      </c>
      <c r="M1134" s="571">
        <v>78</v>
      </c>
      <c r="N1134" s="571"/>
      <c r="O1134" s="571"/>
      <c r="P1134" s="585"/>
      <c r="Q1134" s="572"/>
    </row>
    <row r="1135" spans="1:17" ht="14.4" customHeight="1" x14ac:dyDescent="0.3">
      <c r="A1135" s="567" t="s">
        <v>4746</v>
      </c>
      <c r="B1135" s="568" t="s">
        <v>3813</v>
      </c>
      <c r="C1135" s="568" t="s">
        <v>3828</v>
      </c>
      <c r="D1135" s="568" t="s">
        <v>3859</v>
      </c>
      <c r="E1135" s="568" t="s">
        <v>3860</v>
      </c>
      <c r="F1135" s="571">
        <v>391</v>
      </c>
      <c r="G1135" s="571">
        <v>89930</v>
      </c>
      <c r="H1135" s="571">
        <v>1</v>
      </c>
      <c r="I1135" s="571">
        <v>230</v>
      </c>
      <c r="J1135" s="571">
        <v>265</v>
      </c>
      <c r="K1135" s="571">
        <v>61215</v>
      </c>
      <c r="L1135" s="571">
        <v>0.68069609696430555</v>
      </c>
      <c r="M1135" s="571">
        <v>231</v>
      </c>
      <c r="N1135" s="571">
        <v>228</v>
      </c>
      <c r="O1135" s="571">
        <v>52896</v>
      </c>
      <c r="P1135" s="585">
        <v>0.58819081507839432</v>
      </c>
      <c r="Q1135" s="572">
        <v>232</v>
      </c>
    </row>
    <row r="1136" spans="1:17" ht="14.4" customHeight="1" x14ac:dyDescent="0.3">
      <c r="A1136" s="567" t="s">
        <v>4746</v>
      </c>
      <c r="B1136" s="568" t="s">
        <v>3813</v>
      </c>
      <c r="C1136" s="568" t="s">
        <v>3828</v>
      </c>
      <c r="D1136" s="568" t="s">
        <v>3861</v>
      </c>
      <c r="E1136" s="568" t="s">
        <v>3862</v>
      </c>
      <c r="F1136" s="571">
        <v>209</v>
      </c>
      <c r="G1136" s="571">
        <v>24035</v>
      </c>
      <c r="H1136" s="571">
        <v>1</v>
      </c>
      <c r="I1136" s="571">
        <v>115</v>
      </c>
      <c r="J1136" s="571">
        <v>221</v>
      </c>
      <c r="K1136" s="571">
        <v>25636</v>
      </c>
      <c r="L1136" s="571">
        <v>1.0666111920116497</v>
      </c>
      <c r="M1136" s="571">
        <v>116</v>
      </c>
      <c r="N1136" s="571">
        <v>172</v>
      </c>
      <c r="O1136" s="571">
        <v>19952</v>
      </c>
      <c r="P1136" s="585">
        <v>0.83012273767422506</v>
      </c>
      <c r="Q1136" s="572">
        <v>116</v>
      </c>
    </row>
    <row r="1137" spans="1:17" ht="14.4" customHeight="1" x14ac:dyDescent="0.3">
      <c r="A1137" s="567" t="s">
        <v>4746</v>
      </c>
      <c r="B1137" s="568" t="s">
        <v>3813</v>
      </c>
      <c r="C1137" s="568" t="s">
        <v>3828</v>
      </c>
      <c r="D1137" s="568" t="s">
        <v>3867</v>
      </c>
      <c r="E1137" s="568" t="s">
        <v>3868</v>
      </c>
      <c r="F1137" s="571">
        <v>35</v>
      </c>
      <c r="G1137" s="571">
        <v>10290</v>
      </c>
      <c r="H1137" s="571">
        <v>1</v>
      </c>
      <c r="I1137" s="571">
        <v>294</v>
      </c>
      <c r="J1137" s="571">
        <v>30</v>
      </c>
      <c r="K1137" s="571">
        <v>8850</v>
      </c>
      <c r="L1137" s="571">
        <v>0.86005830903790093</v>
      </c>
      <c r="M1137" s="571">
        <v>295</v>
      </c>
      <c r="N1137" s="571">
        <v>18</v>
      </c>
      <c r="O1137" s="571">
        <v>5328</v>
      </c>
      <c r="P1137" s="585">
        <v>0.51778425655976679</v>
      </c>
      <c r="Q1137" s="572">
        <v>296</v>
      </c>
    </row>
    <row r="1138" spans="1:17" ht="14.4" customHeight="1" x14ac:dyDescent="0.3">
      <c r="A1138" s="567" t="s">
        <v>4746</v>
      </c>
      <c r="B1138" s="568" t="s">
        <v>3813</v>
      </c>
      <c r="C1138" s="568" t="s">
        <v>3828</v>
      </c>
      <c r="D1138" s="568" t="s">
        <v>3869</v>
      </c>
      <c r="E1138" s="568" t="s">
        <v>3870</v>
      </c>
      <c r="F1138" s="571"/>
      <c r="G1138" s="571"/>
      <c r="H1138" s="571"/>
      <c r="I1138" s="571"/>
      <c r="J1138" s="571">
        <v>1</v>
      </c>
      <c r="K1138" s="571">
        <v>319</v>
      </c>
      <c r="L1138" s="571"/>
      <c r="M1138" s="571">
        <v>319</v>
      </c>
      <c r="N1138" s="571">
        <v>1</v>
      </c>
      <c r="O1138" s="571">
        <v>320</v>
      </c>
      <c r="P1138" s="585"/>
      <c r="Q1138" s="572">
        <v>320</v>
      </c>
    </row>
    <row r="1139" spans="1:17" ht="14.4" customHeight="1" x14ac:dyDescent="0.3">
      <c r="A1139" s="567" t="s">
        <v>4746</v>
      </c>
      <c r="B1139" s="568" t="s">
        <v>3813</v>
      </c>
      <c r="C1139" s="568" t="s">
        <v>3828</v>
      </c>
      <c r="D1139" s="568" t="s">
        <v>3871</v>
      </c>
      <c r="E1139" s="568" t="s">
        <v>3872</v>
      </c>
      <c r="F1139" s="571">
        <v>14</v>
      </c>
      <c r="G1139" s="571">
        <v>6748</v>
      </c>
      <c r="H1139" s="571">
        <v>1</v>
      </c>
      <c r="I1139" s="571">
        <v>482</v>
      </c>
      <c r="J1139" s="571">
        <v>8</v>
      </c>
      <c r="K1139" s="571">
        <v>3864</v>
      </c>
      <c r="L1139" s="571">
        <v>0.57261410788381739</v>
      </c>
      <c r="M1139" s="571">
        <v>483</v>
      </c>
      <c r="N1139" s="571">
        <v>6</v>
      </c>
      <c r="O1139" s="571">
        <v>2904</v>
      </c>
      <c r="P1139" s="585">
        <v>0.4303497332542976</v>
      </c>
      <c r="Q1139" s="572">
        <v>484</v>
      </c>
    </row>
    <row r="1140" spans="1:17" ht="14.4" customHeight="1" x14ac:dyDescent="0.3">
      <c r="A1140" s="567" t="s">
        <v>4746</v>
      </c>
      <c r="B1140" s="568" t="s">
        <v>3813</v>
      </c>
      <c r="C1140" s="568" t="s">
        <v>3828</v>
      </c>
      <c r="D1140" s="568" t="s">
        <v>3873</v>
      </c>
      <c r="E1140" s="568" t="s">
        <v>3874</v>
      </c>
      <c r="F1140" s="571">
        <v>7</v>
      </c>
      <c r="G1140" s="571">
        <v>4725</v>
      </c>
      <c r="H1140" s="571">
        <v>1</v>
      </c>
      <c r="I1140" s="571">
        <v>675</v>
      </c>
      <c r="J1140" s="571">
        <v>16</v>
      </c>
      <c r="K1140" s="571">
        <v>10816</v>
      </c>
      <c r="L1140" s="571">
        <v>2.2891005291005291</v>
      </c>
      <c r="M1140" s="571">
        <v>676</v>
      </c>
      <c r="N1140" s="571">
        <v>7</v>
      </c>
      <c r="O1140" s="571">
        <v>4739</v>
      </c>
      <c r="P1140" s="585">
        <v>1.0029629629629631</v>
      </c>
      <c r="Q1140" s="572">
        <v>677</v>
      </c>
    </row>
    <row r="1141" spans="1:17" ht="14.4" customHeight="1" x14ac:dyDescent="0.3">
      <c r="A1141" s="567" t="s">
        <v>4746</v>
      </c>
      <c r="B1141" s="568" t="s">
        <v>3813</v>
      </c>
      <c r="C1141" s="568" t="s">
        <v>3828</v>
      </c>
      <c r="D1141" s="568" t="s">
        <v>3944</v>
      </c>
      <c r="E1141" s="568" t="s">
        <v>3945</v>
      </c>
      <c r="F1141" s="571">
        <v>456</v>
      </c>
      <c r="G1141" s="571">
        <v>333792</v>
      </c>
      <c r="H1141" s="571">
        <v>1</v>
      </c>
      <c r="I1141" s="571">
        <v>732</v>
      </c>
      <c r="J1141" s="571">
        <v>479</v>
      </c>
      <c r="K1141" s="571">
        <v>351107</v>
      </c>
      <c r="L1141" s="571">
        <v>1.0518736218962708</v>
      </c>
      <c r="M1141" s="571">
        <v>733</v>
      </c>
      <c r="N1141" s="571">
        <v>146</v>
      </c>
      <c r="O1141" s="571">
        <v>107164</v>
      </c>
      <c r="P1141" s="585">
        <v>0.3210502348768095</v>
      </c>
      <c r="Q1141" s="572">
        <v>734</v>
      </c>
    </row>
    <row r="1142" spans="1:17" ht="14.4" customHeight="1" x14ac:dyDescent="0.3">
      <c r="A1142" s="567" t="s">
        <v>4746</v>
      </c>
      <c r="B1142" s="568" t="s">
        <v>3813</v>
      </c>
      <c r="C1142" s="568" t="s">
        <v>3828</v>
      </c>
      <c r="D1142" s="568" t="s">
        <v>3961</v>
      </c>
      <c r="E1142" s="568" t="s">
        <v>3945</v>
      </c>
      <c r="F1142" s="571">
        <v>5</v>
      </c>
      <c r="G1142" s="571">
        <v>4290</v>
      </c>
      <c r="H1142" s="571">
        <v>1</v>
      </c>
      <c r="I1142" s="571">
        <v>858</v>
      </c>
      <c r="J1142" s="571">
        <v>4</v>
      </c>
      <c r="K1142" s="571">
        <v>3436</v>
      </c>
      <c r="L1142" s="571">
        <v>0.80093240093240092</v>
      </c>
      <c r="M1142" s="571">
        <v>859</v>
      </c>
      <c r="N1142" s="571">
        <v>4</v>
      </c>
      <c r="O1142" s="571">
        <v>3440</v>
      </c>
      <c r="P1142" s="585">
        <v>0.80186480186480191</v>
      </c>
      <c r="Q1142" s="572">
        <v>860</v>
      </c>
    </row>
    <row r="1143" spans="1:17" ht="14.4" customHeight="1" x14ac:dyDescent="0.3">
      <c r="A1143" s="567" t="s">
        <v>4746</v>
      </c>
      <c r="B1143" s="568" t="s">
        <v>3813</v>
      </c>
      <c r="C1143" s="568" t="s">
        <v>3828</v>
      </c>
      <c r="D1143" s="568" t="s">
        <v>3875</v>
      </c>
      <c r="E1143" s="568" t="s">
        <v>3876</v>
      </c>
      <c r="F1143" s="571">
        <v>783</v>
      </c>
      <c r="G1143" s="571">
        <v>62640</v>
      </c>
      <c r="H1143" s="571">
        <v>1</v>
      </c>
      <c r="I1143" s="571">
        <v>80</v>
      </c>
      <c r="J1143" s="571">
        <v>858</v>
      </c>
      <c r="K1143" s="571">
        <v>69498</v>
      </c>
      <c r="L1143" s="571">
        <v>1.1094827586206897</v>
      </c>
      <c r="M1143" s="571">
        <v>81</v>
      </c>
      <c r="N1143" s="571">
        <v>531</v>
      </c>
      <c r="O1143" s="571">
        <v>43542</v>
      </c>
      <c r="P1143" s="585">
        <v>0.69511494252873562</v>
      </c>
      <c r="Q1143" s="572">
        <v>82</v>
      </c>
    </row>
    <row r="1144" spans="1:17" ht="14.4" customHeight="1" x14ac:dyDescent="0.3">
      <c r="A1144" s="567" t="s">
        <v>4746</v>
      </c>
      <c r="B1144" s="568" t="s">
        <v>3813</v>
      </c>
      <c r="C1144" s="568" t="s">
        <v>3828</v>
      </c>
      <c r="D1144" s="568" t="s">
        <v>3946</v>
      </c>
      <c r="E1144" s="568" t="s">
        <v>3947</v>
      </c>
      <c r="F1144" s="571">
        <v>2</v>
      </c>
      <c r="G1144" s="571">
        <v>1044</v>
      </c>
      <c r="H1144" s="571">
        <v>1</v>
      </c>
      <c r="I1144" s="571">
        <v>522</v>
      </c>
      <c r="J1144" s="571">
        <v>9</v>
      </c>
      <c r="K1144" s="571">
        <v>4707</v>
      </c>
      <c r="L1144" s="571">
        <v>4.5086206896551726</v>
      </c>
      <c r="M1144" s="571">
        <v>523</v>
      </c>
      <c r="N1144" s="571">
        <v>8</v>
      </c>
      <c r="O1144" s="571">
        <v>4192</v>
      </c>
      <c r="P1144" s="585">
        <v>4.0153256704980844</v>
      </c>
      <c r="Q1144" s="572">
        <v>524</v>
      </c>
    </row>
    <row r="1145" spans="1:17" ht="14.4" customHeight="1" x14ac:dyDescent="0.3">
      <c r="A1145" s="567" t="s">
        <v>4746</v>
      </c>
      <c r="B1145" s="568" t="s">
        <v>3813</v>
      </c>
      <c r="C1145" s="568" t="s">
        <v>3828</v>
      </c>
      <c r="D1145" s="568" t="s">
        <v>3983</v>
      </c>
      <c r="E1145" s="568" t="s">
        <v>3984</v>
      </c>
      <c r="F1145" s="571">
        <v>1</v>
      </c>
      <c r="G1145" s="571">
        <v>1363</v>
      </c>
      <c r="H1145" s="571">
        <v>1</v>
      </c>
      <c r="I1145" s="571">
        <v>1363</v>
      </c>
      <c r="J1145" s="571"/>
      <c r="K1145" s="571"/>
      <c r="L1145" s="571"/>
      <c r="M1145" s="571"/>
      <c r="N1145" s="571"/>
      <c r="O1145" s="571"/>
      <c r="P1145" s="585"/>
      <c r="Q1145" s="572"/>
    </row>
    <row r="1146" spans="1:17" ht="14.4" customHeight="1" x14ac:dyDescent="0.3">
      <c r="A1146" s="567" t="s">
        <v>4746</v>
      </c>
      <c r="B1146" s="568" t="s">
        <v>3813</v>
      </c>
      <c r="C1146" s="568" t="s">
        <v>3828</v>
      </c>
      <c r="D1146" s="568" t="s">
        <v>3891</v>
      </c>
      <c r="E1146" s="568" t="s">
        <v>3892</v>
      </c>
      <c r="F1146" s="571">
        <v>117</v>
      </c>
      <c r="G1146" s="571">
        <v>20007</v>
      </c>
      <c r="H1146" s="571">
        <v>1</v>
      </c>
      <c r="I1146" s="571">
        <v>171</v>
      </c>
      <c r="J1146" s="571">
        <v>144</v>
      </c>
      <c r="K1146" s="571">
        <v>24768</v>
      </c>
      <c r="L1146" s="571">
        <v>1.2379667116509221</v>
      </c>
      <c r="M1146" s="571">
        <v>172</v>
      </c>
      <c r="N1146" s="571">
        <v>48</v>
      </c>
      <c r="O1146" s="571">
        <v>8256</v>
      </c>
      <c r="P1146" s="585">
        <v>0.41265557055030738</v>
      </c>
      <c r="Q1146" s="572">
        <v>172</v>
      </c>
    </row>
    <row r="1147" spans="1:17" ht="14.4" customHeight="1" x14ac:dyDescent="0.3">
      <c r="A1147" s="567" t="s">
        <v>4746</v>
      </c>
      <c r="B1147" s="568" t="s">
        <v>3813</v>
      </c>
      <c r="C1147" s="568" t="s">
        <v>3828</v>
      </c>
      <c r="D1147" s="568" t="s">
        <v>3893</v>
      </c>
      <c r="E1147" s="568" t="s">
        <v>3868</v>
      </c>
      <c r="F1147" s="571">
        <v>1</v>
      </c>
      <c r="G1147" s="571">
        <v>360</v>
      </c>
      <c r="H1147" s="571">
        <v>1</v>
      </c>
      <c r="I1147" s="571">
        <v>360</v>
      </c>
      <c r="J1147" s="571">
        <v>5</v>
      </c>
      <c r="K1147" s="571">
        <v>1810</v>
      </c>
      <c r="L1147" s="571">
        <v>5.0277777777777777</v>
      </c>
      <c r="M1147" s="571">
        <v>362</v>
      </c>
      <c r="N1147" s="571">
        <v>17</v>
      </c>
      <c r="O1147" s="571">
        <v>6205</v>
      </c>
      <c r="P1147" s="585">
        <v>17.236111111111111</v>
      </c>
      <c r="Q1147" s="572">
        <v>365</v>
      </c>
    </row>
    <row r="1148" spans="1:17" ht="14.4" customHeight="1" x14ac:dyDescent="0.3">
      <c r="A1148" s="567" t="s">
        <v>4746</v>
      </c>
      <c r="B1148" s="568" t="s">
        <v>3813</v>
      </c>
      <c r="C1148" s="568" t="s">
        <v>3828</v>
      </c>
      <c r="D1148" s="568" t="s">
        <v>3895</v>
      </c>
      <c r="E1148" s="568" t="s">
        <v>3872</v>
      </c>
      <c r="F1148" s="571">
        <v>13</v>
      </c>
      <c r="G1148" s="571">
        <v>7124</v>
      </c>
      <c r="H1148" s="571">
        <v>1</v>
      </c>
      <c r="I1148" s="571">
        <v>548</v>
      </c>
      <c r="J1148" s="571">
        <v>6</v>
      </c>
      <c r="K1148" s="571">
        <v>3300</v>
      </c>
      <c r="L1148" s="571">
        <v>0.46322290847838293</v>
      </c>
      <c r="M1148" s="571">
        <v>550</v>
      </c>
      <c r="N1148" s="571">
        <v>5</v>
      </c>
      <c r="O1148" s="571">
        <v>2765</v>
      </c>
      <c r="P1148" s="585">
        <v>0.38812464907355421</v>
      </c>
      <c r="Q1148" s="572">
        <v>553</v>
      </c>
    </row>
    <row r="1149" spans="1:17" ht="14.4" customHeight="1" x14ac:dyDescent="0.3">
      <c r="A1149" s="567" t="s">
        <v>4746</v>
      </c>
      <c r="B1149" s="568" t="s">
        <v>3813</v>
      </c>
      <c r="C1149" s="568" t="s">
        <v>3828</v>
      </c>
      <c r="D1149" s="568" t="s">
        <v>3951</v>
      </c>
      <c r="E1149" s="568" t="s">
        <v>3874</v>
      </c>
      <c r="F1149" s="571">
        <v>12</v>
      </c>
      <c r="G1149" s="571">
        <v>8892</v>
      </c>
      <c r="H1149" s="571">
        <v>1</v>
      </c>
      <c r="I1149" s="571">
        <v>741</v>
      </c>
      <c r="J1149" s="571"/>
      <c r="K1149" s="571"/>
      <c r="L1149" s="571"/>
      <c r="M1149" s="571"/>
      <c r="N1149" s="571"/>
      <c r="O1149" s="571"/>
      <c r="P1149" s="585"/>
      <c r="Q1149" s="572"/>
    </row>
    <row r="1150" spans="1:17" ht="14.4" customHeight="1" x14ac:dyDescent="0.3">
      <c r="A1150" s="567" t="s">
        <v>4746</v>
      </c>
      <c r="B1150" s="568" t="s">
        <v>3813</v>
      </c>
      <c r="C1150" s="568" t="s">
        <v>3828</v>
      </c>
      <c r="D1150" s="568" t="s">
        <v>3952</v>
      </c>
      <c r="E1150" s="568" t="s">
        <v>3945</v>
      </c>
      <c r="F1150" s="571">
        <v>300</v>
      </c>
      <c r="G1150" s="571">
        <v>239400</v>
      </c>
      <c r="H1150" s="571">
        <v>1</v>
      </c>
      <c r="I1150" s="571">
        <v>798</v>
      </c>
      <c r="J1150" s="571">
        <v>352</v>
      </c>
      <c r="K1150" s="571">
        <v>281600</v>
      </c>
      <c r="L1150" s="571">
        <v>1.1762740183792815</v>
      </c>
      <c r="M1150" s="571">
        <v>800</v>
      </c>
      <c r="N1150" s="571">
        <v>350</v>
      </c>
      <c r="O1150" s="571">
        <v>281050</v>
      </c>
      <c r="P1150" s="585">
        <v>1.1739766081871346</v>
      </c>
      <c r="Q1150" s="572">
        <v>803</v>
      </c>
    </row>
    <row r="1151" spans="1:17" ht="14.4" customHeight="1" x14ac:dyDescent="0.3">
      <c r="A1151" s="567" t="s">
        <v>4746</v>
      </c>
      <c r="B1151" s="568" t="s">
        <v>3813</v>
      </c>
      <c r="C1151" s="568" t="s">
        <v>3828</v>
      </c>
      <c r="D1151" s="568" t="s">
        <v>3953</v>
      </c>
      <c r="E1151" s="568" t="s">
        <v>3945</v>
      </c>
      <c r="F1151" s="571">
        <v>27</v>
      </c>
      <c r="G1151" s="571">
        <v>24948</v>
      </c>
      <c r="H1151" s="571">
        <v>1</v>
      </c>
      <c r="I1151" s="571">
        <v>924</v>
      </c>
      <c r="J1151" s="571">
        <v>26</v>
      </c>
      <c r="K1151" s="571">
        <v>24076</v>
      </c>
      <c r="L1151" s="571">
        <v>0.96504729838063175</v>
      </c>
      <c r="M1151" s="571">
        <v>926</v>
      </c>
      <c r="N1151" s="571">
        <v>39</v>
      </c>
      <c r="O1151" s="571">
        <v>36231</v>
      </c>
      <c r="P1151" s="585">
        <v>1.4522607022607024</v>
      </c>
      <c r="Q1151" s="572">
        <v>929</v>
      </c>
    </row>
    <row r="1152" spans="1:17" ht="14.4" customHeight="1" x14ac:dyDescent="0.3">
      <c r="A1152" s="567" t="s">
        <v>4746</v>
      </c>
      <c r="B1152" s="568" t="s">
        <v>3813</v>
      </c>
      <c r="C1152" s="568" t="s">
        <v>3828</v>
      </c>
      <c r="D1152" s="568" t="s">
        <v>3899</v>
      </c>
      <c r="E1152" s="568" t="s">
        <v>3892</v>
      </c>
      <c r="F1152" s="571">
        <v>80</v>
      </c>
      <c r="G1152" s="571">
        <v>16400</v>
      </c>
      <c r="H1152" s="571">
        <v>1</v>
      </c>
      <c r="I1152" s="571">
        <v>205</v>
      </c>
      <c r="J1152" s="571">
        <v>70</v>
      </c>
      <c r="K1152" s="571">
        <v>14420</v>
      </c>
      <c r="L1152" s="571">
        <v>0.87926829268292683</v>
      </c>
      <c r="M1152" s="571">
        <v>206</v>
      </c>
      <c r="N1152" s="571">
        <v>103</v>
      </c>
      <c r="O1152" s="571">
        <v>21321</v>
      </c>
      <c r="P1152" s="585">
        <v>1.3000609756097561</v>
      </c>
      <c r="Q1152" s="572">
        <v>207</v>
      </c>
    </row>
    <row r="1153" spans="1:17" ht="14.4" customHeight="1" x14ac:dyDescent="0.3">
      <c r="A1153" s="567" t="s">
        <v>4746</v>
      </c>
      <c r="B1153" s="568" t="s">
        <v>3813</v>
      </c>
      <c r="C1153" s="568" t="s">
        <v>3828</v>
      </c>
      <c r="D1153" s="568" t="s">
        <v>3902</v>
      </c>
      <c r="E1153" s="568" t="s">
        <v>3903</v>
      </c>
      <c r="F1153" s="571">
        <v>1</v>
      </c>
      <c r="G1153" s="571">
        <v>324</v>
      </c>
      <c r="H1153" s="571">
        <v>1</v>
      </c>
      <c r="I1153" s="571">
        <v>324</v>
      </c>
      <c r="J1153" s="571"/>
      <c r="K1153" s="571"/>
      <c r="L1153" s="571"/>
      <c r="M1153" s="571"/>
      <c r="N1153" s="571">
        <v>1</v>
      </c>
      <c r="O1153" s="571">
        <v>327</v>
      </c>
      <c r="P1153" s="585">
        <v>1.0092592592592593</v>
      </c>
      <c r="Q1153" s="572">
        <v>327</v>
      </c>
    </row>
    <row r="1154" spans="1:17" ht="14.4" customHeight="1" x14ac:dyDescent="0.3">
      <c r="A1154" s="567" t="s">
        <v>4747</v>
      </c>
      <c r="B1154" s="568" t="s">
        <v>3813</v>
      </c>
      <c r="C1154" s="568" t="s">
        <v>3819</v>
      </c>
      <c r="D1154" s="568" t="s">
        <v>3820</v>
      </c>
      <c r="E1154" s="568" t="s">
        <v>3821</v>
      </c>
      <c r="F1154" s="571">
        <v>5</v>
      </c>
      <c r="G1154" s="571">
        <v>1170.6500000000001</v>
      </c>
      <c r="H1154" s="571">
        <v>1</v>
      </c>
      <c r="I1154" s="571">
        <v>234.13000000000002</v>
      </c>
      <c r="J1154" s="571"/>
      <c r="K1154" s="571"/>
      <c r="L1154" s="571"/>
      <c r="M1154" s="571"/>
      <c r="N1154" s="571"/>
      <c r="O1154" s="571"/>
      <c r="P1154" s="585"/>
      <c r="Q1154" s="572"/>
    </row>
    <row r="1155" spans="1:17" ht="14.4" customHeight="1" x14ac:dyDescent="0.3">
      <c r="A1155" s="567" t="s">
        <v>4747</v>
      </c>
      <c r="B1155" s="568" t="s">
        <v>3813</v>
      </c>
      <c r="C1155" s="568" t="s">
        <v>3819</v>
      </c>
      <c r="D1155" s="568" t="s">
        <v>3822</v>
      </c>
      <c r="E1155" s="568" t="s">
        <v>3823</v>
      </c>
      <c r="F1155" s="571">
        <v>94</v>
      </c>
      <c r="G1155" s="571">
        <v>22008.22</v>
      </c>
      <c r="H1155" s="571">
        <v>1</v>
      </c>
      <c r="I1155" s="571">
        <v>234.13000000000002</v>
      </c>
      <c r="J1155" s="571">
        <v>57</v>
      </c>
      <c r="K1155" s="571">
        <v>13830.480000000001</v>
      </c>
      <c r="L1155" s="571">
        <v>0.62842337999165765</v>
      </c>
      <c r="M1155" s="571">
        <v>242.64000000000001</v>
      </c>
      <c r="N1155" s="571">
        <v>53</v>
      </c>
      <c r="O1155" s="571">
        <v>12859.92</v>
      </c>
      <c r="P1155" s="585">
        <v>0.58432349367645364</v>
      </c>
      <c r="Q1155" s="572">
        <v>242.64000000000001</v>
      </c>
    </row>
    <row r="1156" spans="1:17" ht="14.4" customHeight="1" x14ac:dyDescent="0.3">
      <c r="A1156" s="567" t="s">
        <v>4747</v>
      </c>
      <c r="B1156" s="568" t="s">
        <v>3813</v>
      </c>
      <c r="C1156" s="568" t="s">
        <v>3819</v>
      </c>
      <c r="D1156" s="568" t="s">
        <v>3967</v>
      </c>
      <c r="E1156" s="568" t="s">
        <v>3968</v>
      </c>
      <c r="F1156" s="571">
        <v>2</v>
      </c>
      <c r="G1156" s="571">
        <v>468.26</v>
      </c>
      <c r="H1156" s="571">
        <v>1</v>
      </c>
      <c r="I1156" s="571">
        <v>234.13</v>
      </c>
      <c r="J1156" s="571"/>
      <c r="K1156" s="571"/>
      <c r="L1156" s="571"/>
      <c r="M1156" s="571"/>
      <c r="N1156" s="571"/>
      <c r="O1156" s="571"/>
      <c r="P1156" s="585"/>
      <c r="Q1156" s="572"/>
    </row>
    <row r="1157" spans="1:17" ht="14.4" customHeight="1" x14ac:dyDescent="0.3">
      <c r="A1157" s="567" t="s">
        <v>4747</v>
      </c>
      <c r="B1157" s="568" t="s">
        <v>3813</v>
      </c>
      <c r="C1157" s="568" t="s">
        <v>3828</v>
      </c>
      <c r="D1157" s="568" t="s">
        <v>3841</v>
      </c>
      <c r="E1157" s="568" t="s">
        <v>3842</v>
      </c>
      <c r="F1157" s="571"/>
      <c r="G1157" s="571"/>
      <c r="H1157" s="571"/>
      <c r="I1157" s="571"/>
      <c r="J1157" s="571"/>
      <c r="K1157" s="571"/>
      <c r="L1157" s="571"/>
      <c r="M1157" s="571"/>
      <c r="N1157" s="571">
        <v>1</v>
      </c>
      <c r="O1157" s="571">
        <v>81</v>
      </c>
      <c r="P1157" s="585"/>
      <c r="Q1157" s="572">
        <v>81</v>
      </c>
    </row>
    <row r="1158" spans="1:17" ht="14.4" customHeight="1" x14ac:dyDescent="0.3">
      <c r="A1158" s="567" t="s">
        <v>4747</v>
      </c>
      <c r="B1158" s="568" t="s">
        <v>3813</v>
      </c>
      <c r="C1158" s="568" t="s">
        <v>3828</v>
      </c>
      <c r="D1158" s="568" t="s">
        <v>3851</v>
      </c>
      <c r="E1158" s="568" t="s">
        <v>3852</v>
      </c>
      <c r="F1158" s="571"/>
      <c r="G1158" s="571"/>
      <c r="H1158" s="571"/>
      <c r="I1158" s="571"/>
      <c r="J1158" s="571"/>
      <c r="K1158" s="571"/>
      <c r="L1158" s="571"/>
      <c r="M1158" s="571"/>
      <c r="N1158" s="571">
        <v>1</v>
      </c>
      <c r="O1158" s="571">
        <v>108</v>
      </c>
      <c r="P1158" s="585"/>
      <c r="Q1158" s="572">
        <v>108</v>
      </c>
    </row>
    <row r="1159" spans="1:17" ht="14.4" customHeight="1" x14ac:dyDescent="0.3">
      <c r="A1159" s="567" t="s">
        <v>4747</v>
      </c>
      <c r="B1159" s="568" t="s">
        <v>3813</v>
      </c>
      <c r="C1159" s="568" t="s">
        <v>3828</v>
      </c>
      <c r="D1159" s="568" t="s">
        <v>3853</v>
      </c>
      <c r="E1159" s="568" t="s">
        <v>3854</v>
      </c>
      <c r="F1159" s="571">
        <v>2</v>
      </c>
      <c r="G1159" s="571">
        <v>240</v>
      </c>
      <c r="H1159" s="571">
        <v>1</v>
      </c>
      <c r="I1159" s="571">
        <v>120</v>
      </c>
      <c r="J1159" s="571">
        <v>6</v>
      </c>
      <c r="K1159" s="571">
        <v>720</v>
      </c>
      <c r="L1159" s="571">
        <v>3</v>
      </c>
      <c r="M1159" s="571">
        <v>120</v>
      </c>
      <c r="N1159" s="571"/>
      <c r="O1159" s="571"/>
      <c r="P1159" s="585"/>
      <c r="Q1159" s="572"/>
    </row>
    <row r="1160" spans="1:17" ht="14.4" customHeight="1" x14ac:dyDescent="0.3">
      <c r="A1160" s="567" t="s">
        <v>4747</v>
      </c>
      <c r="B1160" s="568" t="s">
        <v>3813</v>
      </c>
      <c r="C1160" s="568" t="s">
        <v>3828</v>
      </c>
      <c r="D1160" s="568" t="s">
        <v>3859</v>
      </c>
      <c r="E1160" s="568" t="s">
        <v>3860</v>
      </c>
      <c r="F1160" s="571">
        <v>11</v>
      </c>
      <c r="G1160" s="571">
        <v>2530</v>
      </c>
      <c r="H1160" s="571">
        <v>1</v>
      </c>
      <c r="I1160" s="571">
        <v>230</v>
      </c>
      <c r="J1160" s="571">
        <v>3</v>
      </c>
      <c r="K1160" s="571">
        <v>693</v>
      </c>
      <c r="L1160" s="571">
        <v>0.27391304347826084</v>
      </c>
      <c r="M1160" s="571">
        <v>231</v>
      </c>
      <c r="N1160" s="571">
        <v>6</v>
      </c>
      <c r="O1160" s="571">
        <v>1392</v>
      </c>
      <c r="P1160" s="585">
        <v>0.55019762845849807</v>
      </c>
      <c r="Q1160" s="572">
        <v>232</v>
      </c>
    </row>
    <row r="1161" spans="1:17" ht="14.4" customHeight="1" x14ac:dyDescent="0.3">
      <c r="A1161" s="567" t="s">
        <v>4747</v>
      </c>
      <c r="B1161" s="568" t="s">
        <v>3813</v>
      </c>
      <c r="C1161" s="568" t="s">
        <v>3828</v>
      </c>
      <c r="D1161" s="568" t="s">
        <v>3861</v>
      </c>
      <c r="E1161" s="568" t="s">
        <v>3862</v>
      </c>
      <c r="F1161" s="571">
        <v>6</v>
      </c>
      <c r="G1161" s="571">
        <v>690</v>
      </c>
      <c r="H1161" s="571">
        <v>1</v>
      </c>
      <c r="I1161" s="571">
        <v>115</v>
      </c>
      <c r="J1161" s="571">
        <v>4</v>
      </c>
      <c r="K1161" s="571">
        <v>464</v>
      </c>
      <c r="L1161" s="571">
        <v>0.672463768115942</v>
      </c>
      <c r="M1161" s="571">
        <v>116</v>
      </c>
      <c r="N1161" s="571">
        <v>6</v>
      </c>
      <c r="O1161" s="571">
        <v>696</v>
      </c>
      <c r="P1161" s="585">
        <v>1.008695652173913</v>
      </c>
      <c r="Q1161" s="572">
        <v>116</v>
      </c>
    </row>
    <row r="1162" spans="1:17" ht="14.4" customHeight="1" x14ac:dyDescent="0.3">
      <c r="A1162" s="567" t="s">
        <v>4747</v>
      </c>
      <c r="B1162" s="568" t="s">
        <v>3813</v>
      </c>
      <c r="C1162" s="568" t="s">
        <v>3828</v>
      </c>
      <c r="D1162" s="568" t="s">
        <v>3869</v>
      </c>
      <c r="E1162" s="568" t="s">
        <v>3870</v>
      </c>
      <c r="F1162" s="571">
        <v>3</v>
      </c>
      <c r="G1162" s="571">
        <v>954</v>
      </c>
      <c r="H1162" s="571">
        <v>1</v>
      </c>
      <c r="I1162" s="571">
        <v>318</v>
      </c>
      <c r="J1162" s="571"/>
      <c r="K1162" s="571"/>
      <c r="L1162" s="571"/>
      <c r="M1162" s="571"/>
      <c r="N1162" s="571">
        <v>1</v>
      </c>
      <c r="O1162" s="571">
        <v>320</v>
      </c>
      <c r="P1162" s="585">
        <v>0.33542976939203356</v>
      </c>
      <c r="Q1162" s="572">
        <v>320</v>
      </c>
    </row>
    <row r="1163" spans="1:17" ht="14.4" customHeight="1" x14ac:dyDescent="0.3">
      <c r="A1163" s="567" t="s">
        <v>4747</v>
      </c>
      <c r="B1163" s="568" t="s">
        <v>3813</v>
      </c>
      <c r="C1163" s="568" t="s">
        <v>3828</v>
      </c>
      <c r="D1163" s="568" t="s">
        <v>3873</v>
      </c>
      <c r="E1163" s="568" t="s">
        <v>3874</v>
      </c>
      <c r="F1163" s="571">
        <v>2</v>
      </c>
      <c r="G1163" s="571">
        <v>1350</v>
      </c>
      <c r="H1163" s="571">
        <v>1</v>
      </c>
      <c r="I1163" s="571">
        <v>675</v>
      </c>
      <c r="J1163" s="571">
        <v>3</v>
      </c>
      <c r="K1163" s="571">
        <v>2028</v>
      </c>
      <c r="L1163" s="571">
        <v>1.5022222222222221</v>
      </c>
      <c r="M1163" s="571">
        <v>676</v>
      </c>
      <c r="N1163" s="571"/>
      <c r="O1163" s="571"/>
      <c r="P1163" s="585"/>
      <c r="Q1163" s="572"/>
    </row>
    <row r="1164" spans="1:17" ht="14.4" customHeight="1" x14ac:dyDescent="0.3">
      <c r="A1164" s="567" t="s">
        <v>4747</v>
      </c>
      <c r="B1164" s="568" t="s">
        <v>3813</v>
      </c>
      <c r="C1164" s="568" t="s">
        <v>3828</v>
      </c>
      <c r="D1164" s="568" t="s">
        <v>3944</v>
      </c>
      <c r="E1164" s="568" t="s">
        <v>3945</v>
      </c>
      <c r="F1164" s="571">
        <v>6</v>
      </c>
      <c r="G1164" s="571">
        <v>4392</v>
      </c>
      <c r="H1164" s="571">
        <v>1</v>
      </c>
      <c r="I1164" s="571">
        <v>732</v>
      </c>
      <c r="J1164" s="571"/>
      <c r="K1164" s="571"/>
      <c r="L1164" s="571"/>
      <c r="M1164" s="571"/>
      <c r="N1164" s="571"/>
      <c r="O1164" s="571"/>
      <c r="P1164" s="585"/>
      <c r="Q1164" s="572"/>
    </row>
    <row r="1165" spans="1:17" ht="14.4" customHeight="1" x14ac:dyDescent="0.3">
      <c r="A1165" s="567" t="s">
        <v>4747</v>
      </c>
      <c r="B1165" s="568" t="s">
        <v>3813</v>
      </c>
      <c r="C1165" s="568" t="s">
        <v>3828</v>
      </c>
      <c r="D1165" s="568" t="s">
        <v>3875</v>
      </c>
      <c r="E1165" s="568" t="s">
        <v>3876</v>
      </c>
      <c r="F1165" s="571">
        <v>11</v>
      </c>
      <c r="G1165" s="571">
        <v>880</v>
      </c>
      <c r="H1165" s="571">
        <v>1</v>
      </c>
      <c r="I1165" s="571">
        <v>80</v>
      </c>
      <c r="J1165" s="571">
        <v>3</v>
      </c>
      <c r="K1165" s="571">
        <v>243</v>
      </c>
      <c r="L1165" s="571">
        <v>0.27613636363636362</v>
      </c>
      <c r="M1165" s="571">
        <v>81</v>
      </c>
      <c r="N1165" s="571">
        <v>1</v>
      </c>
      <c r="O1165" s="571">
        <v>82</v>
      </c>
      <c r="P1165" s="585">
        <v>9.3181818181818185E-2</v>
      </c>
      <c r="Q1165" s="572">
        <v>82</v>
      </c>
    </row>
    <row r="1166" spans="1:17" ht="14.4" customHeight="1" x14ac:dyDescent="0.3">
      <c r="A1166" s="567" t="s">
        <v>4747</v>
      </c>
      <c r="B1166" s="568" t="s">
        <v>3813</v>
      </c>
      <c r="C1166" s="568" t="s">
        <v>3828</v>
      </c>
      <c r="D1166" s="568" t="s">
        <v>3879</v>
      </c>
      <c r="E1166" s="568" t="s">
        <v>3880</v>
      </c>
      <c r="F1166" s="571">
        <v>1</v>
      </c>
      <c r="G1166" s="571">
        <v>332</v>
      </c>
      <c r="H1166" s="571">
        <v>1</v>
      </c>
      <c r="I1166" s="571">
        <v>332</v>
      </c>
      <c r="J1166" s="571"/>
      <c r="K1166" s="571"/>
      <c r="L1166" s="571"/>
      <c r="M1166" s="571"/>
      <c r="N1166" s="571"/>
      <c r="O1166" s="571"/>
      <c r="P1166" s="585"/>
      <c r="Q1166" s="572"/>
    </row>
    <row r="1167" spans="1:17" ht="14.4" customHeight="1" x14ac:dyDescent="0.3">
      <c r="A1167" s="567" t="s">
        <v>4747</v>
      </c>
      <c r="B1167" s="568" t="s">
        <v>3813</v>
      </c>
      <c r="C1167" s="568" t="s">
        <v>3828</v>
      </c>
      <c r="D1167" s="568" t="s">
        <v>3881</v>
      </c>
      <c r="E1167" s="568" t="s">
        <v>3882</v>
      </c>
      <c r="F1167" s="571">
        <v>102</v>
      </c>
      <c r="G1167" s="571">
        <v>36720</v>
      </c>
      <c r="H1167" s="571">
        <v>1</v>
      </c>
      <c r="I1167" s="571">
        <v>360</v>
      </c>
      <c r="J1167" s="571">
        <v>57</v>
      </c>
      <c r="K1167" s="571">
        <v>20577</v>
      </c>
      <c r="L1167" s="571">
        <v>0.56037581699346406</v>
      </c>
      <c r="M1167" s="571">
        <v>361</v>
      </c>
      <c r="N1167" s="571">
        <v>52</v>
      </c>
      <c r="O1167" s="571">
        <v>18824</v>
      </c>
      <c r="P1167" s="585">
        <v>0.51263616557734204</v>
      </c>
      <c r="Q1167" s="572">
        <v>362</v>
      </c>
    </row>
    <row r="1168" spans="1:17" ht="14.4" customHeight="1" x14ac:dyDescent="0.3">
      <c r="A1168" s="567" t="s">
        <v>4747</v>
      </c>
      <c r="B1168" s="568" t="s">
        <v>3813</v>
      </c>
      <c r="C1168" s="568" t="s">
        <v>3828</v>
      </c>
      <c r="D1168" s="568" t="s">
        <v>3885</v>
      </c>
      <c r="E1168" s="568" t="s">
        <v>3886</v>
      </c>
      <c r="F1168" s="571"/>
      <c r="G1168" s="571"/>
      <c r="H1168" s="571"/>
      <c r="I1168" s="571"/>
      <c r="J1168" s="571"/>
      <c r="K1168" s="571"/>
      <c r="L1168" s="571"/>
      <c r="M1168" s="571"/>
      <c r="N1168" s="571">
        <v>7</v>
      </c>
      <c r="O1168" s="571">
        <v>4207</v>
      </c>
      <c r="P1168" s="585"/>
      <c r="Q1168" s="572">
        <v>601</v>
      </c>
    </row>
    <row r="1169" spans="1:17" ht="14.4" customHeight="1" x14ac:dyDescent="0.3">
      <c r="A1169" s="567" t="s">
        <v>4747</v>
      </c>
      <c r="B1169" s="568" t="s">
        <v>3813</v>
      </c>
      <c r="C1169" s="568" t="s">
        <v>3828</v>
      </c>
      <c r="D1169" s="568" t="s">
        <v>3887</v>
      </c>
      <c r="E1169" s="568" t="s">
        <v>3888</v>
      </c>
      <c r="F1169" s="571">
        <v>16</v>
      </c>
      <c r="G1169" s="571">
        <v>11952</v>
      </c>
      <c r="H1169" s="571">
        <v>1</v>
      </c>
      <c r="I1169" s="571">
        <v>747</v>
      </c>
      <c r="J1169" s="571">
        <v>8</v>
      </c>
      <c r="K1169" s="571">
        <v>5984</v>
      </c>
      <c r="L1169" s="571">
        <v>0.50066934404283803</v>
      </c>
      <c r="M1169" s="571">
        <v>748</v>
      </c>
      <c r="N1169" s="571">
        <v>2</v>
      </c>
      <c r="O1169" s="571">
        <v>1498</v>
      </c>
      <c r="P1169" s="585">
        <v>0.12533467202141901</v>
      </c>
      <c r="Q1169" s="572">
        <v>749</v>
      </c>
    </row>
    <row r="1170" spans="1:17" ht="14.4" customHeight="1" x14ac:dyDescent="0.3">
      <c r="A1170" s="567" t="s">
        <v>4747</v>
      </c>
      <c r="B1170" s="568" t="s">
        <v>3813</v>
      </c>
      <c r="C1170" s="568" t="s">
        <v>3828</v>
      </c>
      <c r="D1170" s="568" t="s">
        <v>3891</v>
      </c>
      <c r="E1170" s="568" t="s">
        <v>3892</v>
      </c>
      <c r="F1170" s="571">
        <v>3</v>
      </c>
      <c r="G1170" s="571">
        <v>513</v>
      </c>
      <c r="H1170" s="571">
        <v>1</v>
      </c>
      <c r="I1170" s="571">
        <v>171</v>
      </c>
      <c r="J1170" s="571"/>
      <c r="K1170" s="571"/>
      <c r="L1170" s="571"/>
      <c r="M1170" s="571"/>
      <c r="N1170" s="571"/>
      <c r="O1170" s="571"/>
      <c r="P1170" s="585"/>
      <c r="Q1170" s="572"/>
    </row>
    <row r="1171" spans="1:17" ht="14.4" customHeight="1" x14ac:dyDescent="0.3">
      <c r="A1171" s="567" t="s">
        <v>4747</v>
      </c>
      <c r="B1171" s="568" t="s">
        <v>3813</v>
      </c>
      <c r="C1171" s="568" t="s">
        <v>3828</v>
      </c>
      <c r="D1171" s="568" t="s">
        <v>3978</v>
      </c>
      <c r="E1171" s="568" t="s">
        <v>3979</v>
      </c>
      <c r="F1171" s="571"/>
      <c r="G1171" s="571"/>
      <c r="H1171" s="571"/>
      <c r="I1171" s="571"/>
      <c r="J1171" s="571">
        <v>1</v>
      </c>
      <c r="K1171" s="571">
        <v>338</v>
      </c>
      <c r="L1171" s="571"/>
      <c r="M1171" s="571">
        <v>338</v>
      </c>
      <c r="N1171" s="571">
        <v>1</v>
      </c>
      <c r="O1171" s="571">
        <v>340</v>
      </c>
      <c r="P1171" s="585"/>
      <c r="Q1171" s="572">
        <v>340</v>
      </c>
    </row>
    <row r="1172" spans="1:17" ht="14.4" customHeight="1" x14ac:dyDescent="0.3">
      <c r="A1172" s="567" t="s">
        <v>4747</v>
      </c>
      <c r="B1172" s="568" t="s">
        <v>3813</v>
      </c>
      <c r="C1172" s="568" t="s">
        <v>3828</v>
      </c>
      <c r="D1172" s="568" t="s">
        <v>3958</v>
      </c>
      <c r="E1172" s="568" t="s">
        <v>3884</v>
      </c>
      <c r="F1172" s="571"/>
      <c r="G1172" s="571"/>
      <c r="H1172" s="571"/>
      <c r="I1172" s="571"/>
      <c r="J1172" s="571">
        <v>1</v>
      </c>
      <c r="K1172" s="571">
        <v>586</v>
      </c>
      <c r="L1172" s="571"/>
      <c r="M1172" s="571">
        <v>586</v>
      </c>
      <c r="N1172" s="571"/>
      <c r="O1172" s="571"/>
      <c r="P1172" s="585"/>
      <c r="Q1172" s="572"/>
    </row>
    <row r="1173" spans="1:17" ht="14.4" customHeight="1" x14ac:dyDescent="0.3">
      <c r="A1173" s="567" t="s">
        <v>4747</v>
      </c>
      <c r="B1173" s="568" t="s">
        <v>3813</v>
      </c>
      <c r="C1173" s="568" t="s">
        <v>3828</v>
      </c>
      <c r="D1173" s="568" t="s">
        <v>3959</v>
      </c>
      <c r="E1173" s="568" t="s">
        <v>3886</v>
      </c>
      <c r="F1173" s="571"/>
      <c r="G1173" s="571"/>
      <c r="H1173" s="571"/>
      <c r="I1173" s="571"/>
      <c r="J1173" s="571">
        <v>1</v>
      </c>
      <c r="K1173" s="571">
        <v>701</v>
      </c>
      <c r="L1173" s="571"/>
      <c r="M1173" s="571">
        <v>701</v>
      </c>
      <c r="N1173" s="571"/>
      <c r="O1173" s="571"/>
      <c r="P1173" s="585"/>
      <c r="Q1173" s="572"/>
    </row>
    <row r="1174" spans="1:17" ht="14.4" customHeight="1" x14ac:dyDescent="0.3">
      <c r="A1174" s="567" t="s">
        <v>4747</v>
      </c>
      <c r="B1174" s="568" t="s">
        <v>3813</v>
      </c>
      <c r="C1174" s="568" t="s">
        <v>3828</v>
      </c>
      <c r="D1174" s="568" t="s">
        <v>3898</v>
      </c>
      <c r="E1174" s="568" t="s">
        <v>3888</v>
      </c>
      <c r="F1174" s="571"/>
      <c r="G1174" s="571"/>
      <c r="H1174" s="571"/>
      <c r="I1174" s="571"/>
      <c r="J1174" s="571">
        <v>1</v>
      </c>
      <c r="K1174" s="571">
        <v>815</v>
      </c>
      <c r="L1174" s="571"/>
      <c r="M1174" s="571">
        <v>815</v>
      </c>
      <c r="N1174" s="571"/>
      <c r="O1174" s="571"/>
      <c r="P1174" s="585"/>
      <c r="Q1174" s="572"/>
    </row>
    <row r="1175" spans="1:17" ht="14.4" customHeight="1" x14ac:dyDescent="0.3">
      <c r="A1175" s="567" t="s">
        <v>4747</v>
      </c>
      <c r="B1175" s="568" t="s">
        <v>3813</v>
      </c>
      <c r="C1175" s="568" t="s">
        <v>3828</v>
      </c>
      <c r="D1175" s="568" t="s">
        <v>3902</v>
      </c>
      <c r="E1175" s="568" t="s">
        <v>3903</v>
      </c>
      <c r="F1175" s="571">
        <v>119</v>
      </c>
      <c r="G1175" s="571">
        <v>38556</v>
      </c>
      <c r="H1175" s="571">
        <v>1</v>
      </c>
      <c r="I1175" s="571">
        <v>324</v>
      </c>
      <c r="J1175" s="571">
        <v>72</v>
      </c>
      <c r="K1175" s="571">
        <v>23472</v>
      </c>
      <c r="L1175" s="571">
        <v>0.60877684407096166</v>
      </c>
      <c r="M1175" s="571">
        <v>326</v>
      </c>
      <c r="N1175" s="571">
        <v>65</v>
      </c>
      <c r="O1175" s="571">
        <v>21255</v>
      </c>
      <c r="P1175" s="585">
        <v>0.55127606598194834</v>
      </c>
      <c r="Q1175" s="572">
        <v>327</v>
      </c>
    </row>
    <row r="1176" spans="1:17" ht="14.4" customHeight="1" x14ac:dyDescent="0.3">
      <c r="A1176" s="567" t="s">
        <v>4747</v>
      </c>
      <c r="B1176" s="568" t="s">
        <v>3813</v>
      </c>
      <c r="C1176" s="568" t="s">
        <v>3828</v>
      </c>
      <c r="D1176" s="568" t="s">
        <v>3904</v>
      </c>
      <c r="E1176" s="568" t="s">
        <v>3905</v>
      </c>
      <c r="F1176" s="571">
        <v>2</v>
      </c>
      <c r="G1176" s="571">
        <v>324</v>
      </c>
      <c r="H1176" s="571">
        <v>1</v>
      </c>
      <c r="I1176" s="571">
        <v>162</v>
      </c>
      <c r="J1176" s="571"/>
      <c r="K1176" s="571"/>
      <c r="L1176" s="571"/>
      <c r="M1176" s="571"/>
      <c r="N1176" s="571"/>
      <c r="O1176" s="571"/>
      <c r="P1176" s="585"/>
      <c r="Q1176" s="572"/>
    </row>
    <row r="1177" spans="1:17" ht="14.4" customHeight="1" x14ac:dyDescent="0.3">
      <c r="A1177" s="567" t="s">
        <v>4748</v>
      </c>
      <c r="B1177" s="568" t="s">
        <v>3813</v>
      </c>
      <c r="C1177" s="568" t="s">
        <v>3819</v>
      </c>
      <c r="D1177" s="568" t="s">
        <v>3822</v>
      </c>
      <c r="E1177" s="568" t="s">
        <v>3823</v>
      </c>
      <c r="F1177" s="571"/>
      <c r="G1177" s="571"/>
      <c r="H1177" s="571"/>
      <c r="I1177" s="571"/>
      <c r="J1177" s="571">
        <v>3</v>
      </c>
      <c r="K1177" s="571">
        <v>727.92</v>
      </c>
      <c r="L1177" s="571"/>
      <c r="M1177" s="571">
        <v>242.64</v>
      </c>
      <c r="N1177" s="571"/>
      <c r="O1177" s="571"/>
      <c r="P1177" s="585"/>
      <c r="Q1177" s="572"/>
    </row>
    <row r="1178" spans="1:17" ht="14.4" customHeight="1" x14ac:dyDescent="0.3">
      <c r="A1178" s="567" t="s">
        <v>4748</v>
      </c>
      <c r="B1178" s="568" t="s">
        <v>3813</v>
      </c>
      <c r="C1178" s="568" t="s">
        <v>3819</v>
      </c>
      <c r="D1178" s="568" t="s">
        <v>3967</v>
      </c>
      <c r="E1178" s="568" t="s">
        <v>3968</v>
      </c>
      <c r="F1178" s="571">
        <v>1</v>
      </c>
      <c r="G1178" s="571">
        <v>234.13</v>
      </c>
      <c r="H1178" s="571">
        <v>1</v>
      </c>
      <c r="I1178" s="571">
        <v>234.13</v>
      </c>
      <c r="J1178" s="571"/>
      <c r="K1178" s="571"/>
      <c r="L1178" s="571"/>
      <c r="M1178" s="571"/>
      <c r="N1178" s="571"/>
      <c r="O1178" s="571"/>
      <c r="P1178" s="585"/>
      <c r="Q1178" s="572"/>
    </row>
    <row r="1179" spans="1:17" ht="14.4" customHeight="1" x14ac:dyDescent="0.3">
      <c r="A1179" s="567" t="s">
        <v>4748</v>
      </c>
      <c r="B1179" s="568" t="s">
        <v>3813</v>
      </c>
      <c r="C1179" s="568" t="s">
        <v>3828</v>
      </c>
      <c r="D1179" s="568" t="s">
        <v>3940</v>
      </c>
      <c r="E1179" s="568" t="s">
        <v>3941</v>
      </c>
      <c r="F1179" s="571">
        <v>1</v>
      </c>
      <c r="G1179" s="571">
        <v>850</v>
      </c>
      <c r="H1179" s="571">
        <v>1</v>
      </c>
      <c r="I1179" s="571">
        <v>850</v>
      </c>
      <c r="J1179" s="571"/>
      <c r="K1179" s="571"/>
      <c r="L1179" s="571"/>
      <c r="M1179" s="571"/>
      <c r="N1179" s="571"/>
      <c r="O1179" s="571"/>
      <c r="P1179" s="585"/>
      <c r="Q1179" s="572"/>
    </row>
    <row r="1180" spans="1:17" ht="14.4" customHeight="1" x14ac:dyDescent="0.3">
      <c r="A1180" s="567" t="s">
        <v>4748</v>
      </c>
      <c r="B1180" s="568" t="s">
        <v>3813</v>
      </c>
      <c r="C1180" s="568" t="s">
        <v>3828</v>
      </c>
      <c r="D1180" s="568" t="s">
        <v>3942</v>
      </c>
      <c r="E1180" s="568" t="s">
        <v>3943</v>
      </c>
      <c r="F1180" s="571">
        <v>3</v>
      </c>
      <c r="G1180" s="571">
        <v>549</v>
      </c>
      <c r="H1180" s="571">
        <v>1</v>
      </c>
      <c r="I1180" s="571">
        <v>183</v>
      </c>
      <c r="J1180" s="571">
        <v>1</v>
      </c>
      <c r="K1180" s="571">
        <v>185</v>
      </c>
      <c r="L1180" s="571">
        <v>0.33697632058287796</v>
      </c>
      <c r="M1180" s="571">
        <v>185</v>
      </c>
      <c r="N1180" s="571"/>
      <c r="O1180" s="571"/>
      <c r="P1180" s="585"/>
      <c r="Q1180" s="572"/>
    </row>
    <row r="1181" spans="1:17" ht="14.4" customHeight="1" x14ac:dyDescent="0.3">
      <c r="A1181" s="567" t="s">
        <v>4748</v>
      </c>
      <c r="B1181" s="568" t="s">
        <v>3813</v>
      </c>
      <c r="C1181" s="568" t="s">
        <v>3828</v>
      </c>
      <c r="D1181" s="568" t="s">
        <v>3971</v>
      </c>
      <c r="E1181" s="568" t="s">
        <v>3972</v>
      </c>
      <c r="F1181" s="571"/>
      <c r="G1181" s="571"/>
      <c r="H1181" s="571"/>
      <c r="I1181" s="571"/>
      <c r="J1181" s="571">
        <v>1</v>
      </c>
      <c r="K1181" s="571">
        <v>1093</v>
      </c>
      <c r="L1181" s="571"/>
      <c r="M1181" s="571">
        <v>1093</v>
      </c>
      <c r="N1181" s="571"/>
      <c r="O1181" s="571"/>
      <c r="P1181" s="585"/>
      <c r="Q1181" s="572"/>
    </row>
    <row r="1182" spans="1:17" ht="14.4" customHeight="1" x14ac:dyDescent="0.3">
      <c r="A1182" s="567" t="s">
        <v>4748</v>
      </c>
      <c r="B1182" s="568" t="s">
        <v>3813</v>
      </c>
      <c r="C1182" s="568" t="s">
        <v>3828</v>
      </c>
      <c r="D1182" s="568" t="s">
        <v>3849</v>
      </c>
      <c r="E1182" s="568" t="s">
        <v>3850</v>
      </c>
      <c r="F1182" s="571"/>
      <c r="G1182" s="571"/>
      <c r="H1182" s="571"/>
      <c r="I1182" s="571"/>
      <c r="J1182" s="571">
        <v>1</v>
      </c>
      <c r="K1182" s="571">
        <v>632</v>
      </c>
      <c r="L1182" s="571"/>
      <c r="M1182" s="571">
        <v>632</v>
      </c>
      <c r="N1182" s="571"/>
      <c r="O1182" s="571"/>
      <c r="P1182" s="585"/>
      <c r="Q1182" s="572"/>
    </row>
    <row r="1183" spans="1:17" ht="14.4" customHeight="1" x14ac:dyDescent="0.3">
      <c r="A1183" s="567" t="s">
        <v>4748</v>
      </c>
      <c r="B1183" s="568" t="s">
        <v>3813</v>
      </c>
      <c r="C1183" s="568" t="s">
        <v>3828</v>
      </c>
      <c r="D1183" s="568" t="s">
        <v>3973</v>
      </c>
      <c r="E1183" s="568" t="s">
        <v>3974</v>
      </c>
      <c r="F1183" s="571">
        <v>12</v>
      </c>
      <c r="G1183" s="571">
        <v>1200</v>
      </c>
      <c r="H1183" s="571">
        <v>1</v>
      </c>
      <c r="I1183" s="571">
        <v>100</v>
      </c>
      <c r="J1183" s="571">
        <v>5</v>
      </c>
      <c r="K1183" s="571">
        <v>500</v>
      </c>
      <c r="L1183" s="571">
        <v>0.41666666666666669</v>
      </c>
      <c r="M1183" s="571">
        <v>100</v>
      </c>
      <c r="N1183" s="571"/>
      <c r="O1183" s="571"/>
      <c r="P1183" s="585"/>
      <c r="Q1183" s="572"/>
    </row>
    <row r="1184" spans="1:17" ht="14.4" customHeight="1" x14ac:dyDescent="0.3">
      <c r="A1184" s="567" t="s">
        <v>4748</v>
      </c>
      <c r="B1184" s="568" t="s">
        <v>3813</v>
      </c>
      <c r="C1184" s="568" t="s">
        <v>3828</v>
      </c>
      <c r="D1184" s="568" t="s">
        <v>3855</v>
      </c>
      <c r="E1184" s="568" t="s">
        <v>3856</v>
      </c>
      <c r="F1184" s="571"/>
      <c r="G1184" s="571"/>
      <c r="H1184" s="571"/>
      <c r="I1184" s="571"/>
      <c r="J1184" s="571">
        <v>1</v>
      </c>
      <c r="K1184" s="571">
        <v>156</v>
      </c>
      <c r="L1184" s="571"/>
      <c r="M1184" s="571">
        <v>156</v>
      </c>
      <c r="N1184" s="571"/>
      <c r="O1184" s="571"/>
      <c r="P1184" s="585"/>
      <c r="Q1184" s="572"/>
    </row>
    <row r="1185" spans="1:17" ht="14.4" customHeight="1" x14ac:dyDescent="0.3">
      <c r="A1185" s="567" t="s">
        <v>4748</v>
      </c>
      <c r="B1185" s="568" t="s">
        <v>3813</v>
      </c>
      <c r="C1185" s="568" t="s">
        <v>3828</v>
      </c>
      <c r="D1185" s="568" t="s">
        <v>3857</v>
      </c>
      <c r="E1185" s="568" t="s">
        <v>3858</v>
      </c>
      <c r="F1185" s="571">
        <v>3</v>
      </c>
      <c r="G1185" s="571">
        <v>231</v>
      </c>
      <c r="H1185" s="571">
        <v>1</v>
      </c>
      <c r="I1185" s="571">
        <v>77</v>
      </c>
      <c r="J1185" s="571">
        <v>1</v>
      </c>
      <c r="K1185" s="571">
        <v>78</v>
      </c>
      <c r="L1185" s="571">
        <v>0.33766233766233766</v>
      </c>
      <c r="M1185" s="571">
        <v>78</v>
      </c>
      <c r="N1185" s="571"/>
      <c r="O1185" s="571"/>
      <c r="P1185" s="585"/>
      <c r="Q1185" s="572"/>
    </row>
    <row r="1186" spans="1:17" ht="14.4" customHeight="1" x14ac:dyDescent="0.3">
      <c r="A1186" s="567" t="s">
        <v>4748</v>
      </c>
      <c r="B1186" s="568" t="s">
        <v>3813</v>
      </c>
      <c r="C1186" s="568" t="s">
        <v>3828</v>
      </c>
      <c r="D1186" s="568" t="s">
        <v>3859</v>
      </c>
      <c r="E1186" s="568" t="s">
        <v>3860</v>
      </c>
      <c r="F1186" s="571">
        <v>260</v>
      </c>
      <c r="G1186" s="571">
        <v>59800</v>
      </c>
      <c r="H1186" s="571">
        <v>1</v>
      </c>
      <c r="I1186" s="571">
        <v>230</v>
      </c>
      <c r="J1186" s="571">
        <v>197</v>
      </c>
      <c r="K1186" s="571">
        <v>45507</v>
      </c>
      <c r="L1186" s="571">
        <v>0.76098662207357859</v>
      </c>
      <c r="M1186" s="571">
        <v>231</v>
      </c>
      <c r="N1186" s="571"/>
      <c r="O1186" s="571"/>
      <c r="P1186" s="585"/>
      <c r="Q1186" s="572"/>
    </row>
    <row r="1187" spans="1:17" ht="14.4" customHeight="1" x14ac:dyDescent="0.3">
      <c r="A1187" s="567" t="s">
        <v>4748</v>
      </c>
      <c r="B1187" s="568" t="s">
        <v>3813</v>
      </c>
      <c r="C1187" s="568" t="s">
        <v>3828</v>
      </c>
      <c r="D1187" s="568" t="s">
        <v>3861</v>
      </c>
      <c r="E1187" s="568" t="s">
        <v>3862</v>
      </c>
      <c r="F1187" s="571">
        <v>752</v>
      </c>
      <c r="G1187" s="571">
        <v>86480</v>
      </c>
      <c r="H1187" s="571">
        <v>1</v>
      </c>
      <c r="I1187" s="571">
        <v>115</v>
      </c>
      <c r="J1187" s="571">
        <v>798</v>
      </c>
      <c r="K1187" s="571">
        <v>92568</v>
      </c>
      <c r="L1187" s="571">
        <v>1.0703977798334876</v>
      </c>
      <c r="M1187" s="571">
        <v>116</v>
      </c>
      <c r="N1187" s="571"/>
      <c r="O1187" s="571"/>
      <c r="P1187" s="585"/>
      <c r="Q1187" s="572"/>
    </row>
    <row r="1188" spans="1:17" ht="14.4" customHeight="1" x14ac:dyDescent="0.3">
      <c r="A1188" s="567" t="s">
        <v>4748</v>
      </c>
      <c r="B1188" s="568" t="s">
        <v>3813</v>
      </c>
      <c r="C1188" s="568" t="s">
        <v>3828</v>
      </c>
      <c r="D1188" s="568" t="s">
        <v>3867</v>
      </c>
      <c r="E1188" s="568" t="s">
        <v>3868</v>
      </c>
      <c r="F1188" s="571">
        <v>1</v>
      </c>
      <c r="G1188" s="571">
        <v>294</v>
      </c>
      <c r="H1188" s="571">
        <v>1</v>
      </c>
      <c r="I1188" s="571">
        <v>294</v>
      </c>
      <c r="J1188" s="571">
        <v>2</v>
      </c>
      <c r="K1188" s="571">
        <v>590</v>
      </c>
      <c r="L1188" s="571">
        <v>2.0068027210884352</v>
      </c>
      <c r="M1188" s="571">
        <v>295</v>
      </c>
      <c r="N1188" s="571"/>
      <c r="O1188" s="571"/>
      <c r="P1188" s="585"/>
      <c r="Q1188" s="572"/>
    </row>
    <row r="1189" spans="1:17" ht="14.4" customHeight="1" x14ac:dyDescent="0.3">
      <c r="A1189" s="567" t="s">
        <v>4748</v>
      </c>
      <c r="B1189" s="568" t="s">
        <v>3813</v>
      </c>
      <c r="C1189" s="568" t="s">
        <v>3828</v>
      </c>
      <c r="D1189" s="568" t="s">
        <v>3871</v>
      </c>
      <c r="E1189" s="568" t="s">
        <v>3872</v>
      </c>
      <c r="F1189" s="571">
        <v>14</v>
      </c>
      <c r="G1189" s="571">
        <v>6748</v>
      </c>
      <c r="H1189" s="571">
        <v>1</v>
      </c>
      <c r="I1189" s="571">
        <v>482</v>
      </c>
      <c r="J1189" s="571">
        <v>25</v>
      </c>
      <c r="K1189" s="571">
        <v>12075</v>
      </c>
      <c r="L1189" s="571">
        <v>1.7894190871369295</v>
      </c>
      <c r="M1189" s="571">
        <v>483</v>
      </c>
      <c r="N1189" s="571"/>
      <c r="O1189" s="571"/>
      <c r="P1189" s="585"/>
      <c r="Q1189" s="572"/>
    </row>
    <row r="1190" spans="1:17" ht="14.4" customHeight="1" x14ac:dyDescent="0.3">
      <c r="A1190" s="567" t="s">
        <v>4748</v>
      </c>
      <c r="B1190" s="568" t="s">
        <v>3813</v>
      </c>
      <c r="C1190" s="568" t="s">
        <v>3828</v>
      </c>
      <c r="D1190" s="568" t="s">
        <v>3873</v>
      </c>
      <c r="E1190" s="568" t="s">
        <v>3874</v>
      </c>
      <c r="F1190" s="571">
        <v>60</v>
      </c>
      <c r="G1190" s="571">
        <v>40500</v>
      </c>
      <c r="H1190" s="571">
        <v>1</v>
      </c>
      <c r="I1190" s="571">
        <v>675</v>
      </c>
      <c r="J1190" s="571">
        <v>23</v>
      </c>
      <c r="K1190" s="571">
        <v>15548</v>
      </c>
      <c r="L1190" s="571">
        <v>0.38390123456790126</v>
      </c>
      <c r="M1190" s="571">
        <v>676</v>
      </c>
      <c r="N1190" s="571"/>
      <c r="O1190" s="571"/>
      <c r="P1190" s="585"/>
      <c r="Q1190" s="572"/>
    </row>
    <row r="1191" spans="1:17" ht="14.4" customHeight="1" x14ac:dyDescent="0.3">
      <c r="A1191" s="567" t="s">
        <v>4748</v>
      </c>
      <c r="B1191" s="568" t="s">
        <v>3813</v>
      </c>
      <c r="C1191" s="568" t="s">
        <v>3828</v>
      </c>
      <c r="D1191" s="568" t="s">
        <v>3944</v>
      </c>
      <c r="E1191" s="568" t="s">
        <v>3945</v>
      </c>
      <c r="F1191" s="571">
        <v>509</v>
      </c>
      <c r="G1191" s="571">
        <v>372588</v>
      </c>
      <c r="H1191" s="571">
        <v>1</v>
      </c>
      <c r="I1191" s="571">
        <v>732</v>
      </c>
      <c r="J1191" s="571">
        <v>310</v>
      </c>
      <c r="K1191" s="571">
        <v>227230</v>
      </c>
      <c r="L1191" s="571">
        <v>0.60986934630208167</v>
      </c>
      <c r="M1191" s="571">
        <v>733</v>
      </c>
      <c r="N1191" s="571"/>
      <c r="O1191" s="571"/>
      <c r="P1191" s="585"/>
      <c r="Q1191" s="572"/>
    </row>
    <row r="1192" spans="1:17" ht="14.4" customHeight="1" x14ac:dyDescent="0.3">
      <c r="A1192" s="567" t="s">
        <v>4748</v>
      </c>
      <c r="B1192" s="568" t="s">
        <v>3813</v>
      </c>
      <c r="C1192" s="568" t="s">
        <v>3828</v>
      </c>
      <c r="D1192" s="568" t="s">
        <v>3961</v>
      </c>
      <c r="E1192" s="568" t="s">
        <v>3945</v>
      </c>
      <c r="F1192" s="571">
        <v>13</v>
      </c>
      <c r="G1192" s="571">
        <v>11154</v>
      </c>
      <c r="H1192" s="571">
        <v>1</v>
      </c>
      <c r="I1192" s="571">
        <v>858</v>
      </c>
      <c r="J1192" s="571">
        <v>20</v>
      </c>
      <c r="K1192" s="571">
        <v>17180</v>
      </c>
      <c r="L1192" s="571">
        <v>1.5402546171776941</v>
      </c>
      <c r="M1192" s="571">
        <v>859</v>
      </c>
      <c r="N1192" s="571"/>
      <c r="O1192" s="571"/>
      <c r="P1192" s="585"/>
      <c r="Q1192" s="572"/>
    </row>
    <row r="1193" spans="1:17" ht="14.4" customHeight="1" x14ac:dyDescent="0.3">
      <c r="A1193" s="567" t="s">
        <v>4748</v>
      </c>
      <c r="B1193" s="568" t="s">
        <v>3813</v>
      </c>
      <c r="C1193" s="568" t="s">
        <v>3828</v>
      </c>
      <c r="D1193" s="568" t="s">
        <v>3975</v>
      </c>
      <c r="E1193" s="568" t="s">
        <v>3945</v>
      </c>
      <c r="F1193" s="571">
        <v>6</v>
      </c>
      <c r="G1193" s="571">
        <v>5646</v>
      </c>
      <c r="H1193" s="571">
        <v>1</v>
      </c>
      <c r="I1193" s="571">
        <v>941</v>
      </c>
      <c r="J1193" s="571"/>
      <c r="K1193" s="571"/>
      <c r="L1193" s="571"/>
      <c r="M1193" s="571"/>
      <c r="N1193" s="571"/>
      <c r="O1193" s="571"/>
      <c r="P1193" s="585"/>
      <c r="Q1193" s="572"/>
    </row>
    <row r="1194" spans="1:17" ht="14.4" customHeight="1" x14ac:dyDescent="0.3">
      <c r="A1194" s="567" t="s">
        <v>4748</v>
      </c>
      <c r="B1194" s="568" t="s">
        <v>3813</v>
      </c>
      <c r="C1194" s="568" t="s">
        <v>3828</v>
      </c>
      <c r="D1194" s="568" t="s">
        <v>3875</v>
      </c>
      <c r="E1194" s="568" t="s">
        <v>3876</v>
      </c>
      <c r="F1194" s="571">
        <v>1492</v>
      </c>
      <c r="G1194" s="571">
        <v>119360</v>
      </c>
      <c r="H1194" s="571">
        <v>1</v>
      </c>
      <c r="I1194" s="571">
        <v>80</v>
      </c>
      <c r="J1194" s="571">
        <v>1127</v>
      </c>
      <c r="K1194" s="571">
        <v>91287</v>
      </c>
      <c r="L1194" s="571">
        <v>0.7648039544235925</v>
      </c>
      <c r="M1194" s="571">
        <v>81</v>
      </c>
      <c r="N1194" s="571"/>
      <c r="O1194" s="571"/>
      <c r="P1194" s="585"/>
      <c r="Q1194" s="572"/>
    </row>
    <row r="1195" spans="1:17" ht="14.4" customHeight="1" x14ac:dyDescent="0.3">
      <c r="A1195" s="567" t="s">
        <v>4748</v>
      </c>
      <c r="B1195" s="568" t="s">
        <v>3813</v>
      </c>
      <c r="C1195" s="568" t="s">
        <v>3828</v>
      </c>
      <c r="D1195" s="568" t="s">
        <v>3946</v>
      </c>
      <c r="E1195" s="568" t="s">
        <v>3947</v>
      </c>
      <c r="F1195" s="571">
        <v>13</v>
      </c>
      <c r="G1195" s="571">
        <v>6786</v>
      </c>
      <c r="H1195" s="571">
        <v>1</v>
      </c>
      <c r="I1195" s="571">
        <v>522</v>
      </c>
      <c r="J1195" s="571">
        <v>8</v>
      </c>
      <c r="K1195" s="571">
        <v>4184</v>
      </c>
      <c r="L1195" s="571">
        <v>0.61656351311523727</v>
      </c>
      <c r="M1195" s="571">
        <v>523</v>
      </c>
      <c r="N1195" s="571"/>
      <c r="O1195" s="571"/>
      <c r="P1195" s="585"/>
      <c r="Q1195" s="572"/>
    </row>
    <row r="1196" spans="1:17" ht="14.4" customHeight="1" x14ac:dyDescent="0.3">
      <c r="A1196" s="567" t="s">
        <v>4748</v>
      </c>
      <c r="B1196" s="568" t="s">
        <v>3813</v>
      </c>
      <c r="C1196" s="568" t="s">
        <v>3828</v>
      </c>
      <c r="D1196" s="568" t="s">
        <v>3879</v>
      </c>
      <c r="E1196" s="568" t="s">
        <v>3880</v>
      </c>
      <c r="F1196" s="571">
        <v>2</v>
      </c>
      <c r="G1196" s="571">
        <v>664</v>
      </c>
      <c r="H1196" s="571">
        <v>1</v>
      </c>
      <c r="I1196" s="571">
        <v>332</v>
      </c>
      <c r="J1196" s="571">
        <v>1</v>
      </c>
      <c r="K1196" s="571">
        <v>333</v>
      </c>
      <c r="L1196" s="571">
        <v>0.50150602409638556</v>
      </c>
      <c r="M1196" s="571">
        <v>333</v>
      </c>
      <c r="N1196" s="571"/>
      <c r="O1196" s="571"/>
      <c r="P1196" s="585"/>
      <c r="Q1196" s="572"/>
    </row>
    <row r="1197" spans="1:17" ht="14.4" customHeight="1" x14ac:dyDescent="0.3">
      <c r="A1197" s="567" t="s">
        <v>4748</v>
      </c>
      <c r="B1197" s="568" t="s">
        <v>3813</v>
      </c>
      <c r="C1197" s="568" t="s">
        <v>3828</v>
      </c>
      <c r="D1197" s="568" t="s">
        <v>3881</v>
      </c>
      <c r="E1197" s="568" t="s">
        <v>3882</v>
      </c>
      <c r="F1197" s="571">
        <v>3</v>
      </c>
      <c r="G1197" s="571">
        <v>1080</v>
      </c>
      <c r="H1197" s="571">
        <v>1</v>
      </c>
      <c r="I1197" s="571">
        <v>360</v>
      </c>
      <c r="J1197" s="571">
        <v>1</v>
      </c>
      <c r="K1197" s="571">
        <v>361</v>
      </c>
      <c r="L1197" s="571">
        <v>0.33425925925925926</v>
      </c>
      <c r="M1197" s="571">
        <v>361</v>
      </c>
      <c r="N1197" s="571"/>
      <c r="O1197" s="571"/>
      <c r="P1197" s="585"/>
      <c r="Q1197" s="572"/>
    </row>
    <row r="1198" spans="1:17" ht="14.4" customHeight="1" x14ac:dyDescent="0.3">
      <c r="A1198" s="567" t="s">
        <v>4748</v>
      </c>
      <c r="B1198" s="568" t="s">
        <v>3813</v>
      </c>
      <c r="C1198" s="568" t="s">
        <v>3828</v>
      </c>
      <c r="D1198" s="568" t="s">
        <v>3883</v>
      </c>
      <c r="E1198" s="568" t="s">
        <v>3884</v>
      </c>
      <c r="F1198" s="571">
        <v>5</v>
      </c>
      <c r="G1198" s="571">
        <v>2590</v>
      </c>
      <c r="H1198" s="571">
        <v>1</v>
      </c>
      <c r="I1198" s="571">
        <v>518</v>
      </c>
      <c r="J1198" s="571">
        <v>2</v>
      </c>
      <c r="K1198" s="571">
        <v>1038</v>
      </c>
      <c r="L1198" s="571">
        <v>0.40077220077220077</v>
      </c>
      <c r="M1198" s="571">
        <v>519</v>
      </c>
      <c r="N1198" s="571"/>
      <c r="O1198" s="571"/>
      <c r="P1198" s="585"/>
      <c r="Q1198" s="572"/>
    </row>
    <row r="1199" spans="1:17" ht="14.4" customHeight="1" x14ac:dyDescent="0.3">
      <c r="A1199" s="567" t="s">
        <v>4748</v>
      </c>
      <c r="B1199" s="568" t="s">
        <v>3813</v>
      </c>
      <c r="C1199" s="568" t="s">
        <v>3828</v>
      </c>
      <c r="D1199" s="568" t="s">
        <v>4733</v>
      </c>
      <c r="E1199" s="568" t="s">
        <v>3884</v>
      </c>
      <c r="F1199" s="571"/>
      <c r="G1199" s="571"/>
      <c r="H1199" s="571"/>
      <c r="I1199" s="571"/>
      <c r="J1199" s="571">
        <v>4</v>
      </c>
      <c r="K1199" s="571">
        <v>2924</v>
      </c>
      <c r="L1199" s="571"/>
      <c r="M1199" s="571">
        <v>731</v>
      </c>
      <c r="N1199" s="571"/>
      <c r="O1199" s="571"/>
      <c r="P1199" s="585"/>
      <c r="Q1199" s="572"/>
    </row>
    <row r="1200" spans="1:17" ht="14.4" customHeight="1" x14ac:dyDescent="0.3">
      <c r="A1200" s="567" t="s">
        <v>4748</v>
      </c>
      <c r="B1200" s="568" t="s">
        <v>3813</v>
      </c>
      <c r="C1200" s="568" t="s">
        <v>3828</v>
      </c>
      <c r="D1200" s="568" t="s">
        <v>3885</v>
      </c>
      <c r="E1200" s="568" t="s">
        <v>3886</v>
      </c>
      <c r="F1200" s="571">
        <v>2</v>
      </c>
      <c r="G1200" s="571">
        <v>1196</v>
      </c>
      <c r="H1200" s="571">
        <v>1</v>
      </c>
      <c r="I1200" s="571">
        <v>598</v>
      </c>
      <c r="J1200" s="571">
        <v>1</v>
      </c>
      <c r="K1200" s="571">
        <v>599</v>
      </c>
      <c r="L1200" s="571">
        <v>0.50083612040133785</v>
      </c>
      <c r="M1200" s="571">
        <v>599</v>
      </c>
      <c r="N1200" s="571"/>
      <c r="O1200" s="571"/>
      <c r="P1200" s="585"/>
      <c r="Q1200" s="572"/>
    </row>
    <row r="1201" spans="1:17" ht="14.4" customHeight="1" x14ac:dyDescent="0.3">
      <c r="A1201" s="567" t="s">
        <v>4748</v>
      </c>
      <c r="B1201" s="568" t="s">
        <v>3813</v>
      </c>
      <c r="C1201" s="568" t="s">
        <v>3828</v>
      </c>
      <c r="D1201" s="568" t="s">
        <v>3887</v>
      </c>
      <c r="E1201" s="568" t="s">
        <v>3888</v>
      </c>
      <c r="F1201" s="571"/>
      <c r="G1201" s="571"/>
      <c r="H1201" s="571"/>
      <c r="I1201" s="571"/>
      <c r="J1201" s="571">
        <v>1</v>
      </c>
      <c r="K1201" s="571">
        <v>748</v>
      </c>
      <c r="L1201" s="571"/>
      <c r="M1201" s="571">
        <v>748</v>
      </c>
      <c r="N1201" s="571"/>
      <c r="O1201" s="571"/>
      <c r="P1201" s="585"/>
      <c r="Q1201" s="572"/>
    </row>
    <row r="1202" spans="1:17" ht="14.4" customHeight="1" x14ac:dyDescent="0.3">
      <c r="A1202" s="567" t="s">
        <v>4748</v>
      </c>
      <c r="B1202" s="568" t="s">
        <v>3813</v>
      </c>
      <c r="C1202" s="568" t="s">
        <v>3828</v>
      </c>
      <c r="D1202" s="568" t="s">
        <v>3983</v>
      </c>
      <c r="E1202" s="568" t="s">
        <v>3984</v>
      </c>
      <c r="F1202" s="571">
        <v>1</v>
      </c>
      <c r="G1202" s="571">
        <v>1363</v>
      </c>
      <c r="H1202" s="571">
        <v>1</v>
      </c>
      <c r="I1202" s="571">
        <v>1363</v>
      </c>
      <c r="J1202" s="571"/>
      <c r="K1202" s="571"/>
      <c r="L1202" s="571"/>
      <c r="M1202" s="571"/>
      <c r="N1202" s="571"/>
      <c r="O1202" s="571"/>
      <c r="P1202" s="585"/>
      <c r="Q1202" s="572"/>
    </row>
    <row r="1203" spans="1:17" ht="14.4" customHeight="1" x14ac:dyDescent="0.3">
      <c r="A1203" s="567" t="s">
        <v>4748</v>
      </c>
      <c r="B1203" s="568" t="s">
        <v>3813</v>
      </c>
      <c r="C1203" s="568" t="s">
        <v>3828</v>
      </c>
      <c r="D1203" s="568" t="s">
        <v>3891</v>
      </c>
      <c r="E1203" s="568" t="s">
        <v>3892</v>
      </c>
      <c r="F1203" s="571">
        <v>89</v>
      </c>
      <c r="G1203" s="571">
        <v>15219</v>
      </c>
      <c r="H1203" s="571">
        <v>1</v>
      </c>
      <c r="I1203" s="571">
        <v>171</v>
      </c>
      <c r="J1203" s="571">
        <v>60</v>
      </c>
      <c r="K1203" s="571">
        <v>10320</v>
      </c>
      <c r="L1203" s="571">
        <v>0.67809974374137594</v>
      </c>
      <c r="M1203" s="571">
        <v>172</v>
      </c>
      <c r="N1203" s="571"/>
      <c r="O1203" s="571"/>
      <c r="P1203" s="585"/>
      <c r="Q1203" s="572"/>
    </row>
    <row r="1204" spans="1:17" ht="14.4" customHeight="1" x14ac:dyDescent="0.3">
      <c r="A1204" s="567" t="s">
        <v>4748</v>
      </c>
      <c r="B1204" s="568" t="s">
        <v>3813</v>
      </c>
      <c r="C1204" s="568" t="s">
        <v>3828</v>
      </c>
      <c r="D1204" s="568" t="s">
        <v>3893</v>
      </c>
      <c r="E1204" s="568" t="s">
        <v>3868</v>
      </c>
      <c r="F1204" s="571"/>
      <c r="G1204" s="571"/>
      <c r="H1204" s="571"/>
      <c r="I1204" s="571"/>
      <c r="J1204" s="571">
        <v>5</v>
      </c>
      <c r="K1204" s="571">
        <v>1810</v>
      </c>
      <c r="L1204" s="571"/>
      <c r="M1204" s="571">
        <v>362</v>
      </c>
      <c r="N1204" s="571"/>
      <c r="O1204" s="571"/>
      <c r="P1204" s="585"/>
      <c r="Q1204" s="572"/>
    </row>
    <row r="1205" spans="1:17" ht="14.4" customHeight="1" x14ac:dyDescent="0.3">
      <c r="A1205" s="567" t="s">
        <v>4748</v>
      </c>
      <c r="B1205" s="568" t="s">
        <v>3813</v>
      </c>
      <c r="C1205" s="568" t="s">
        <v>3828</v>
      </c>
      <c r="D1205" s="568" t="s">
        <v>3895</v>
      </c>
      <c r="E1205" s="568" t="s">
        <v>3872</v>
      </c>
      <c r="F1205" s="571">
        <v>5</v>
      </c>
      <c r="G1205" s="571">
        <v>2740</v>
      </c>
      <c r="H1205" s="571">
        <v>1</v>
      </c>
      <c r="I1205" s="571">
        <v>548</v>
      </c>
      <c r="J1205" s="571">
        <v>7</v>
      </c>
      <c r="K1205" s="571">
        <v>3850</v>
      </c>
      <c r="L1205" s="571">
        <v>1.4051094890510949</v>
      </c>
      <c r="M1205" s="571">
        <v>550</v>
      </c>
      <c r="N1205" s="571"/>
      <c r="O1205" s="571"/>
      <c r="P1205" s="585"/>
      <c r="Q1205" s="572"/>
    </row>
    <row r="1206" spans="1:17" ht="14.4" customHeight="1" x14ac:dyDescent="0.3">
      <c r="A1206" s="567" t="s">
        <v>4748</v>
      </c>
      <c r="B1206" s="568" t="s">
        <v>3813</v>
      </c>
      <c r="C1206" s="568" t="s">
        <v>3828</v>
      </c>
      <c r="D1206" s="568" t="s">
        <v>3951</v>
      </c>
      <c r="E1206" s="568" t="s">
        <v>3874</v>
      </c>
      <c r="F1206" s="571">
        <v>32</v>
      </c>
      <c r="G1206" s="571">
        <v>23712</v>
      </c>
      <c r="H1206" s="571">
        <v>1</v>
      </c>
      <c r="I1206" s="571">
        <v>741</v>
      </c>
      <c r="J1206" s="571">
        <v>44</v>
      </c>
      <c r="K1206" s="571">
        <v>32692</v>
      </c>
      <c r="L1206" s="571">
        <v>1.3787112010796221</v>
      </c>
      <c r="M1206" s="571">
        <v>743</v>
      </c>
      <c r="N1206" s="571"/>
      <c r="O1206" s="571"/>
      <c r="P1206" s="585"/>
      <c r="Q1206" s="572"/>
    </row>
    <row r="1207" spans="1:17" ht="14.4" customHeight="1" x14ac:dyDescent="0.3">
      <c r="A1207" s="567" t="s">
        <v>4748</v>
      </c>
      <c r="B1207" s="568" t="s">
        <v>3813</v>
      </c>
      <c r="C1207" s="568" t="s">
        <v>3828</v>
      </c>
      <c r="D1207" s="568" t="s">
        <v>3952</v>
      </c>
      <c r="E1207" s="568" t="s">
        <v>3945</v>
      </c>
      <c r="F1207" s="571">
        <v>673</v>
      </c>
      <c r="G1207" s="571">
        <v>537054</v>
      </c>
      <c r="H1207" s="571">
        <v>1</v>
      </c>
      <c r="I1207" s="571">
        <v>798</v>
      </c>
      <c r="J1207" s="571">
        <v>630</v>
      </c>
      <c r="K1207" s="571">
        <v>504000</v>
      </c>
      <c r="L1207" s="571">
        <v>0.93845311644639084</v>
      </c>
      <c r="M1207" s="571">
        <v>800</v>
      </c>
      <c r="N1207" s="571"/>
      <c r="O1207" s="571"/>
      <c r="P1207" s="585"/>
      <c r="Q1207" s="572"/>
    </row>
    <row r="1208" spans="1:17" ht="14.4" customHeight="1" x14ac:dyDescent="0.3">
      <c r="A1208" s="567" t="s">
        <v>4748</v>
      </c>
      <c r="B1208" s="568" t="s">
        <v>3813</v>
      </c>
      <c r="C1208" s="568" t="s">
        <v>3828</v>
      </c>
      <c r="D1208" s="568" t="s">
        <v>3953</v>
      </c>
      <c r="E1208" s="568" t="s">
        <v>3945</v>
      </c>
      <c r="F1208" s="571">
        <v>211</v>
      </c>
      <c r="G1208" s="571">
        <v>194964</v>
      </c>
      <c r="H1208" s="571">
        <v>1</v>
      </c>
      <c r="I1208" s="571">
        <v>924</v>
      </c>
      <c r="J1208" s="571">
        <v>92</v>
      </c>
      <c r="K1208" s="571">
        <v>85192</v>
      </c>
      <c r="L1208" s="571">
        <v>0.43696272132291092</v>
      </c>
      <c r="M1208" s="571">
        <v>926</v>
      </c>
      <c r="N1208" s="571"/>
      <c r="O1208" s="571"/>
      <c r="P1208" s="585"/>
      <c r="Q1208" s="572"/>
    </row>
    <row r="1209" spans="1:17" ht="14.4" customHeight="1" x14ac:dyDescent="0.3">
      <c r="A1209" s="567" t="s">
        <v>4748</v>
      </c>
      <c r="B1209" s="568" t="s">
        <v>3813</v>
      </c>
      <c r="C1209" s="568" t="s">
        <v>3828</v>
      </c>
      <c r="D1209" s="568" t="s">
        <v>3896</v>
      </c>
      <c r="E1209" s="568" t="s">
        <v>3880</v>
      </c>
      <c r="F1209" s="571"/>
      <c r="G1209" s="571"/>
      <c r="H1209" s="571"/>
      <c r="I1209" s="571"/>
      <c r="J1209" s="571">
        <v>1</v>
      </c>
      <c r="K1209" s="571">
        <v>435</v>
      </c>
      <c r="L1209" s="571"/>
      <c r="M1209" s="571">
        <v>435</v>
      </c>
      <c r="N1209" s="571"/>
      <c r="O1209" s="571"/>
      <c r="P1209" s="585"/>
      <c r="Q1209" s="572"/>
    </row>
    <row r="1210" spans="1:17" ht="14.4" customHeight="1" x14ac:dyDescent="0.3">
      <c r="A1210" s="567" t="s">
        <v>4748</v>
      </c>
      <c r="B1210" s="568" t="s">
        <v>3813</v>
      </c>
      <c r="C1210" s="568" t="s">
        <v>3828</v>
      </c>
      <c r="D1210" s="568" t="s">
        <v>3897</v>
      </c>
      <c r="E1210" s="568" t="s">
        <v>3882</v>
      </c>
      <c r="F1210" s="571">
        <v>3</v>
      </c>
      <c r="G1210" s="571">
        <v>1278</v>
      </c>
      <c r="H1210" s="571">
        <v>1</v>
      </c>
      <c r="I1210" s="571">
        <v>426</v>
      </c>
      <c r="J1210" s="571">
        <v>2</v>
      </c>
      <c r="K1210" s="571">
        <v>856</v>
      </c>
      <c r="L1210" s="571">
        <v>0.66979655712050079</v>
      </c>
      <c r="M1210" s="571">
        <v>428</v>
      </c>
      <c r="N1210" s="571"/>
      <c r="O1210" s="571"/>
      <c r="P1210" s="585"/>
      <c r="Q1210" s="572"/>
    </row>
    <row r="1211" spans="1:17" ht="14.4" customHeight="1" x14ac:dyDescent="0.3">
      <c r="A1211" s="567" t="s">
        <v>4748</v>
      </c>
      <c r="B1211" s="568" t="s">
        <v>3813</v>
      </c>
      <c r="C1211" s="568" t="s">
        <v>3828</v>
      </c>
      <c r="D1211" s="568" t="s">
        <v>3958</v>
      </c>
      <c r="E1211" s="568" t="s">
        <v>3884</v>
      </c>
      <c r="F1211" s="571">
        <v>4</v>
      </c>
      <c r="G1211" s="571">
        <v>2336</v>
      </c>
      <c r="H1211" s="571">
        <v>1</v>
      </c>
      <c r="I1211" s="571">
        <v>584</v>
      </c>
      <c r="J1211" s="571">
        <v>22</v>
      </c>
      <c r="K1211" s="571">
        <v>12892</v>
      </c>
      <c r="L1211" s="571">
        <v>5.5188356164383565</v>
      </c>
      <c r="M1211" s="571">
        <v>586</v>
      </c>
      <c r="N1211" s="571"/>
      <c r="O1211" s="571"/>
      <c r="P1211" s="585"/>
      <c r="Q1211" s="572"/>
    </row>
    <row r="1212" spans="1:17" ht="14.4" customHeight="1" x14ac:dyDescent="0.3">
      <c r="A1212" s="567" t="s">
        <v>4748</v>
      </c>
      <c r="B1212" s="568" t="s">
        <v>3813</v>
      </c>
      <c r="C1212" s="568" t="s">
        <v>3828</v>
      </c>
      <c r="D1212" s="568" t="s">
        <v>3959</v>
      </c>
      <c r="E1212" s="568" t="s">
        <v>3886</v>
      </c>
      <c r="F1212" s="571">
        <v>2</v>
      </c>
      <c r="G1212" s="571">
        <v>1396</v>
      </c>
      <c r="H1212" s="571">
        <v>1</v>
      </c>
      <c r="I1212" s="571">
        <v>698</v>
      </c>
      <c r="J1212" s="571">
        <v>3</v>
      </c>
      <c r="K1212" s="571">
        <v>2103</v>
      </c>
      <c r="L1212" s="571">
        <v>1.5064469914040115</v>
      </c>
      <c r="M1212" s="571">
        <v>701</v>
      </c>
      <c r="N1212" s="571"/>
      <c r="O1212" s="571"/>
      <c r="P1212" s="585"/>
      <c r="Q1212" s="572"/>
    </row>
    <row r="1213" spans="1:17" ht="14.4" customHeight="1" x14ac:dyDescent="0.3">
      <c r="A1213" s="567" t="s">
        <v>4748</v>
      </c>
      <c r="B1213" s="568" t="s">
        <v>3813</v>
      </c>
      <c r="C1213" s="568" t="s">
        <v>3828</v>
      </c>
      <c r="D1213" s="568" t="s">
        <v>3898</v>
      </c>
      <c r="E1213" s="568" t="s">
        <v>3888</v>
      </c>
      <c r="F1213" s="571">
        <v>1</v>
      </c>
      <c r="G1213" s="571">
        <v>813</v>
      </c>
      <c r="H1213" s="571">
        <v>1</v>
      </c>
      <c r="I1213" s="571">
        <v>813</v>
      </c>
      <c r="J1213" s="571">
        <v>1</v>
      </c>
      <c r="K1213" s="571">
        <v>815</v>
      </c>
      <c r="L1213" s="571">
        <v>1.002460024600246</v>
      </c>
      <c r="M1213" s="571">
        <v>815</v>
      </c>
      <c r="N1213" s="571"/>
      <c r="O1213" s="571"/>
      <c r="P1213" s="585"/>
      <c r="Q1213" s="572"/>
    </row>
    <row r="1214" spans="1:17" ht="14.4" customHeight="1" x14ac:dyDescent="0.3">
      <c r="A1214" s="567" t="s">
        <v>4748</v>
      </c>
      <c r="B1214" s="568" t="s">
        <v>3813</v>
      </c>
      <c r="C1214" s="568" t="s">
        <v>3828</v>
      </c>
      <c r="D1214" s="568" t="s">
        <v>3899</v>
      </c>
      <c r="E1214" s="568" t="s">
        <v>3892</v>
      </c>
      <c r="F1214" s="571">
        <v>102</v>
      </c>
      <c r="G1214" s="571">
        <v>20910</v>
      </c>
      <c r="H1214" s="571">
        <v>1</v>
      </c>
      <c r="I1214" s="571">
        <v>205</v>
      </c>
      <c r="J1214" s="571">
        <v>103</v>
      </c>
      <c r="K1214" s="571">
        <v>21218</v>
      </c>
      <c r="L1214" s="571">
        <v>1.014729794356767</v>
      </c>
      <c r="M1214" s="571">
        <v>206</v>
      </c>
      <c r="N1214" s="571"/>
      <c r="O1214" s="571"/>
      <c r="P1214" s="585"/>
      <c r="Q1214" s="572"/>
    </row>
    <row r="1215" spans="1:17" ht="14.4" customHeight="1" x14ac:dyDescent="0.3">
      <c r="A1215" s="567" t="s">
        <v>4748</v>
      </c>
      <c r="B1215" s="568" t="s">
        <v>3813</v>
      </c>
      <c r="C1215" s="568" t="s">
        <v>3828</v>
      </c>
      <c r="D1215" s="568" t="s">
        <v>3902</v>
      </c>
      <c r="E1215" s="568" t="s">
        <v>3903</v>
      </c>
      <c r="F1215" s="571">
        <v>3</v>
      </c>
      <c r="G1215" s="571">
        <v>972</v>
      </c>
      <c r="H1215" s="571">
        <v>1</v>
      </c>
      <c r="I1215" s="571">
        <v>324</v>
      </c>
      <c r="J1215" s="571"/>
      <c r="K1215" s="571"/>
      <c r="L1215" s="571"/>
      <c r="M1215" s="571"/>
      <c r="N1215" s="571"/>
      <c r="O1215" s="571"/>
      <c r="P1215" s="585"/>
      <c r="Q1215" s="572"/>
    </row>
    <row r="1216" spans="1:17" ht="14.4" customHeight="1" x14ac:dyDescent="0.3">
      <c r="A1216" s="567" t="s">
        <v>4749</v>
      </c>
      <c r="B1216" s="568" t="s">
        <v>3813</v>
      </c>
      <c r="C1216" s="568" t="s">
        <v>3828</v>
      </c>
      <c r="D1216" s="568" t="s">
        <v>3940</v>
      </c>
      <c r="E1216" s="568" t="s">
        <v>3941</v>
      </c>
      <c r="F1216" s="571">
        <v>1</v>
      </c>
      <c r="G1216" s="571">
        <v>850</v>
      </c>
      <c r="H1216" s="571">
        <v>1</v>
      </c>
      <c r="I1216" s="571">
        <v>850</v>
      </c>
      <c r="J1216" s="571"/>
      <c r="K1216" s="571"/>
      <c r="L1216" s="571"/>
      <c r="M1216" s="571"/>
      <c r="N1216" s="571">
        <v>2</v>
      </c>
      <c r="O1216" s="571">
        <v>1406</v>
      </c>
      <c r="P1216" s="585">
        <v>1.6541176470588235</v>
      </c>
      <c r="Q1216" s="572">
        <v>703</v>
      </c>
    </row>
    <row r="1217" spans="1:17" ht="14.4" customHeight="1" x14ac:dyDescent="0.3">
      <c r="A1217" s="567" t="s">
        <v>4749</v>
      </c>
      <c r="B1217" s="568" t="s">
        <v>3813</v>
      </c>
      <c r="C1217" s="568" t="s">
        <v>3828</v>
      </c>
      <c r="D1217" s="568" t="s">
        <v>3843</v>
      </c>
      <c r="E1217" s="568" t="s">
        <v>3844</v>
      </c>
      <c r="F1217" s="571">
        <v>1</v>
      </c>
      <c r="G1217" s="571">
        <v>34</v>
      </c>
      <c r="H1217" s="571">
        <v>1</v>
      </c>
      <c r="I1217" s="571">
        <v>34</v>
      </c>
      <c r="J1217" s="571"/>
      <c r="K1217" s="571"/>
      <c r="L1217" s="571"/>
      <c r="M1217" s="571"/>
      <c r="N1217" s="571">
        <v>1</v>
      </c>
      <c r="O1217" s="571">
        <v>34</v>
      </c>
      <c r="P1217" s="585">
        <v>1</v>
      </c>
      <c r="Q1217" s="572">
        <v>34</v>
      </c>
    </row>
    <row r="1218" spans="1:17" ht="14.4" customHeight="1" x14ac:dyDescent="0.3">
      <c r="A1218" s="567" t="s">
        <v>4749</v>
      </c>
      <c r="B1218" s="568" t="s">
        <v>3813</v>
      </c>
      <c r="C1218" s="568" t="s">
        <v>3828</v>
      </c>
      <c r="D1218" s="568" t="s">
        <v>3855</v>
      </c>
      <c r="E1218" s="568" t="s">
        <v>3856</v>
      </c>
      <c r="F1218" s="571"/>
      <c r="G1218" s="571"/>
      <c r="H1218" s="571"/>
      <c r="I1218" s="571"/>
      <c r="J1218" s="571">
        <v>1</v>
      </c>
      <c r="K1218" s="571">
        <v>156</v>
      </c>
      <c r="L1218" s="571"/>
      <c r="M1218" s="571">
        <v>156</v>
      </c>
      <c r="N1218" s="571"/>
      <c r="O1218" s="571"/>
      <c r="P1218" s="585"/>
      <c r="Q1218" s="572"/>
    </row>
    <row r="1219" spans="1:17" ht="14.4" customHeight="1" x14ac:dyDescent="0.3">
      <c r="A1219" s="567" t="s">
        <v>4749</v>
      </c>
      <c r="B1219" s="568" t="s">
        <v>3813</v>
      </c>
      <c r="C1219" s="568" t="s">
        <v>3828</v>
      </c>
      <c r="D1219" s="568" t="s">
        <v>3859</v>
      </c>
      <c r="E1219" s="568" t="s">
        <v>3860</v>
      </c>
      <c r="F1219" s="571">
        <v>8</v>
      </c>
      <c r="G1219" s="571">
        <v>1840</v>
      </c>
      <c r="H1219" s="571">
        <v>1</v>
      </c>
      <c r="I1219" s="571">
        <v>230</v>
      </c>
      <c r="J1219" s="571">
        <v>3</v>
      </c>
      <c r="K1219" s="571">
        <v>693</v>
      </c>
      <c r="L1219" s="571">
        <v>0.37663043478260871</v>
      </c>
      <c r="M1219" s="571">
        <v>231</v>
      </c>
      <c r="N1219" s="571">
        <v>13</v>
      </c>
      <c r="O1219" s="571">
        <v>3016</v>
      </c>
      <c r="P1219" s="585">
        <v>1.6391304347826088</v>
      </c>
      <c r="Q1219" s="572">
        <v>232</v>
      </c>
    </row>
    <row r="1220" spans="1:17" ht="14.4" customHeight="1" x14ac:dyDescent="0.3">
      <c r="A1220" s="567" t="s">
        <v>4749</v>
      </c>
      <c r="B1220" s="568" t="s">
        <v>3813</v>
      </c>
      <c r="C1220" s="568" t="s">
        <v>3828</v>
      </c>
      <c r="D1220" s="568" t="s">
        <v>3861</v>
      </c>
      <c r="E1220" s="568" t="s">
        <v>3862</v>
      </c>
      <c r="F1220" s="571">
        <v>14</v>
      </c>
      <c r="G1220" s="571">
        <v>1610</v>
      </c>
      <c r="H1220" s="571">
        <v>1</v>
      </c>
      <c r="I1220" s="571">
        <v>115</v>
      </c>
      <c r="J1220" s="571">
        <v>4</v>
      </c>
      <c r="K1220" s="571">
        <v>464</v>
      </c>
      <c r="L1220" s="571">
        <v>0.28819875776397513</v>
      </c>
      <c r="M1220" s="571">
        <v>116</v>
      </c>
      <c r="N1220" s="571">
        <v>2</v>
      </c>
      <c r="O1220" s="571">
        <v>232</v>
      </c>
      <c r="P1220" s="585">
        <v>0.14409937888198757</v>
      </c>
      <c r="Q1220" s="572">
        <v>116</v>
      </c>
    </row>
    <row r="1221" spans="1:17" ht="14.4" customHeight="1" x14ac:dyDescent="0.3">
      <c r="A1221" s="567" t="s">
        <v>4749</v>
      </c>
      <c r="B1221" s="568" t="s">
        <v>3813</v>
      </c>
      <c r="C1221" s="568" t="s">
        <v>3828</v>
      </c>
      <c r="D1221" s="568" t="s">
        <v>3867</v>
      </c>
      <c r="E1221" s="568" t="s">
        <v>3868</v>
      </c>
      <c r="F1221" s="571">
        <v>1</v>
      </c>
      <c r="G1221" s="571">
        <v>294</v>
      </c>
      <c r="H1221" s="571">
        <v>1</v>
      </c>
      <c r="I1221" s="571">
        <v>294</v>
      </c>
      <c r="J1221" s="571"/>
      <c r="K1221" s="571"/>
      <c r="L1221" s="571"/>
      <c r="M1221" s="571"/>
      <c r="N1221" s="571">
        <v>2</v>
      </c>
      <c r="O1221" s="571">
        <v>592</v>
      </c>
      <c r="P1221" s="585">
        <v>2.0136054421768708</v>
      </c>
      <c r="Q1221" s="572">
        <v>296</v>
      </c>
    </row>
    <row r="1222" spans="1:17" ht="14.4" customHeight="1" x14ac:dyDescent="0.3">
      <c r="A1222" s="567" t="s">
        <v>4749</v>
      </c>
      <c r="B1222" s="568" t="s">
        <v>3813</v>
      </c>
      <c r="C1222" s="568" t="s">
        <v>3828</v>
      </c>
      <c r="D1222" s="568" t="s">
        <v>3871</v>
      </c>
      <c r="E1222" s="568" t="s">
        <v>3872</v>
      </c>
      <c r="F1222" s="571"/>
      <c r="G1222" s="571"/>
      <c r="H1222" s="571"/>
      <c r="I1222" s="571"/>
      <c r="J1222" s="571"/>
      <c r="K1222" s="571"/>
      <c r="L1222" s="571"/>
      <c r="M1222" s="571"/>
      <c r="N1222" s="571">
        <v>2</v>
      </c>
      <c r="O1222" s="571">
        <v>968</v>
      </c>
      <c r="P1222" s="585"/>
      <c r="Q1222" s="572">
        <v>484</v>
      </c>
    </row>
    <row r="1223" spans="1:17" ht="14.4" customHeight="1" x14ac:dyDescent="0.3">
      <c r="A1223" s="567" t="s">
        <v>4749</v>
      </c>
      <c r="B1223" s="568" t="s">
        <v>3813</v>
      </c>
      <c r="C1223" s="568" t="s">
        <v>3828</v>
      </c>
      <c r="D1223" s="568" t="s">
        <v>3873</v>
      </c>
      <c r="E1223" s="568" t="s">
        <v>3874</v>
      </c>
      <c r="F1223" s="571">
        <v>12</v>
      </c>
      <c r="G1223" s="571">
        <v>8100</v>
      </c>
      <c r="H1223" s="571">
        <v>1</v>
      </c>
      <c r="I1223" s="571">
        <v>675</v>
      </c>
      <c r="J1223" s="571">
        <v>3</v>
      </c>
      <c r="K1223" s="571">
        <v>2028</v>
      </c>
      <c r="L1223" s="571">
        <v>0.25037037037037035</v>
      </c>
      <c r="M1223" s="571">
        <v>676</v>
      </c>
      <c r="N1223" s="571"/>
      <c r="O1223" s="571"/>
      <c r="P1223" s="585"/>
      <c r="Q1223" s="572"/>
    </row>
    <row r="1224" spans="1:17" ht="14.4" customHeight="1" x14ac:dyDescent="0.3">
      <c r="A1224" s="567" t="s">
        <v>4749</v>
      </c>
      <c r="B1224" s="568" t="s">
        <v>3813</v>
      </c>
      <c r="C1224" s="568" t="s">
        <v>3828</v>
      </c>
      <c r="D1224" s="568" t="s">
        <v>3879</v>
      </c>
      <c r="E1224" s="568" t="s">
        <v>3880</v>
      </c>
      <c r="F1224" s="571"/>
      <c r="G1224" s="571"/>
      <c r="H1224" s="571"/>
      <c r="I1224" s="571"/>
      <c r="J1224" s="571"/>
      <c r="K1224" s="571"/>
      <c r="L1224" s="571"/>
      <c r="M1224" s="571"/>
      <c r="N1224" s="571">
        <v>1</v>
      </c>
      <c r="O1224" s="571">
        <v>335</v>
      </c>
      <c r="P1224" s="585"/>
      <c r="Q1224" s="572">
        <v>335</v>
      </c>
    </row>
    <row r="1225" spans="1:17" ht="14.4" customHeight="1" x14ac:dyDescent="0.3">
      <c r="A1225" s="567" t="s">
        <v>4749</v>
      </c>
      <c r="B1225" s="568" t="s">
        <v>3813</v>
      </c>
      <c r="C1225" s="568" t="s">
        <v>3828</v>
      </c>
      <c r="D1225" s="568" t="s">
        <v>3902</v>
      </c>
      <c r="E1225" s="568" t="s">
        <v>3903</v>
      </c>
      <c r="F1225" s="571">
        <v>1</v>
      </c>
      <c r="G1225" s="571">
        <v>324</v>
      </c>
      <c r="H1225" s="571">
        <v>1</v>
      </c>
      <c r="I1225" s="571">
        <v>324</v>
      </c>
      <c r="J1225" s="571">
        <v>1</v>
      </c>
      <c r="K1225" s="571">
        <v>326</v>
      </c>
      <c r="L1225" s="571">
        <v>1.0061728395061729</v>
      </c>
      <c r="M1225" s="571">
        <v>326</v>
      </c>
      <c r="N1225" s="571">
        <v>1</v>
      </c>
      <c r="O1225" s="571">
        <v>327</v>
      </c>
      <c r="P1225" s="585">
        <v>1.0092592592592593</v>
      </c>
      <c r="Q1225" s="572">
        <v>327</v>
      </c>
    </row>
    <row r="1226" spans="1:17" ht="14.4" customHeight="1" x14ac:dyDescent="0.3">
      <c r="A1226" s="567" t="s">
        <v>4750</v>
      </c>
      <c r="B1226" s="568" t="s">
        <v>3813</v>
      </c>
      <c r="C1226" s="568" t="s">
        <v>3819</v>
      </c>
      <c r="D1226" s="568" t="s">
        <v>3938</v>
      </c>
      <c r="E1226" s="568" t="s">
        <v>3939</v>
      </c>
      <c r="F1226" s="571"/>
      <c r="G1226" s="571"/>
      <c r="H1226" s="571"/>
      <c r="I1226" s="571"/>
      <c r="J1226" s="571"/>
      <c r="K1226" s="571"/>
      <c r="L1226" s="571"/>
      <c r="M1226" s="571"/>
      <c r="N1226" s="571">
        <v>34</v>
      </c>
      <c r="O1226" s="571">
        <v>30761.5</v>
      </c>
      <c r="P1226" s="585"/>
      <c r="Q1226" s="572">
        <v>904.75</v>
      </c>
    </row>
    <row r="1227" spans="1:17" ht="14.4" customHeight="1" x14ac:dyDescent="0.3">
      <c r="A1227" s="567" t="s">
        <v>4750</v>
      </c>
      <c r="B1227" s="568" t="s">
        <v>3813</v>
      </c>
      <c r="C1227" s="568" t="s">
        <v>3819</v>
      </c>
      <c r="D1227" s="568" t="s">
        <v>3820</v>
      </c>
      <c r="E1227" s="568" t="s">
        <v>3821</v>
      </c>
      <c r="F1227" s="571">
        <v>4</v>
      </c>
      <c r="G1227" s="571">
        <v>936.52</v>
      </c>
      <c r="H1227" s="571">
        <v>1</v>
      </c>
      <c r="I1227" s="571">
        <v>234.13</v>
      </c>
      <c r="J1227" s="571"/>
      <c r="K1227" s="571"/>
      <c r="L1227" s="571"/>
      <c r="M1227" s="571"/>
      <c r="N1227" s="571">
        <v>2</v>
      </c>
      <c r="O1227" s="571">
        <v>485.28</v>
      </c>
      <c r="P1227" s="585">
        <v>0.51817366420364752</v>
      </c>
      <c r="Q1227" s="572">
        <v>242.64</v>
      </c>
    </row>
    <row r="1228" spans="1:17" ht="14.4" customHeight="1" x14ac:dyDescent="0.3">
      <c r="A1228" s="567" t="s">
        <v>4750</v>
      </c>
      <c r="B1228" s="568" t="s">
        <v>3813</v>
      </c>
      <c r="C1228" s="568" t="s">
        <v>3819</v>
      </c>
      <c r="D1228" s="568" t="s">
        <v>3822</v>
      </c>
      <c r="E1228" s="568" t="s">
        <v>3823</v>
      </c>
      <c r="F1228" s="571">
        <v>88</v>
      </c>
      <c r="G1228" s="571">
        <v>20603.439999999999</v>
      </c>
      <c r="H1228" s="571">
        <v>1</v>
      </c>
      <c r="I1228" s="571">
        <v>234.13</v>
      </c>
      <c r="J1228" s="571">
        <v>157</v>
      </c>
      <c r="K1228" s="571">
        <v>38094.479999999996</v>
      </c>
      <c r="L1228" s="571">
        <v>1.8489378472721059</v>
      </c>
      <c r="M1228" s="571">
        <v>242.64</v>
      </c>
      <c r="N1228" s="571">
        <v>88</v>
      </c>
      <c r="O1228" s="571">
        <v>21352.32</v>
      </c>
      <c r="P1228" s="585">
        <v>1.036347328407295</v>
      </c>
      <c r="Q1228" s="572">
        <v>242.64</v>
      </c>
    </row>
    <row r="1229" spans="1:17" ht="14.4" customHeight="1" x14ac:dyDescent="0.3">
      <c r="A1229" s="567" t="s">
        <v>4750</v>
      </c>
      <c r="B1229" s="568" t="s">
        <v>3813</v>
      </c>
      <c r="C1229" s="568" t="s">
        <v>3819</v>
      </c>
      <c r="D1229" s="568" t="s">
        <v>3967</v>
      </c>
      <c r="E1229" s="568" t="s">
        <v>3968</v>
      </c>
      <c r="F1229" s="571">
        <v>8</v>
      </c>
      <c r="G1229" s="571">
        <v>1873.04</v>
      </c>
      <c r="H1229" s="571">
        <v>1</v>
      </c>
      <c r="I1229" s="571">
        <v>234.13</v>
      </c>
      <c r="J1229" s="571">
        <v>16</v>
      </c>
      <c r="K1229" s="571">
        <v>3725.6499999999996</v>
      </c>
      <c r="L1229" s="571">
        <v>1.9890925981292442</v>
      </c>
      <c r="M1229" s="571">
        <v>232.85312499999998</v>
      </c>
      <c r="N1229" s="571">
        <v>7</v>
      </c>
      <c r="O1229" s="571">
        <v>1698.48</v>
      </c>
      <c r="P1229" s="585">
        <v>0.90680391235638325</v>
      </c>
      <c r="Q1229" s="572">
        <v>242.64000000000001</v>
      </c>
    </row>
    <row r="1230" spans="1:17" ht="14.4" customHeight="1" x14ac:dyDescent="0.3">
      <c r="A1230" s="567" t="s">
        <v>4750</v>
      </c>
      <c r="B1230" s="568" t="s">
        <v>3813</v>
      </c>
      <c r="C1230" s="568" t="s">
        <v>3828</v>
      </c>
      <c r="D1230" s="568" t="s">
        <v>3940</v>
      </c>
      <c r="E1230" s="568" t="s">
        <v>3941</v>
      </c>
      <c r="F1230" s="571">
        <v>5</v>
      </c>
      <c r="G1230" s="571">
        <v>4250</v>
      </c>
      <c r="H1230" s="571">
        <v>1</v>
      </c>
      <c r="I1230" s="571">
        <v>850</v>
      </c>
      <c r="J1230" s="571">
        <v>7</v>
      </c>
      <c r="K1230" s="571">
        <v>5964</v>
      </c>
      <c r="L1230" s="571">
        <v>1.4032941176470588</v>
      </c>
      <c r="M1230" s="571">
        <v>852</v>
      </c>
      <c r="N1230" s="571">
        <v>9</v>
      </c>
      <c r="O1230" s="571">
        <v>6327</v>
      </c>
      <c r="P1230" s="585">
        <v>1.4887058823529411</v>
      </c>
      <c r="Q1230" s="572">
        <v>703</v>
      </c>
    </row>
    <row r="1231" spans="1:17" ht="14.4" customHeight="1" x14ac:dyDescent="0.3">
      <c r="A1231" s="567" t="s">
        <v>4750</v>
      </c>
      <c r="B1231" s="568" t="s">
        <v>3813</v>
      </c>
      <c r="C1231" s="568" t="s">
        <v>3828</v>
      </c>
      <c r="D1231" s="568" t="s">
        <v>3942</v>
      </c>
      <c r="E1231" s="568" t="s">
        <v>3943</v>
      </c>
      <c r="F1231" s="571">
        <v>20</v>
      </c>
      <c r="G1231" s="571">
        <v>3660</v>
      </c>
      <c r="H1231" s="571">
        <v>1</v>
      </c>
      <c r="I1231" s="571">
        <v>183</v>
      </c>
      <c r="J1231" s="571">
        <v>11</v>
      </c>
      <c r="K1231" s="571">
        <v>2035</v>
      </c>
      <c r="L1231" s="571">
        <v>0.55601092896174864</v>
      </c>
      <c r="M1231" s="571">
        <v>185</v>
      </c>
      <c r="N1231" s="571">
        <v>10</v>
      </c>
      <c r="O1231" s="571">
        <v>1850</v>
      </c>
      <c r="P1231" s="585">
        <v>0.50546448087431695</v>
      </c>
      <c r="Q1231" s="572">
        <v>185</v>
      </c>
    </row>
    <row r="1232" spans="1:17" ht="14.4" customHeight="1" x14ac:dyDescent="0.3">
      <c r="A1232" s="567" t="s">
        <v>4750</v>
      </c>
      <c r="B1232" s="568" t="s">
        <v>3813</v>
      </c>
      <c r="C1232" s="568" t="s">
        <v>3828</v>
      </c>
      <c r="D1232" s="568" t="s">
        <v>3971</v>
      </c>
      <c r="E1232" s="568" t="s">
        <v>3972</v>
      </c>
      <c r="F1232" s="571">
        <v>1</v>
      </c>
      <c r="G1232" s="571">
        <v>1091</v>
      </c>
      <c r="H1232" s="571">
        <v>1</v>
      </c>
      <c r="I1232" s="571">
        <v>1091</v>
      </c>
      <c r="J1232" s="571"/>
      <c r="K1232" s="571"/>
      <c r="L1232" s="571"/>
      <c r="M1232" s="571"/>
      <c r="N1232" s="571"/>
      <c r="O1232" s="571"/>
      <c r="P1232" s="585"/>
      <c r="Q1232" s="572"/>
    </row>
    <row r="1233" spans="1:17" ht="14.4" customHeight="1" x14ac:dyDescent="0.3">
      <c r="A1233" s="567" t="s">
        <v>4750</v>
      </c>
      <c r="B1233" s="568" t="s">
        <v>3813</v>
      </c>
      <c r="C1233" s="568" t="s">
        <v>3828</v>
      </c>
      <c r="D1233" s="568" t="s">
        <v>3841</v>
      </c>
      <c r="E1233" s="568" t="s">
        <v>3842</v>
      </c>
      <c r="F1233" s="571"/>
      <c r="G1233" s="571"/>
      <c r="H1233" s="571"/>
      <c r="I1233" s="571"/>
      <c r="J1233" s="571"/>
      <c r="K1233" s="571"/>
      <c r="L1233" s="571"/>
      <c r="M1233" s="571"/>
      <c r="N1233" s="571">
        <v>3</v>
      </c>
      <c r="O1233" s="571">
        <v>243</v>
      </c>
      <c r="P1233" s="585"/>
      <c r="Q1233" s="572">
        <v>81</v>
      </c>
    </row>
    <row r="1234" spans="1:17" ht="14.4" customHeight="1" x14ac:dyDescent="0.3">
      <c r="A1234" s="567" t="s">
        <v>4750</v>
      </c>
      <c r="B1234" s="568" t="s">
        <v>3813</v>
      </c>
      <c r="C1234" s="568" t="s">
        <v>3828</v>
      </c>
      <c r="D1234" s="568" t="s">
        <v>3956</v>
      </c>
      <c r="E1234" s="568" t="s">
        <v>3957</v>
      </c>
      <c r="F1234" s="571"/>
      <c r="G1234" s="571"/>
      <c r="H1234" s="571"/>
      <c r="I1234" s="571"/>
      <c r="J1234" s="571"/>
      <c r="K1234" s="571"/>
      <c r="L1234" s="571"/>
      <c r="M1234" s="571"/>
      <c r="N1234" s="571">
        <v>1</v>
      </c>
      <c r="O1234" s="571">
        <v>56</v>
      </c>
      <c r="P1234" s="585"/>
      <c r="Q1234" s="572">
        <v>56</v>
      </c>
    </row>
    <row r="1235" spans="1:17" ht="14.4" customHeight="1" x14ac:dyDescent="0.3">
      <c r="A1235" s="567" t="s">
        <v>4750</v>
      </c>
      <c r="B1235" s="568" t="s">
        <v>3813</v>
      </c>
      <c r="C1235" s="568" t="s">
        <v>3828</v>
      </c>
      <c r="D1235" s="568" t="s">
        <v>3843</v>
      </c>
      <c r="E1235" s="568" t="s">
        <v>3844</v>
      </c>
      <c r="F1235" s="571">
        <v>2</v>
      </c>
      <c r="G1235" s="571">
        <v>68</v>
      </c>
      <c r="H1235" s="571">
        <v>1</v>
      </c>
      <c r="I1235" s="571">
        <v>34</v>
      </c>
      <c r="J1235" s="571">
        <v>3</v>
      </c>
      <c r="K1235" s="571">
        <v>102</v>
      </c>
      <c r="L1235" s="571">
        <v>1.5</v>
      </c>
      <c r="M1235" s="571">
        <v>34</v>
      </c>
      <c r="N1235" s="571">
        <v>3</v>
      </c>
      <c r="O1235" s="571">
        <v>102</v>
      </c>
      <c r="P1235" s="585">
        <v>1.5</v>
      </c>
      <c r="Q1235" s="572">
        <v>34</v>
      </c>
    </row>
    <row r="1236" spans="1:17" ht="14.4" customHeight="1" x14ac:dyDescent="0.3">
      <c r="A1236" s="567" t="s">
        <v>4750</v>
      </c>
      <c r="B1236" s="568" t="s">
        <v>3813</v>
      </c>
      <c r="C1236" s="568" t="s">
        <v>3828</v>
      </c>
      <c r="D1236" s="568" t="s">
        <v>3849</v>
      </c>
      <c r="E1236" s="568" t="s">
        <v>3850</v>
      </c>
      <c r="F1236" s="571"/>
      <c r="G1236" s="571"/>
      <c r="H1236" s="571"/>
      <c r="I1236" s="571"/>
      <c r="J1236" s="571">
        <v>2</v>
      </c>
      <c r="K1236" s="571">
        <v>1264</v>
      </c>
      <c r="L1236" s="571"/>
      <c r="M1236" s="571">
        <v>632</v>
      </c>
      <c r="N1236" s="571"/>
      <c r="O1236" s="571"/>
      <c r="P1236" s="585"/>
      <c r="Q1236" s="572"/>
    </row>
    <row r="1237" spans="1:17" ht="14.4" customHeight="1" x14ac:dyDescent="0.3">
      <c r="A1237" s="567" t="s">
        <v>4750</v>
      </c>
      <c r="B1237" s="568" t="s">
        <v>3813</v>
      </c>
      <c r="C1237" s="568" t="s">
        <v>3828</v>
      </c>
      <c r="D1237" s="568" t="s">
        <v>3973</v>
      </c>
      <c r="E1237" s="568" t="s">
        <v>3974</v>
      </c>
      <c r="F1237" s="571">
        <v>11</v>
      </c>
      <c r="G1237" s="571">
        <v>1100</v>
      </c>
      <c r="H1237" s="571">
        <v>1</v>
      </c>
      <c r="I1237" s="571">
        <v>100</v>
      </c>
      <c r="J1237" s="571">
        <v>14</v>
      </c>
      <c r="K1237" s="571">
        <v>1400</v>
      </c>
      <c r="L1237" s="571">
        <v>1.2727272727272727</v>
      </c>
      <c r="M1237" s="571">
        <v>100</v>
      </c>
      <c r="N1237" s="571">
        <v>11</v>
      </c>
      <c r="O1237" s="571">
        <v>1100</v>
      </c>
      <c r="P1237" s="585">
        <v>1</v>
      </c>
      <c r="Q1237" s="572">
        <v>100</v>
      </c>
    </row>
    <row r="1238" spans="1:17" ht="14.4" customHeight="1" x14ac:dyDescent="0.3">
      <c r="A1238" s="567" t="s">
        <v>4750</v>
      </c>
      <c r="B1238" s="568" t="s">
        <v>3813</v>
      </c>
      <c r="C1238" s="568" t="s">
        <v>3828</v>
      </c>
      <c r="D1238" s="568" t="s">
        <v>3855</v>
      </c>
      <c r="E1238" s="568" t="s">
        <v>3856</v>
      </c>
      <c r="F1238" s="571">
        <v>3</v>
      </c>
      <c r="G1238" s="571">
        <v>465</v>
      </c>
      <c r="H1238" s="571">
        <v>1</v>
      </c>
      <c r="I1238" s="571">
        <v>155</v>
      </c>
      <c r="J1238" s="571">
        <v>41</v>
      </c>
      <c r="K1238" s="571">
        <v>6396</v>
      </c>
      <c r="L1238" s="571">
        <v>13.754838709677419</v>
      </c>
      <c r="M1238" s="571">
        <v>156</v>
      </c>
      <c r="N1238" s="571"/>
      <c r="O1238" s="571"/>
      <c r="P1238" s="585"/>
      <c r="Q1238" s="572"/>
    </row>
    <row r="1239" spans="1:17" ht="14.4" customHeight="1" x14ac:dyDescent="0.3">
      <c r="A1239" s="567" t="s">
        <v>4750</v>
      </c>
      <c r="B1239" s="568" t="s">
        <v>3813</v>
      </c>
      <c r="C1239" s="568" t="s">
        <v>3828</v>
      </c>
      <c r="D1239" s="568" t="s">
        <v>3857</v>
      </c>
      <c r="E1239" s="568" t="s">
        <v>3858</v>
      </c>
      <c r="F1239" s="571">
        <v>50</v>
      </c>
      <c r="G1239" s="571">
        <v>3850</v>
      </c>
      <c r="H1239" s="571">
        <v>1</v>
      </c>
      <c r="I1239" s="571">
        <v>77</v>
      </c>
      <c r="J1239" s="571">
        <v>36</v>
      </c>
      <c r="K1239" s="571">
        <v>2808</v>
      </c>
      <c r="L1239" s="571">
        <v>0.7293506493506493</v>
      </c>
      <c r="M1239" s="571">
        <v>78</v>
      </c>
      <c r="N1239" s="571"/>
      <c r="O1239" s="571"/>
      <c r="P1239" s="585"/>
      <c r="Q1239" s="572"/>
    </row>
    <row r="1240" spans="1:17" ht="14.4" customHeight="1" x14ac:dyDescent="0.3">
      <c r="A1240" s="567" t="s">
        <v>4750</v>
      </c>
      <c r="B1240" s="568" t="s">
        <v>3813</v>
      </c>
      <c r="C1240" s="568" t="s">
        <v>3828</v>
      </c>
      <c r="D1240" s="568" t="s">
        <v>3859</v>
      </c>
      <c r="E1240" s="568" t="s">
        <v>3860</v>
      </c>
      <c r="F1240" s="571">
        <v>1488</v>
      </c>
      <c r="G1240" s="571">
        <v>342240</v>
      </c>
      <c r="H1240" s="571">
        <v>1</v>
      </c>
      <c r="I1240" s="571">
        <v>230</v>
      </c>
      <c r="J1240" s="571">
        <v>1050</v>
      </c>
      <c r="K1240" s="571">
        <v>242550</v>
      </c>
      <c r="L1240" s="571">
        <v>0.70871318373071523</v>
      </c>
      <c r="M1240" s="571">
        <v>231</v>
      </c>
      <c r="N1240" s="571">
        <v>1228</v>
      </c>
      <c r="O1240" s="571">
        <v>284896</v>
      </c>
      <c r="P1240" s="585">
        <v>0.83244506778868632</v>
      </c>
      <c r="Q1240" s="572">
        <v>232</v>
      </c>
    </row>
    <row r="1241" spans="1:17" ht="14.4" customHeight="1" x14ac:dyDescent="0.3">
      <c r="A1241" s="567" t="s">
        <v>4750</v>
      </c>
      <c r="B1241" s="568" t="s">
        <v>3813</v>
      </c>
      <c r="C1241" s="568" t="s">
        <v>3828</v>
      </c>
      <c r="D1241" s="568" t="s">
        <v>3861</v>
      </c>
      <c r="E1241" s="568" t="s">
        <v>3862</v>
      </c>
      <c r="F1241" s="571">
        <v>2462</v>
      </c>
      <c r="G1241" s="571">
        <v>283130</v>
      </c>
      <c r="H1241" s="571">
        <v>1</v>
      </c>
      <c r="I1241" s="571">
        <v>115</v>
      </c>
      <c r="J1241" s="571">
        <v>2312</v>
      </c>
      <c r="K1241" s="571">
        <v>268192</v>
      </c>
      <c r="L1241" s="571">
        <v>0.94723978384487695</v>
      </c>
      <c r="M1241" s="571">
        <v>116</v>
      </c>
      <c r="N1241" s="571">
        <v>2587</v>
      </c>
      <c r="O1241" s="571">
        <v>300092</v>
      </c>
      <c r="P1241" s="585">
        <v>1.0599088757814432</v>
      </c>
      <c r="Q1241" s="572">
        <v>116</v>
      </c>
    </row>
    <row r="1242" spans="1:17" ht="14.4" customHeight="1" x14ac:dyDescent="0.3">
      <c r="A1242" s="567" t="s">
        <v>4750</v>
      </c>
      <c r="B1242" s="568" t="s">
        <v>3813</v>
      </c>
      <c r="C1242" s="568" t="s">
        <v>3828</v>
      </c>
      <c r="D1242" s="568" t="s">
        <v>3863</v>
      </c>
      <c r="E1242" s="568" t="s">
        <v>3864</v>
      </c>
      <c r="F1242" s="571">
        <v>11</v>
      </c>
      <c r="G1242" s="571">
        <v>1210</v>
      </c>
      <c r="H1242" s="571">
        <v>1</v>
      </c>
      <c r="I1242" s="571">
        <v>110</v>
      </c>
      <c r="J1242" s="571">
        <v>46</v>
      </c>
      <c r="K1242" s="571">
        <v>5106</v>
      </c>
      <c r="L1242" s="571">
        <v>4.2198347107438012</v>
      </c>
      <c r="M1242" s="571">
        <v>111</v>
      </c>
      <c r="N1242" s="571">
        <v>24</v>
      </c>
      <c r="O1242" s="571">
        <v>2688</v>
      </c>
      <c r="P1242" s="585">
        <v>2.2214876033057851</v>
      </c>
      <c r="Q1242" s="572">
        <v>112</v>
      </c>
    </row>
    <row r="1243" spans="1:17" ht="14.4" customHeight="1" x14ac:dyDescent="0.3">
      <c r="A1243" s="567" t="s">
        <v>4750</v>
      </c>
      <c r="B1243" s="568" t="s">
        <v>3813</v>
      </c>
      <c r="C1243" s="568" t="s">
        <v>3828</v>
      </c>
      <c r="D1243" s="568" t="s">
        <v>3867</v>
      </c>
      <c r="E1243" s="568" t="s">
        <v>3868</v>
      </c>
      <c r="F1243" s="571">
        <v>45</v>
      </c>
      <c r="G1243" s="571">
        <v>13230</v>
      </c>
      <c r="H1243" s="571">
        <v>1</v>
      </c>
      <c r="I1243" s="571">
        <v>294</v>
      </c>
      <c r="J1243" s="571">
        <v>45</v>
      </c>
      <c r="K1243" s="571">
        <v>13275</v>
      </c>
      <c r="L1243" s="571">
        <v>1.0034013605442176</v>
      </c>
      <c r="M1243" s="571">
        <v>295</v>
      </c>
      <c r="N1243" s="571">
        <v>40</v>
      </c>
      <c r="O1243" s="571">
        <v>11840</v>
      </c>
      <c r="P1243" s="585">
        <v>0.8949357520786092</v>
      </c>
      <c r="Q1243" s="572">
        <v>296</v>
      </c>
    </row>
    <row r="1244" spans="1:17" ht="14.4" customHeight="1" x14ac:dyDescent="0.3">
      <c r="A1244" s="567" t="s">
        <v>4750</v>
      </c>
      <c r="B1244" s="568" t="s">
        <v>3813</v>
      </c>
      <c r="C1244" s="568" t="s">
        <v>3828</v>
      </c>
      <c r="D1244" s="568" t="s">
        <v>3869</v>
      </c>
      <c r="E1244" s="568" t="s">
        <v>3870</v>
      </c>
      <c r="F1244" s="571"/>
      <c r="G1244" s="571"/>
      <c r="H1244" s="571"/>
      <c r="I1244" s="571"/>
      <c r="J1244" s="571">
        <v>1</v>
      </c>
      <c r="K1244" s="571">
        <v>319</v>
      </c>
      <c r="L1244" s="571"/>
      <c r="M1244" s="571">
        <v>319</v>
      </c>
      <c r="N1244" s="571">
        <v>1</v>
      </c>
      <c r="O1244" s="571">
        <v>320</v>
      </c>
      <c r="P1244" s="585"/>
      <c r="Q1244" s="572">
        <v>320</v>
      </c>
    </row>
    <row r="1245" spans="1:17" ht="14.4" customHeight="1" x14ac:dyDescent="0.3">
      <c r="A1245" s="567" t="s">
        <v>4750</v>
      </c>
      <c r="B1245" s="568" t="s">
        <v>3813</v>
      </c>
      <c r="C1245" s="568" t="s">
        <v>3828</v>
      </c>
      <c r="D1245" s="568" t="s">
        <v>3871</v>
      </c>
      <c r="E1245" s="568" t="s">
        <v>3872</v>
      </c>
      <c r="F1245" s="571">
        <v>108</v>
      </c>
      <c r="G1245" s="571">
        <v>52056</v>
      </c>
      <c r="H1245" s="571">
        <v>1</v>
      </c>
      <c r="I1245" s="571">
        <v>482</v>
      </c>
      <c r="J1245" s="571">
        <v>158</v>
      </c>
      <c r="K1245" s="571">
        <v>76314</v>
      </c>
      <c r="L1245" s="571">
        <v>1.4659981558321806</v>
      </c>
      <c r="M1245" s="571">
        <v>483</v>
      </c>
      <c r="N1245" s="571">
        <v>81</v>
      </c>
      <c r="O1245" s="571">
        <v>39204</v>
      </c>
      <c r="P1245" s="585">
        <v>0.75311203319502074</v>
      </c>
      <c r="Q1245" s="572">
        <v>484</v>
      </c>
    </row>
    <row r="1246" spans="1:17" ht="14.4" customHeight="1" x14ac:dyDescent="0.3">
      <c r="A1246" s="567" t="s">
        <v>4750</v>
      </c>
      <c r="B1246" s="568" t="s">
        <v>3813</v>
      </c>
      <c r="C1246" s="568" t="s">
        <v>3828</v>
      </c>
      <c r="D1246" s="568" t="s">
        <v>3873</v>
      </c>
      <c r="E1246" s="568" t="s">
        <v>3874</v>
      </c>
      <c r="F1246" s="571">
        <v>564</v>
      </c>
      <c r="G1246" s="571">
        <v>380700</v>
      </c>
      <c r="H1246" s="571">
        <v>1</v>
      </c>
      <c r="I1246" s="571">
        <v>675</v>
      </c>
      <c r="J1246" s="571">
        <v>490</v>
      </c>
      <c r="K1246" s="571">
        <v>331240</v>
      </c>
      <c r="L1246" s="571">
        <v>0.87008142894667717</v>
      </c>
      <c r="M1246" s="571">
        <v>676</v>
      </c>
      <c r="N1246" s="571">
        <v>312</v>
      </c>
      <c r="O1246" s="571">
        <v>211224</v>
      </c>
      <c r="P1246" s="585">
        <v>0.55483057525610713</v>
      </c>
      <c r="Q1246" s="572">
        <v>677</v>
      </c>
    </row>
    <row r="1247" spans="1:17" ht="14.4" customHeight="1" x14ac:dyDescent="0.3">
      <c r="A1247" s="567" t="s">
        <v>4750</v>
      </c>
      <c r="B1247" s="568" t="s">
        <v>3813</v>
      </c>
      <c r="C1247" s="568" t="s">
        <v>3828</v>
      </c>
      <c r="D1247" s="568" t="s">
        <v>3944</v>
      </c>
      <c r="E1247" s="568" t="s">
        <v>3945</v>
      </c>
      <c r="F1247" s="571">
        <v>680</v>
      </c>
      <c r="G1247" s="571">
        <v>497760</v>
      </c>
      <c r="H1247" s="571">
        <v>1</v>
      </c>
      <c r="I1247" s="571">
        <v>732</v>
      </c>
      <c r="J1247" s="571">
        <v>541</v>
      </c>
      <c r="K1247" s="571">
        <v>396553</v>
      </c>
      <c r="L1247" s="571">
        <v>0.7966751044680167</v>
      </c>
      <c r="M1247" s="571">
        <v>733</v>
      </c>
      <c r="N1247" s="571">
        <v>267</v>
      </c>
      <c r="O1247" s="571">
        <v>195978</v>
      </c>
      <c r="P1247" s="585">
        <v>0.39371986499517841</v>
      </c>
      <c r="Q1247" s="572">
        <v>734</v>
      </c>
    </row>
    <row r="1248" spans="1:17" ht="14.4" customHeight="1" x14ac:dyDescent="0.3">
      <c r="A1248" s="567" t="s">
        <v>4750</v>
      </c>
      <c r="B1248" s="568" t="s">
        <v>3813</v>
      </c>
      <c r="C1248" s="568" t="s">
        <v>3828</v>
      </c>
      <c r="D1248" s="568" t="s">
        <v>3961</v>
      </c>
      <c r="E1248" s="568" t="s">
        <v>3945</v>
      </c>
      <c r="F1248" s="571">
        <v>17</v>
      </c>
      <c r="G1248" s="571">
        <v>14586</v>
      </c>
      <c r="H1248" s="571">
        <v>1</v>
      </c>
      <c r="I1248" s="571">
        <v>858</v>
      </c>
      <c r="J1248" s="571">
        <v>6</v>
      </c>
      <c r="K1248" s="571">
        <v>5154</v>
      </c>
      <c r="L1248" s="571">
        <v>0.35335252982311804</v>
      </c>
      <c r="M1248" s="571">
        <v>859</v>
      </c>
      <c r="N1248" s="571"/>
      <c r="O1248" s="571"/>
      <c r="P1248" s="585"/>
      <c r="Q1248" s="572"/>
    </row>
    <row r="1249" spans="1:17" ht="14.4" customHeight="1" x14ac:dyDescent="0.3">
      <c r="A1249" s="567" t="s">
        <v>4750</v>
      </c>
      <c r="B1249" s="568" t="s">
        <v>3813</v>
      </c>
      <c r="C1249" s="568" t="s">
        <v>3828</v>
      </c>
      <c r="D1249" s="568" t="s">
        <v>3875</v>
      </c>
      <c r="E1249" s="568" t="s">
        <v>3876</v>
      </c>
      <c r="F1249" s="571">
        <v>4213</v>
      </c>
      <c r="G1249" s="571">
        <v>337040</v>
      </c>
      <c r="H1249" s="571">
        <v>1</v>
      </c>
      <c r="I1249" s="571">
        <v>80</v>
      </c>
      <c r="J1249" s="571">
        <v>3865</v>
      </c>
      <c r="K1249" s="571">
        <v>313065</v>
      </c>
      <c r="L1249" s="571">
        <v>0.92886600996914315</v>
      </c>
      <c r="M1249" s="571">
        <v>81</v>
      </c>
      <c r="N1249" s="571">
        <v>3688</v>
      </c>
      <c r="O1249" s="571">
        <v>302416</v>
      </c>
      <c r="P1249" s="585">
        <v>0.89727035366722052</v>
      </c>
      <c r="Q1249" s="572">
        <v>82</v>
      </c>
    </row>
    <row r="1250" spans="1:17" ht="14.4" customHeight="1" x14ac:dyDescent="0.3">
      <c r="A1250" s="567" t="s">
        <v>4750</v>
      </c>
      <c r="B1250" s="568" t="s">
        <v>3813</v>
      </c>
      <c r="C1250" s="568" t="s">
        <v>3828</v>
      </c>
      <c r="D1250" s="568" t="s">
        <v>3946</v>
      </c>
      <c r="E1250" s="568" t="s">
        <v>3947</v>
      </c>
      <c r="F1250" s="571">
        <v>163</v>
      </c>
      <c r="G1250" s="571">
        <v>85086</v>
      </c>
      <c r="H1250" s="571">
        <v>1</v>
      </c>
      <c r="I1250" s="571">
        <v>522</v>
      </c>
      <c r="J1250" s="571">
        <v>126</v>
      </c>
      <c r="K1250" s="571">
        <v>65898</v>
      </c>
      <c r="L1250" s="571">
        <v>0.7744869896340173</v>
      </c>
      <c r="M1250" s="571">
        <v>523</v>
      </c>
      <c r="N1250" s="571">
        <v>93</v>
      </c>
      <c r="O1250" s="571">
        <v>48732</v>
      </c>
      <c r="P1250" s="585">
        <v>0.5727381707919047</v>
      </c>
      <c r="Q1250" s="572">
        <v>524</v>
      </c>
    </row>
    <row r="1251" spans="1:17" ht="14.4" customHeight="1" x14ac:dyDescent="0.3">
      <c r="A1251" s="567" t="s">
        <v>4750</v>
      </c>
      <c r="B1251" s="568" t="s">
        <v>3813</v>
      </c>
      <c r="C1251" s="568" t="s">
        <v>3828</v>
      </c>
      <c r="D1251" s="568" t="s">
        <v>3879</v>
      </c>
      <c r="E1251" s="568" t="s">
        <v>3880</v>
      </c>
      <c r="F1251" s="571">
        <v>12</v>
      </c>
      <c r="G1251" s="571">
        <v>3984</v>
      </c>
      <c r="H1251" s="571">
        <v>1</v>
      </c>
      <c r="I1251" s="571">
        <v>332</v>
      </c>
      <c r="J1251" s="571">
        <v>18</v>
      </c>
      <c r="K1251" s="571">
        <v>5994</v>
      </c>
      <c r="L1251" s="571">
        <v>1.5045180722891567</v>
      </c>
      <c r="M1251" s="571">
        <v>333</v>
      </c>
      <c r="N1251" s="571">
        <v>6</v>
      </c>
      <c r="O1251" s="571">
        <v>2010</v>
      </c>
      <c r="P1251" s="585">
        <v>0.50451807228915657</v>
      </c>
      <c r="Q1251" s="572">
        <v>335</v>
      </c>
    </row>
    <row r="1252" spans="1:17" ht="14.4" customHeight="1" x14ac:dyDescent="0.3">
      <c r="A1252" s="567" t="s">
        <v>4750</v>
      </c>
      <c r="B1252" s="568" t="s">
        <v>3813</v>
      </c>
      <c r="C1252" s="568" t="s">
        <v>3828</v>
      </c>
      <c r="D1252" s="568" t="s">
        <v>3881</v>
      </c>
      <c r="E1252" s="568" t="s">
        <v>3882</v>
      </c>
      <c r="F1252" s="571">
        <v>22</v>
      </c>
      <c r="G1252" s="571">
        <v>7920</v>
      </c>
      <c r="H1252" s="571">
        <v>1</v>
      </c>
      <c r="I1252" s="571">
        <v>360</v>
      </c>
      <c r="J1252" s="571">
        <v>63</v>
      </c>
      <c r="K1252" s="571">
        <v>22743</v>
      </c>
      <c r="L1252" s="571">
        <v>2.8715909090909091</v>
      </c>
      <c r="M1252" s="571">
        <v>361</v>
      </c>
      <c r="N1252" s="571">
        <v>18</v>
      </c>
      <c r="O1252" s="571">
        <v>6516</v>
      </c>
      <c r="P1252" s="585">
        <v>0.82272727272727275</v>
      </c>
      <c r="Q1252" s="572">
        <v>362</v>
      </c>
    </row>
    <row r="1253" spans="1:17" ht="14.4" customHeight="1" x14ac:dyDescent="0.3">
      <c r="A1253" s="567" t="s">
        <v>4750</v>
      </c>
      <c r="B1253" s="568" t="s">
        <v>3813</v>
      </c>
      <c r="C1253" s="568" t="s">
        <v>3828</v>
      </c>
      <c r="D1253" s="568" t="s">
        <v>3883</v>
      </c>
      <c r="E1253" s="568" t="s">
        <v>3884</v>
      </c>
      <c r="F1253" s="571">
        <v>86</v>
      </c>
      <c r="G1253" s="571">
        <v>44548</v>
      </c>
      <c r="H1253" s="571">
        <v>1</v>
      </c>
      <c r="I1253" s="571">
        <v>518</v>
      </c>
      <c r="J1253" s="571">
        <v>72</v>
      </c>
      <c r="K1253" s="571">
        <v>37368</v>
      </c>
      <c r="L1253" s="571">
        <v>0.83882553649995506</v>
      </c>
      <c r="M1253" s="571">
        <v>519</v>
      </c>
      <c r="N1253" s="571">
        <v>20</v>
      </c>
      <c r="O1253" s="571">
        <v>10400</v>
      </c>
      <c r="P1253" s="585">
        <v>0.23345604740953579</v>
      </c>
      <c r="Q1253" s="572">
        <v>520</v>
      </c>
    </row>
    <row r="1254" spans="1:17" ht="14.4" customHeight="1" x14ac:dyDescent="0.3">
      <c r="A1254" s="567" t="s">
        <v>4750</v>
      </c>
      <c r="B1254" s="568" t="s">
        <v>3813</v>
      </c>
      <c r="C1254" s="568" t="s">
        <v>3828</v>
      </c>
      <c r="D1254" s="568" t="s">
        <v>4733</v>
      </c>
      <c r="E1254" s="568" t="s">
        <v>3884</v>
      </c>
      <c r="F1254" s="571">
        <v>3</v>
      </c>
      <c r="G1254" s="571">
        <v>2190</v>
      </c>
      <c r="H1254" s="571">
        <v>1</v>
      </c>
      <c r="I1254" s="571">
        <v>730</v>
      </c>
      <c r="J1254" s="571">
        <v>21</v>
      </c>
      <c r="K1254" s="571">
        <v>15351</v>
      </c>
      <c r="L1254" s="571">
        <v>7.0095890410958903</v>
      </c>
      <c r="M1254" s="571">
        <v>731</v>
      </c>
      <c r="N1254" s="571"/>
      <c r="O1254" s="571"/>
      <c r="P1254" s="585"/>
      <c r="Q1254" s="572"/>
    </row>
    <row r="1255" spans="1:17" ht="14.4" customHeight="1" x14ac:dyDescent="0.3">
      <c r="A1255" s="567" t="s">
        <v>4750</v>
      </c>
      <c r="B1255" s="568" t="s">
        <v>3813</v>
      </c>
      <c r="C1255" s="568" t="s">
        <v>3828</v>
      </c>
      <c r="D1255" s="568" t="s">
        <v>4734</v>
      </c>
      <c r="E1255" s="568" t="s">
        <v>3884</v>
      </c>
      <c r="F1255" s="571"/>
      <c r="G1255" s="571"/>
      <c r="H1255" s="571"/>
      <c r="I1255" s="571"/>
      <c r="J1255" s="571">
        <v>2</v>
      </c>
      <c r="K1255" s="571">
        <v>1562</v>
      </c>
      <c r="L1255" s="571"/>
      <c r="M1255" s="571">
        <v>781</v>
      </c>
      <c r="N1255" s="571"/>
      <c r="O1255" s="571"/>
      <c r="P1255" s="585"/>
      <c r="Q1255" s="572"/>
    </row>
    <row r="1256" spans="1:17" ht="14.4" customHeight="1" x14ac:dyDescent="0.3">
      <c r="A1256" s="567" t="s">
        <v>4750</v>
      </c>
      <c r="B1256" s="568" t="s">
        <v>3813</v>
      </c>
      <c r="C1256" s="568" t="s">
        <v>3828</v>
      </c>
      <c r="D1256" s="568" t="s">
        <v>3885</v>
      </c>
      <c r="E1256" s="568" t="s">
        <v>3886</v>
      </c>
      <c r="F1256" s="571">
        <v>22</v>
      </c>
      <c r="G1256" s="571">
        <v>13156</v>
      </c>
      <c r="H1256" s="571">
        <v>1</v>
      </c>
      <c r="I1256" s="571">
        <v>598</v>
      </c>
      <c r="J1256" s="571">
        <v>21</v>
      </c>
      <c r="K1256" s="571">
        <v>12579</v>
      </c>
      <c r="L1256" s="571">
        <v>0.95614168440255398</v>
      </c>
      <c r="M1256" s="571">
        <v>599</v>
      </c>
      <c r="N1256" s="571">
        <v>3</v>
      </c>
      <c r="O1256" s="571">
        <v>1803</v>
      </c>
      <c r="P1256" s="585">
        <v>0.13704773487382182</v>
      </c>
      <c r="Q1256" s="572">
        <v>601</v>
      </c>
    </row>
    <row r="1257" spans="1:17" ht="14.4" customHeight="1" x14ac:dyDescent="0.3">
      <c r="A1257" s="567" t="s">
        <v>4750</v>
      </c>
      <c r="B1257" s="568" t="s">
        <v>3813</v>
      </c>
      <c r="C1257" s="568" t="s">
        <v>3828</v>
      </c>
      <c r="D1257" s="568" t="s">
        <v>3887</v>
      </c>
      <c r="E1257" s="568" t="s">
        <v>3888</v>
      </c>
      <c r="F1257" s="571">
        <v>2</v>
      </c>
      <c r="G1257" s="571">
        <v>1494</v>
      </c>
      <c r="H1257" s="571">
        <v>1</v>
      </c>
      <c r="I1257" s="571">
        <v>747</v>
      </c>
      <c r="J1257" s="571">
        <v>4</v>
      </c>
      <c r="K1257" s="571">
        <v>2992</v>
      </c>
      <c r="L1257" s="571">
        <v>2.0026773761713521</v>
      </c>
      <c r="M1257" s="571">
        <v>748</v>
      </c>
      <c r="N1257" s="571"/>
      <c r="O1257" s="571"/>
      <c r="P1257" s="585"/>
      <c r="Q1257" s="572"/>
    </row>
    <row r="1258" spans="1:17" ht="14.4" customHeight="1" x14ac:dyDescent="0.3">
      <c r="A1258" s="567" t="s">
        <v>4750</v>
      </c>
      <c r="B1258" s="568" t="s">
        <v>3813</v>
      </c>
      <c r="C1258" s="568" t="s">
        <v>3828</v>
      </c>
      <c r="D1258" s="568" t="s">
        <v>3948</v>
      </c>
      <c r="E1258" s="568" t="s">
        <v>3949</v>
      </c>
      <c r="F1258" s="571">
        <v>1</v>
      </c>
      <c r="G1258" s="571">
        <v>603</v>
      </c>
      <c r="H1258" s="571">
        <v>1</v>
      </c>
      <c r="I1258" s="571">
        <v>603</v>
      </c>
      <c r="J1258" s="571"/>
      <c r="K1258" s="571"/>
      <c r="L1258" s="571"/>
      <c r="M1258" s="571"/>
      <c r="N1258" s="571"/>
      <c r="O1258" s="571"/>
      <c r="P1258" s="585"/>
      <c r="Q1258" s="572"/>
    </row>
    <row r="1259" spans="1:17" ht="14.4" customHeight="1" x14ac:dyDescent="0.3">
      <c r="A1259" s="567" t="s">
        <v>4750</v>
      </c>
      <c r="B1259" s="568" t="s">
        <v>3813</v>
      </c>
      <c r="C1259" s="568" t="s">
        <v>3828</v>
      </c>
      <c r="D1259" s="568" t="s">
        <v>3983</v>
      </c>
      <c r="E1259" s="568" t="s">
        <v>3984</v>
      </c>
      <c r="F1259" s="571">
        <v>1</v>
      </c>
      <c r="G1259" s="571">
        <v>1363</v>
      </c>
      <c r="H1259" s="571">
        <v>1</v>
      </c>
      <c r="I1259" s="571">
        <v>1363</v>
      </c>
      <c r="J1259" s="571"/>
      <c r="K1259" s="571"/>
      <c r="L1259" s="571"/>
      <c r="M1259" s="571"/>
      <c r="N1259" s="571"/>
      <c r="O1259" s="571"/>
      <c r="P1259" s="585"/>
      <c r="Q1259" s="572"/>
    </row>
    <row r="1260" spans="1:17" ht="14.4" customHeight="1" x14ac:dyDescent="0.3">
      <c r="A1260" s="567" t="s">
        <v>4750</v>
      </c>
      <c r="B1260" s="568" t="s">
        <v>3813</v>
      </c>
      <c r="C1260" s="568" t="s">
        <v>3828</v>
      </c>
      <c r="D1260" s="568" t="s">
        <v>3891</v>
      </c>
      <c r="E1260" s="568" t="s">
        <v>3892</v>
      </c>
      <c r="F1260" s="571">
        <v>153</v>
      </c>
      <c r="G1260" s="571">
        <v>26163</v>
      </c>
      <c r="H1260" s="571">
        <v>1</v>
      </c>
      <c r="I1260" s="571">
        <v>171</v>
      </c>
      <c r="J1260" s="571">
        <v>143</v>
      </c>
      <c r="K1260" s="571">
        <v>24596</v>
      </c>
      <c r="L1260" s="571">
        <v>0.94010625692772232</v>
      </c>
      <c r="M1260" s="571">
        <v>172</v>
      </c>
      <c r="N1260" s="571">
        <v>83</v>
      </c>
      <c r="O1260" s="571">
        <v>14276</v>
      </c>
      <c r="P1260" s="585">
        <v>0.54565607919581083</v>
      </c>
      <c r="Q1260" s="572">
        <v>172</v>
      </c>
    </row>
    <row r="1261" spans="1:17" ht="14.4" customHeight="1" x14ac:dyDescent="0.3">
      <c r="A1261" s="567" t="s">
        <v>4750</v>
      </c>
      <c r="B1261" s="568" t="s">
        <v>3813</v>
      </c>
      <c r="C1261" s="568" t="s">
        <v>3828</v>
      </c>
      <c r="D1261" s="568" t="s">
        <v>3978</v>
      </c>
      <c r="E1261" s="568" t="s">
        <v>3979</v>
      </c>
      <c r="F1261" s="571">
        <v>5</v>
      </c>
      <c r="G1261" s="571">
        <v>1685</v>
      </c>
      <c r="H1261" s="571">
        <v>1</v>
      </c>
      <c r="I1261" s="571">
        <v>337</v>
      </c>
      <c r="J1261" s="571">
        <v>7</v>
      </c>
      <c r="K1261" s="571">
        <v>2366</v>
      </c>
      <c r="L1261" s="571">
        <v>1.4041543026706231</v>
      </c>
      <c r="M1261" s="571">
        <v>338</v>
      </c>
      <c r="N1261" s="571"/>
      <c r="O1261" s="571"/>
      <c r="P1261" s="585"/>
      <c r="Q1261" s="572"/>
    </row>
    <row r="1262" spans="1:17" ht="14.4" customHeight="1" x14ac:dyDescent="0.3">
      <c r="A1262" s="567" t="s">
        <v>4750</v>
      </c>
      <c r="B1262" s="568" t="s">
        <v>3813</v>
      </c>
      <c r="C1262" s="568" t="s">
        <v>3828</v>
      </c>
      <c r="D1262" s="568" t="s">
        <v>3893</v>
      </c>
      <c r="E1262" s="568" t="s">
        <v>3868</v>
      </c>
      <c r="F1262" s="571">
        <v>96</v>
      </c>
      <c r="G1262" s="571">
        <v>34560</v>
      </c>
      <c r="H1262" s="571">
        <v>1</v>
      </c>
      <c r="I1262" s="571">
        <v>360</v>
      </c>
      <c r="J1262" s="571">
        <v>169</v>
      </c>
      <c r="K1262" s="571">
        <v>61178</v>
      </c>
      <c r="L1262" s="571">
        <v>1.7701967592592593</v>
      </c>
      <c r="M1262" s="571">
        <v>362</v>
      </c>
      <c r="N1262" s="571">
        <v>68</v>
      </c>
      <c r="O1262" s="571">
        <v>24820</v>
      </c>
      <c r="P1262" s="585">
        <v>0.71817129629629628</v>
      </c>
      <c r="Q1262" s="572">
        <v>365</v>
      </c>
    </row>
    <row r="1263" spans="1:17" ht="14.4" customHeight="1" x14ac:dyDescent="0.3">
      <c r="A1263" s="567" t="s">
        <v>4750</v>
      </c>
      <c r="B1263" s="568" t="s">
        <v>3813</v>
      </c>
      <c r="C1263" s="568" t="s">
        <v>3828</v>
      </c>
      <c r="D1263" s="568" t="s">
        <v>3894</v>
      </c>
      <c r="E1263" s="568" t="s">
        <v>3870</v>
      </c>
      <c r="F1263" s="571">
        <v>4</v>
      </c>
      <c r="G1263" s="571">
        <v>1536</v>
      </c>
      <c r="H1263" s="571">
        <v>1</v>
      </c>
      <c r="I1263" s="571">
        <v>384</v>
      </c>
      <c r="J1263" s="571">
        <v>5</v>
      </c>
      <c r="K1263" s="571">
        <v>1930</v>
      </c>
      <c r="L1263" s="571">
        <v>1.2565104166666667</v>
      </c>
      <c r="M1263" s="571">
        <v>386</v>
      </c>
      <c r="N1263" s="571"/>
      <c r="O1263" s="571"/>
      <c r="P1263" s="585"/>
      <c r="Q1263" s="572"/>
    </row>
    <row r="1264" spans="1:17" ht="14.4" customHeight="1" x14ac:dyDescent="0.3">
      <c r="A1264" s="567" t="s">
        <v>4750</v>
      </c>
      <c r="B1264" s="568" t="s">
        <v>3813</v>
      </c>
      <c r="C1264" s="568" t="s">
        <v>3828</v>
      </c>
      <c r="D1264" s="568" t="s">
        <v>3895</v>
      </c>
      <c r="E1264" s="568" t="s">
        <v>3872</v>
      </c>
      <c r="F1264" s="571">
        <v>51</v>
      </c>
      <c r="G1264" s="571">
        <v>27948</v>
      </c>
      <c r="H1264" s="571">
        <v>1</v>
      </c>
      <c r="I1264" s="571">
        <v>548</v>
      </c>
      <c r="J1264" s="571">
        <v>65</v>
      </c>
      <c r="K1264" s="571">
        <v>35750</v>
      </c>
      <c r="L1264" s="571">
        <v>1.2791612995563189</v>
      </c>
      <c r="M1264" s="571">
        <v>550</v>
      </c>
      <c r="N1264" s="571">
        <v>46</v>
      </c>
      <c r="O1264" s="571">
        <v>25438</v>
      </c>
      <c r="P1264" s="585">
        <v>0.91019035351366828</v>
      </c>
      <c r="Q1264" s="572">
        <v>553</v>
      </c>
    </row>
    <row r="1265" spans="1:17" ht="14.4" customHeight="1" x14ac:dyDescent="0.3">
      <c r="A1265" s="567" t="s">
        <v>4750</v>
      </c>
      <c r="B1265" s="568" t="s">
        <v>3813</v>
      </c>
      <c r="C1265" s="568" t="s">
        <v>3828</v>
      </c>
      <c r="D1265" s="568" t="s">
        <v>3951</v>
      </c>
      <c r="E1265" s="568" t="s">
        <v>3874</v>
      </c>
      <c r="F1265" s="571">
        <v>759</v>
      </c>
      <c r="G1265" s="571">
        <v>562419</v>
      </c>
      <c r="H1265" s="571">
        <v>1</v>
      </c>
      <c r="I1265" s="571">
        <v>741</v>
      </c>
      <c r="J1265" s="571">
        <v>390</v>
      </c>
      <c r="K1265" s="571">
        <v>289770</v>
      </c>
      <c r="L1265" s="571">
        <v>0.51522085847028642</v>
      </c>
      <c r="M1265" s="571">
        <v>743</v>
      </c>
      <c r="N1265" s="571">
        <v>585</v>
      </c>
      <c r="O1265" s="571">
        <v>436410</v>
      </c>
      <c r="P1265" s="585">
        <v>0.7759517370501352</v>
      </c>
      <c r="Q1265" s="572">
        <v>746</v>
      </c>
    </row>
    <row r="1266" spans="1:17" ht="14.4" customHeight="1" x14ac:dyDescent="0.3">
      <c r="A1266" s="567" t="s">
        <v>4750</v>
      </c>
      <c r="B1266" s="568" t="s">
        <v>3813</v>
      </c>
      <c r="C1266" s="568" t="s">
        <v>3828</v>
      </c>
      <c r="D1266" s="568" t="s">
        <v>3952</v>
      </c>
      <c r="E1266" s="568" t="s">
        <v>3945</v>
      </c>
      <c r="F1266" s="571">
        <v>1924</v>
      </c>
      <c r="G1266" s="571">
        <v>1535352</v>
      </c>
      <c r="H1266" s="571">
        <v>1</v>
      </c>
      <c r="I1266" s="571">
        <v>798</v>
      </c>
      <c r="J1266" s="571">
        <v>2125</v>
      </c>
      <c r="K1266" s="571">
        <v>1700000</v>
      </c>
      <c r="L1266" s="571">
        <v>1.1072379493432125</v>
      </c>
      <c r="M1266" s="571">
        <v>800</v>
      </c>
      <c r="N1266" s="571">
        <v>2125</v>
      </c>
      <c r="O1266" s="571">
        <v>1706375</v>
      </c>
      <c r="P1266" s="585">
        <v>1.1113900916532495</v>
      </c>
      <c r="Q1266" s="572">
        <v>803</v>
      </c>
    </row>
    <row r="1267" spans="1:17" ht="14.4" customHeight="1" x14ac:dyDescent="0.3">
      <c r="A1267" s="567" t="s">
        <v>4750</v>
      </c>
      <c r="B1267" s="568" t="s">
        <v>3813</v>
      </c>
      <c r="C1267" s="568" t="s">
        <v>3828</v>
      </c>
      <c r="D1267" s="568" t="s">
        <v>3953</v>
      </c>
      <c r="E1267" s="568" t="s">
        <v>3945</v>
      </c>
      <c r="F1267" s="571">
        <v>154</v>
      </c>
      <c r="G1267" s="571">
        <v>142296</v>
      </c>
      <c r="H1267" s="571">
        <v>1</v>
      </c>
      <c r="I1267" s="571">
        <v>924</v>
      </c>
      <c r="J1267" s="571">
        <v>305</v>
      </c>
      <c r="K1267" s="571">
        <v>282430</v>
      </c>
      <c r="L1267" s="571">
        <v>1.9848063192219036</v>
      </c>
      <c r="M1267" s="571">
        <v>926</v>
      </c>
      <c r="N1267" s="571">
        <v>333</v>
      </c>
      <c r="O1267" s="571">
        <v>309357</v>
      </c>
      <c r="P1267" s="585">
        <v>2.1740386237139484</v>
      </c>
      <c r="Q1267" s="572">
        <v>929</v>
      </c>
    </row>
    <row r="1268" spans="1:17" ht="14.4" customHeight="1" x14ac:dyDescent="0.3">
      <c r="A1268" s="567" t="s">
        <v>4750</v>
      </c>
      <c r="B1268" s="568" t="s">
        <v>3813</v>
      </c>
      <c r="C1268" s="568" t="s">
        <v>3828</v>
      </c>
      <c r="D1268" s="568" t="s">
        <v>3954</v>
      </c>
      <c r="E1268" s="568" t="s">
        <v>3945</v>
      </c>
      <c r="F1268" s="571">
        <v>8</v>
      </c>
      <c r="G1268" s="571">
        <v>8056</v>
      </c>
      <c r="H1268" s="571">
        <v>1</v>
      </c>
      <c r="I1268" s="571">
        <v>1007</v>
      </c>
      <c r="J1268" s="571"/>
      <c r="K1268" s="571"/>
      <c r="L1268" s="571"/>
      <c r="M1268" s="571"/>
      <c r="N1268" s="571">
        <v>6</v>
      </c>
      <c r="O1268" s="571">
        <v>6072</v>
      </c>
      <c r="P1268" s="585">
        <v>0.7537239324726912</v>
      </c>
      <c r="Q1268" s="572">
        <v>1012</v>
      </c>
    </row>
    <row r="1269" spans="1:17" ht="14.4" customHeight="1" x14ac:dyDescent="0.3">
      <c r="A1269" s="567" t="s">
        <v>4750</v>
      </c>
      <c r="B1269" s="568" t="s">
        <v>3813</v>
      </c>
      <c r="C1269" s="568" t="s">
        <v>3828</v>
      </c>
      <c r="D1269" s="568" t="s">
        <v>3896</v>
      </c>
      <c r="E1269" s="568" t="s">
        <v>3880</v>
      </c>
      <c r="F1269" s="571">
        <v>28</v>
      </c>
      <c r="G1269" s="571">
        <v>12096</v>
      </c>
      <c r="H1269" s="571">
        <v>1</v>
      </c>
      <c r="I1269" s="571">
        <v>432</v>
      </c>
      <c r="J1269" s="571">
        <v>18</v>
      </c>
      <c r="K1269" s="571">
        <v>7830</v>
      </c>
      <c r="L1269" s="571">
        <v>0.6473214285714286</v>
      </c>
      <c r="M1269" s="571">
        <v>435</v>
      </c>
      <c r="N1269" s="571">
        <v>33</v>
      </c>
      <c r="O1269" s="571">
        <v>14487</v>
      </c>
      <c r="P1269" s="585">
        <v>1.1976686507936507</v>
      </c>
      <c r="Q1269" s="572">
        <v>439</v>
      </c>
    </row>
    <row r="1270" spans="1:17" ht="14.4" customHeight="1" x14ac:dyDescent="0.3">
      <c r="A1270" s="567" t="s">
        <v>4750</v>
      </c>
      <c r="B1270" s="568" t="s">
        <v>3813</v>
      </c>
      <c r="C1270" s="568" t="s">
        <v>3828</v>
      </c>
      <c r="D1270" s="568" t="s">
        <v>3897</v>
      </c>
      <c r="E1270" s="568" t="s">
        <v>3882</v>
      </c>
      <c r="F1270" s="571">
        <v>90</v>
      </c>
      <c r="G1270" s="571">
        <v>38340</v>
      </c>
      <c r="H1270" s="571">
        <v>1</v>
      </c>
      <c r="I1270" s="571">
        <v>426</v>
      </c>
      <c r="J1270" s="571">
        <v>120</v>
      </c>
      <c r="K1270" s="571">
        <v>51360</v>
      </c>
      <c r="L1270" s="571">
        <v>1.3395931142410016</v>
      </c>
      <c r="M1270" s="571">
        <v>428</v>
      </c>
      <c r="N1270" s="571">
        <v>100</v>
      </c>
      <c r="O1270" s="571">
        <v>43100</v>
      </c>
      <c r="P1270" s="585">
        <v>1.1241523213354199</v>
      </c>
      <c r="Q1270" s="572">
        <v>431</v>
      </c>
    </row>
    <row r="1271" spans="1:17" ht="14.4" customHeight="1" x14ac:dyDescent="0.3">
      <c r="A1271" s="567" t="s">
        <v>4750</v>
      </c>
      <c r="B1271" s="568" t="s">
        <v>3813</v>
      </c>
      <c r="C1271" s="568" t="s">
        <v>3828</v>
      </c>
      <c r="D1271" s="568" t="s">
        <v>3958</v>
      </c>
      <c r="E1271" s="568" t="s">
        <v>3884</v>
      </c>
      <c r="F1271" s="571">
        <v>364</v>
      </c>
      <c r="G1271" s="571">
        <v>212576</v>
      </c>
      <c r="H1271" s="571">
        <v>1</v>
      </c>
      <c r="I1271" s="571">
        <v>584</v>
      </c>
      <c r="J1271" s="571">
        <v>293</v>
      </c>
      <c r="K1271" s="571">
        <v>171698</v>
      </c>
      <c r="L1271" s="571">
        <v>0.80770171609212704</v>
      </c>
      <c r="M1271" s="571">
        <v>586</v>
      </c>
      <c r="N1271" s="571">
        <v>389</v>
      </c>
      <c r="O1271" s="571">
        <v>229121</v>
      </c>
      <c r="P1271" s="585">
        <v>1.0778309875056451</v>
      </c>
      <c r="Q1271" s="572">
        <v>589</v>
      </c>
    </row>
    <row r="1272" spans="1:17" ht="14.4" customHeight="1" x14ac:dyDescent="0.3">
      <c r="A1272" s="567" t="s">
        <v>4750</v>
      </c>
      <c r="B1272" s="568" t="s">
        <v>3813</v>
      </c>
      <c r="C1272" s="568" t="s">
        <v>3828</v>
      </c>
      <c r="D1272" s="568" t="s">
        <v>3980</v>
      </c>
      <c r="E1272" s="568" t="s">
        <v>3884</v>
      </c>
      <c r="F1272" s="571">
        <v>25</v>
      </c>
      <c r="G1272" s="571">
        <v>19900</v>
      </c>
      <c r="H1272" s="571">
        <v>1</v>
      </c>
      <c r="I1272" s="571">
        <v>796</v>
      </c>
      <c r="J1272" s="571">
        <v>30</v>
      </c>
      <c r="K1272" s="571">
        <v>23940</v>
      </c>
      <c r="L1272" s="571">
        <v>1.2030150753768845</v>
      </c>
      <c r="M1272" s="571">
        <v>798</v>
      </c>
      <c r="N1272" s="571">
        <v>51</v>
      </c>
      <c r="O1272" s="571">
        <v>40851</v>
      </c>
      <c r="P1272" s="585">
        <v>2.0528140703517588</v>
      </c>
      <c r="Q1272" s="572">
        <v>801</v>
      </c>
    </row>
    <row r="1273" spans="1:17" ht="14.4" customHeight="1" x14ac:dyDescent="0.3">
      <c r="A1273" s="567" t="s">
        <v>4750</v>
      </c>
      <c r="B1273" s="568" t="s">
        <v>3813</v>
      </c>
      <c r="C1273" s="568" t="s">
        <v>3828</v>
      </c>
      <c r="D1273" s="568" t="s">
        <v>3959</v>
      </c>
      <c r="E1273" s="568" t="s">
        <v>3886</v>
      </c>
      <c r="F1273" s="571">
        <v>86</v>
      </c>
      <c r="G1273" s="571">
        <v>60028</v>
      </c>
      <c r="H1273" s="571">
        <v>1</v>
      </c>
      <c r="I1273" s="571">
        <v>698</v>
      </c>
      <c r="J1273" s="571">
        <v>71</v>
      </c>
      <c r="K1273" s="571">
        <v>49771</v>
      </c>
      <c r="L1273" s="571">
        <v>0.82912973945492108</v>
      </c>
      <c r="M1273" s="571">
        <v>701</v>
      </c>
      <c r="N1273" s="571">
        <v>111</v>
      </c>
      <c r="O1273" s="571">
        <v>78255</v>
      </c>
      <c r="P1273" s="585">
        <v>1.3036416339041781</v>
      </c>
      <c r="Q1273" s="572">
        <v>705</v>
      </c>
    </row>
    <row r="1274" spans="1:17" ht="14.4" customHeight="1" x14ac:dyDescent="0.3">
      <c r="A1274" s="567" t="s">
        <v>4750</v>
      </c>
      <c r="B1274" s="568" t="s">
        <v>3813</v>
      </c>
      <c r="C1274" s="568" t="s">
        <v>3828</v>
      </c>
      <c r="D1274" s="568" t="s">
        <v>3898</v>
      </c>
      <c r="E1274" s="568" t="s">
        <v>3888</v>
      </c>
      <c r="F1274" s="571">
        <v>11</v>
      </c>
      <c r="G1274" s="571">
        <v>8943</v>
      </c>
      <c r="H1274" s="571">
        <v>1</v>
      </c>
      <c r="I1274" s="571">
        <v>813</v>
      </c>
      <c r="J1274" s="571">
        <v>16</v>
      </c>
      <c r="K1274" s="571">
        <v>13040</v>
      </c>
      <c r="L1274" s="571">
        <v>1.4581236721458124</v>
      </c>
      <c r="M1274" s="571">
        <v>815</v>
      </c>
      <c r="N1274" s="571">
        <v>20</v>
      </c>
      <c r="O1274" s="571">
        <v>16360</v>
      </c>
      <c r="P1274" s="585">
        <v>1.8293637481829363</v>
      </c>
      <c r="Q1274" s="572">
        <v>818</v>
      </c>
    </row>
    <row r="1275" spans="1:17" ht="14.4" customHeight="1" x14ac:dyDescent="0.3">
      <c r="A1275" s="567" t="s">
        <v>4750</v>
      </c>
      <c r="B1275" s="568" t="s">
        <v>3813</v>
      </c>
      <c r="C1275" s="568" t="s">
        <v>3828</v>
      </c>
      <c r="D1275" s="568" t="s">
        <v>3899</v>
      </c>
      <c r="E1275" s="568" t="s">
        <v>3892</v>
      </c>
      <c r="F1275" s="571">
        <v>330</v>
      </c>
      <c r="G1275" s="571">
        <v>67650</v>
      </c>
      <c r="H1275" s="571">
        <v>1</v>
      </c>
      <c r="I1275" s="571">
        <v>205</v>
      </c>
      <c r="J1275" s="571">
        <v>346</v>
      </c>
      <c r="K1275" s="571">
        <v>71276</v>
      </c>
      <c r="L1275" s="571">
        <v>1.05359940872136</v>
      </c>
      <c r="M1275" s="571">
        <v>206</v>
      </c>
      <c r="N1275" s="571">
        <v>565</v>
      </c>
      <c r="O1275" s="571">
        <v>116955</v>
      </c>
      <c r="P1275" s="585">
        <v>1.7288248337028824</v>
      </c>
      <c r="Q1275" s="572">
        <v>207</v>
      </c>
    </row>
    <row r="1276" spans="1:17" ht="14.4" customHeight="1" x14ac:dyDescent="0.3">
      <c r="A1276" s="567" t="s">
        <v>4750</v>
      </c>
      <c r="B1276" s="568" t="s">
        <v>3813</v>
      </c>
      <c r="C1276" s="568" t="s">
        <v>3828</v>
      </c>
      <c r="D1276" s="568" t="s">
        <v>3902</v>
      </c>
      <c r="E1276" s="568" t="s">
        <v>3903</v>
      </c>
      <c r="F1276" s="571">
        <v>7</v>
      </c>
      <c r="G1276" s="571">
        <v>2268</v>
      </c>
      <c r="H1276" s="571">
        <v>1</v>
      </c>
      <c r="I1276" s="571">
        <v>324</v>
      </c>
      <c r="J1276" s="571">
        <v>23</v>
      </c>
      <c r="K1276" s="571">
        <v>7498</v>
      </c>
      <c r="L1276" s="571">
        <v>3.3059964726631392</v>
      </c>
      <c r="M1276" s="571">
        <v>326</v>
      </c>
      <c r="N1276" s="571">
        <v>5</v>
      </c>
      <c r="O1276" s="571">
        <v>1635</v>
      </c>
      <c r="P1276" s="585">
        <v>0.72089947089947093</v>
      </c>
      <c r="Q1276" s="572">
        <v>327</v>
      </c>
    </row>
    <row r="1277" spans="1:17" ht="14.4" customHeight="1" x14ac:dyDescent="0.3">
      <c r="A1277" s="567" t="s">
        <v>4751</v>
      </c>
      <c r="B1277" s="568" t="s">
        <v>3813</v>
      </c>
      <c r="C1277" s="568" t="s">
        <v>3828</v>
      </c>
      <c r="D1277" s="568" t="s">
        <v>3940</v>
      </c>
      <c r="E1277" s="568" t="s">
        <v>3941</v>
      </c>
      <c r="F1277" s="571">
        <v>1</v>
      </c>
      <c r="G1277" s="571">
        <v>850</v>
      </c>
      <c r="H1277" s="571">
        <v>1</v>
      </c>
      <c r="I1277" s="571">
        <v>850</v>
      </c>
      <c r="J1277" s="571">
        <v>1</v>
      </c>
      <c r="K1277" s="571">
        <v>852</v>
      </c>
      <c r="L1277" s="571">
        <v>1.0023529411764707</v>
      </c>
      <c r="M1277" s="571">
        <v>852</v>
      </c>
      <c r="N1277" s="571">
        <v>3</v>
      </c>
      <c r="O1277" s="571">
        <v>2109</v>
      </c>
      <c r="P1277" s="585">
        <v>2.4811764705882351</v>
      </c>
      <c r="Q1277" s="572">
        <v>703</v>
      </c>
    </row>
    <row r="1278" spans="1:17" ht="14.4" customHeight="1" x14ac:dyDescent="0.3">
      <c r="A1278" s="567" t="s">
        <v>4751</v>
      </c>
      <c r="B1278" s="568" t="s">
        <v>3813</v>
      </c>
      <c r="C1278" s="568" t="s">
        <v>3828</v>
      </c>
      <c r="D1278" s="568" t="s">
        <v>3857</v>
      </c>
      <c r="E1278" s="568" t="s">
        <v>3858</v>
      </c>
      <c r="F1278" s="571">
        <v>1</v>
      </c>
      <c r="G1278" s="571">
        <v>77</v>
      </c>
      <c r="H1278" s="571">
        <v>1</v>
      </c>
      <c r="I1278" s="571">
        <v>77</v>
      </c>
      <c r="J1278" s="571"/>
      <c r="K1278" s="571"/>
      <c r="L1278" s="571"/>
      <c r="M1278" s="571"/>
      <c r="N1278" s="571"/>
      <c r="O1278" s="571"/>
      <c r="P1278" s="585"/>
      <c r="Q1278" s="572"/>
    </row>
    <row r="1279" spans="1:17" ht="14.4" customHeight="1" x14ac:dyDescent="0.3">
      <c r="A1279" s="567" t="s">
        <v>4751</v>
      </c>
      <c r="B1279" s="568" t="s">
        <v>3813</v>
      </c>
      <c r="C1279" s="568" t="s">
        <v>3828</v>
      </c>
      <c r="D1279" s="568" t="s">
        <v>3859</v>
      </c>
      <c r="E1279" s="568" t="s">
        <v>3860</v>
      </c>
      <c r="F1279" s="571">
        <v>7</v>
      </c>
      <c r="G1279" s="571">
        <v>1610</v>
      </c>
      <c r="H1279" s="571">
        <v>1</v>
      </c>
      <c r="I1279" s="571">
        <v>230</v>
      </c>
      <c r="J1279" s="571">
        <v>7</v>
      </c>
      <c r="K1279" s="571">
        <v>1617</v>
      </c>
      <c r="L1279" s="571">
        <v>1.0043478260869565</v>
      </c>
      <c r="M1279" s="571">
        <v>231</v>
      </c>
      <c r="N1279" s="571">
        <v>10</v>
      </c>
      <c r="O1279" s="571">
        <v>2320</v>
      </c>
      <c r="P1279" s="585">
        <v>1.4409937888198758</v>
      </c>
      <c r="Q1279" s="572">
        <v>232</v>
      </c>
    </row>
    <row r="1280" spans="1:17" ht="14.4" customHeight="1" x14ac:dyDescent="0.3">
      <c r="A1280" s="567" t="s">
        <v>4751</v>
      </c>
      <c r="B1280" s="568" t="s">
        <v>3813</v>
      </c>
      <c r="C1280" s="568" t="s">
        <v>3828</v>
      </c>
      <c r="D1280" s="568" t="s">
        <v>3861</v>
      </c>
      <c r="E1280" s="568" t="s">
        <v>3862</v>
      </c>
      <c r="F1280" s="571"/>
      <c r="G1280" s="571"/>
      <c r="H1280" s="571"/>
      <c r="I1280" s="571"/>
      <c r="J1280" s="571">
        <v>4</v>
      </c>
      <c r="K1280" s="571">
        <v>464</v>
      </c>
      <c r="L1280" s="571"/>
      <c r="M1280" s="571">
        <v>116</v>
      </c>
      <c r="N1280" s="571"/>
      <c r="O1280" s="571"/>
      <c r="P1280" s="585"/>
      <c r="Q1280" s="572"/>
    </row>
    <row r="1281" spans="1:17" ht="14.4" customHeight="1" x14ac:dyDescent="0.3">
      <c r="A1281" s="567" t="s">
        <v>4751</v>
      </c>
      <c r="B1281" s="568" t="s">
        <v>3813</v>
      </c>
      <c r="C1281" s="568" t="s">
        <v>3828</v>
      </c>
      <c r="D1281" s="568" t="s">
        <v>3867</v>
      </c>
      <c r="E1281" s="568" t="s">
        <v>3868</v>
      </c>
      <c r="F1281" s="571">
        <v>1</v>
      </c>
      <c r="G1281" s="571">
        <v>294</v>
      </c>
      <c r="H1281" s="571">
        <v>1</v>
      </c>
      <c r="I1281" s="571">
        <v>294</v>
      </c>
      <c r="J1281" s="571">
        <v>1</v>
      </c>
      <c r="K1281" s="571">
        <v>295</v>
      </c>
      <c r="L1281" s="571">
        <v>1.0034013605442176</v>
      </c>
      <c r="M1281" s="571">
        <v>295</v>
      </c>
      <c r="N1281" s="571"/>
      <c r="O1281" s="571"/>
      <c r="P1281" s="585"/>
      <c r="Q1281" s="572"/>
    </row>
    <row r="1282" spans="1:17" ht="14.4" customHeight="1" x14ac:dyDescent="0.3">
      <c r="A1282" s="567" t="s">
        <v>4751</v>
      </c>
      <c r="B1282" s="568" t="s">
        <v>3813</v>
      </c>
      <c r="C1282" s="568" t="s">
        <v>3828</v>
      </c>
      <c r="D1282" s="568" t="s">
        <v>3875</v>
      </c>
      <c r="E1282" s="568" t="s">
        <v>3876</v>
      </c>
      <c r="F1282" s="571">
        <v>1</v>
      </c>
      <c r="G1282" s="571">
        <v>80</v>
      </c>
      <c r="H1282" s="571">
        <v>1</v>
      </c>
      <c r="I1282" s="571">
        <v>80</v>
      </c>
      <c r="J1282" s="571">
        <v>1</v>
      </c>
      <c r="K1282" s="571">
        <v>81</v>
      </c>
      <c r="L1282" s="571">
        <v>1.0125</v>
      </c>
      <c r="M1282" s="571">
        <v>81</v>
      </c>
      <c r="N1282" s="571"/>
      <c r="O1282" s="571"/>
      <c r="P1282" s="585"/>
      <c r="Q1282" s="572"/>
    </row>
    <row r="1283" spans="1:17" ht="14.4" customHeight="1" x14ac:dyDescent="0.3">
      <c r="A1283" s="567" t="s">
        <v>4751</v>
      </c>
      <c r="B1283" s="568" t="s">
        <v>3813</v>
      </c>
      <c r="C1283" s="568" t="s">
        <v>3828</v>
      </c>
      <c r="D1283" s="568" t="s">
        <v>3879</v>
      </c>
      <c r="E1283" s="568" t="s">
        <v>3880</v>
      </c>
      <c r="F1283" s="571"/>
      <c r="G1283" s="571"/>
      <c r="H1283" s="571"/>
      <c r="I1283" s="571"/>
      <c r="J1283" s="571">
        <v>1</v>
      </c>
      <c r="K1283" s="571">
        <v>333</v>
      </c>
      <c r="L1283" s="571"/>
      <c r="M1283" s="571">
        <v>333</v>
      </c>
      <c r="N1283" s="571"/>
      <c r="O1283" s="571"/>
      <c r="P1283" s="585"/>
      <c r="Q1283" s="572"/>
    </row>
    <row r="1284" spans="1:17" ht="14.4" customHeight="1" x14ac:dyDescent="0.3">
      <c r="A1284" s="567" t="s">
        <v>4751</v>
      </c>
      <c r="B1284" s="568" t="s">
        <v>3813</v>
      </c>
      <c r="C1284" s="568" t="s">
        <v>3828</v>
      </c>
      <c r="D1284" s="568" t="s">
        <v>3893</v>
      </c>
      <c r="E1284" s="568" t="s">
        <v>3868</v>
      </c>
      <c r="F1284" s="571"/>
      <c r="G1284" s="571"/>
      <c r="H1284" s="571"/>
      <c r="I1284" s="571"/>
      <c r="J1284" s="571">
        <v>1</v>
      </c>
      <c r="K1284" s="571">
        <v>362</v>
      </c>
      <c r="L1284" s="571"/>
      <c r="M1284" s="571">
        <v>362</v>
      </c>
      <c r="N1284" s="571"/>
      <c r="O1284" s="571"/>
      <c r="P1284" s="585"/>
      <c r="Q1284" s="572"/>
    </row>
    <row r="1285" spans="1:17" ht="14.4" customHeight="1" x14ac:dyDescent="0.3">
      <c r="A1285" s="567" t="s">
        <v>4751</v>
      </c>
      <c r="B1285" s="568" t="s">
        <v>3813</v>
      </c>
      <c r="C1285" s="568" t="s">
        <v>3828</v>
      </c>
      <c r="D1285" s="568" t="s">
        <v>3895</v>
      </c>
      <c r="E1285" s="568" t="s">
        <v>3872</v>
      </c>
      <c r="F1285" s="571"/>
      <c r="G1285" s="571"/>
      <c r="H1285" s="571"/>
      <c r="I1285" s="571"/>
      <c r="J1285" s="571"/>
      <c r="K1285" s="571"/>
      <c r="L1285" s="571"/>
      <c r="M1285" s="571"/>
      <c r="N1285" s="571">
        <v>1</v>
      </c>
      <c r="O1285" s="571">
        <v>553</v>
      </c>
      <c r="P1285" s="585"/>
      <c r="Q1285" s="572">
        <v>553</v>
      </c>
    </row>
    <row r="1286" spans="1:17" ht="14.4" customHeight="1" x14ac:dyDescent="0.3">
      <c r="A1286" s="567" t="s">
        <v>4751</v>
      </c>
      <c r="B1286" s="568" t="s">
        <v>3813</v>
      </c>
      <c r="C1286" s="568" t="s">
        <v>3828</v>
      </c>
      <c r="D1286" s="568" t="s">
        <v>3952</v>
      </c>
      <c r="E1286" s="568" t="s">
        <v>3945</v>
      </c>
      <c r="F1286" s="571"/>
      <c r="G1286" s="571"/>
      <c r="H1286" s="571"/>
      <c r="I1286" s="571"/>
      <c r="J1286" s="571">
        <v>4</v>
      </c>
      <c r="K1286" s="571">
        <v>3200</v>
      </c>
      <c r="L1286" s="571"/>
      <c r="M1286" s="571">
        <v>800</v>
      </c>
      <c r="N1286" s="571"/>
      <c r="O1286" s="571"/>
      <c r="P1286" s="585"/>
      <c r="Q1286" s="572"/>
    </row>
    <row r="1287" spans="1:17" ht="14.4" customHeight="1" x14ac:dyDescent="0.3">
      <c r="A1287" s="567" t="s">
        <v>4751</v>
      </c>
      <c r="B1287" s="568" t="s">
        <v>3813</v>
      </c>
      <c r="C1287" s="568" t="s">
        <v>3828</v>
      </c>
      <c r="D1287" s="568" t="s">
        <v>3899</v>
      </c>
      <c r="E1287" s="568" t="s">
        <v>3892</v>
      </c>
      <c r="F1287" s="571"/>
      <c r="G1287" s="571"/>
      <c r="H1287" s="571"/>
      <c r="I1287" s="571"/>
      <c r="J1287" s="571">
        <v>1</v>
      </c>
      <c r="K1287" s="571">
        <v>206</v>
      </c>
      <c r="L1287" s="571"/>
      <c r="M1287" s="571">
        <v>206</v>
      </c>
      <c r="N1287" s="571"/>
      <c r="O1287" s="571"/>
      <c r="P1287" s="585"/>
      <c r="Q1287" s="572"/>
    </row>
    <row r="1288" spans="1:17" ht="14.4" customHeight="1" x14ac:dyDescent="0.3">
      <c r="A1288" s="567" t="s">
        <v>4751</v>
      </c>
      <c r="B1288" s="568" t="s">
        <v>3813</v>
      </c>
      <c r="C1288" s="568" t="s">
        <v>3828</v>
      </c>
      <c r="D1288" s="568" t="s">
        <v>3902</v>
      </c>
      <c r="E1288" s="568" t="s">
        <v>3903</v>
      </c>
      <c r="F1288" s="571"/>
      <c r="G1288" s="571"/>
      <c r="H1288" s="571"/>
      <c r="I1288" s="571"/>
      <c r="J1288" s="571"/>
      <c r="K1288" s="571"/>
      <c r="L1288" s="571"/>
      <c r="M1288" s="571"/>
      <c r="N1288" s="571">
        <v>3</v>
      </c>
      <c r="O1288" s="571">
        <v>981</v>
      </c>
      <c r="P1288" s="585"/>
      <c r="Q1288" s="572">
        <v>327</v>
      </c>
    </row>
    <row r="1289" spans="1:17" ht="14.4" customHeight="1" x14ac:dyDescent="0.3">
      <c r="A1289" s="567" t="s">
        <v>4751</v>
      </c>
      <c r="B1289" s="568" t="s">
        <v>3813</v>
      </c>
      <c r="C1289" s="568" t="s">
        <v>3828</v>
      </c>
      <c r="D1289" s="568" t="s">
        <v>3904</v>
      </c>
      <c r="E1289" s="568" t="s">
        <v>3905</v>
      </c>
      <c r="F1289" s="571"/>
      <c r="G1289" s="571"/>
      <c r="H1289" s="571"/>
      <c r="I1289" s="571"/>
      <c r="J1289" s="571"/>
      <c r="K1289" s="571"/>
      <c r="L1289" s="571"/>
      <c r="M1289" s="571"/>
      <c r="N1289" s="571">
        <v>1</v>
      </c>
      <c r="O1289" s="571">
        <v>163</v>
      </c>
      <c r="P1289" s="585"/>
      <c r="Q1289" s="572">
        <v>163</v>
      </c>
    </row>
    <row r="1290" spans="1:17" ht="14.4" customHeight="1" x14ac:dyDescent="0.3">
      <c r="A1290" s="567" t="s">
        <v>4752</v>
      </c>
      <c r="B1290" s="568" t="s">
        <v>3813</v>
      </c>
      <c r="C1290" s="568" t="s">
        <v>3828</v>
      </c>
      <c r="D1290" s="568" t="s">
        <v>3942</v>
      </c>
      <c r="E1290" s="568" t="s">
        <v>3943</v>
      </c>
      <c r="F1290" s="571"/>
      <c r="G1290" s="571"/>
      <c r="H1290" s="571"/>
      <c r="I1290" s="571"/>
      <c r="J1290" s="571"/>
      <c r="K1290" s="571"/>
      <c r="L1290" s="571"/>
      <c r="M1290" s="571"/>
      <c r="N1290" s="571">
        <v>1</v>
      </c>
      <c r="O1290" s="571">
        <v>185</v>
      </c>
      <c r="P1290" s="585"/>
      <c r="Q1290" s="572">
        <v>185</v>
      </c>
    </row>
    <row r="1291" spans="1:17" ht="14.4" customHeight="1" x14ac:dyDescent="0.3">
      <c r="A1291" s="567" t="s">
        <v>4752</v>
      </c>
      <c r="B1291" s="568" t="s">
        <v>3813</v>
      </c>
      <c r="C1291" s="568" t="s">
        <v>3828</v>
      </c>
      <c r="D1291" s="568" t="s">
        <v>3843</v>
      </c>
      <c r="E1291" s="568" t="s">
        <v>3844</v>
      </c>
      <c r="F1291" s="571"/>
      <c r="G1291" s="571"/>
      <c r="H1291" s="571"/>
      <c r="I1291" s="571"/>
      <c r="J1291" s="571">
        <v>1</v>
      </c>
      <c r="K1291" s="571">
        <v>34</v>
      </c>
      <c r="L1291" s="571"/>
      <c r="M1291" s="571">
        <v>34</v>
      </c>
      <c r="N1291" s="571"/>
      <c r="O1291" s="571"/>
      <c r="P1291" s="585"/>
      <c r="Q1291" s="572"/>
    </row>
    <row r="1292" spans="1:17" ht="14.4" customHeight="1" x14ac:dyDescent="0.3">
      <c r="A1292" s="567" t="s">
        <v>4752</v>
      </c>
      <c r="B1292" s="568" t="s">
        <v>3813</v>
      </c>
      <c r="C1292" s="568" t="s">
        <v>3828</v>
      </c>
      <c r="D1292" s="568" t="s">
        <v>3859</v>
      </c>
      <c r="E1292" s="568" t="s">
        <v>3860</v>
      </c>
      <c r="F1292" s="571">
        <v>1</v>
      </c>
      <c r="G1292" s="571">
        <v>230</v>
      </c>
      <c r="H1292" s="571">
        <v>1</v>
      </c>
      <c r="I1292" s="571">
        <v>230</v>
      </c>
      <c r="J1292" s="571">
        <v>6</v>
      </c>
      <c r="K1292" s="571">
        <v>1386</v>
      </c>
      <c r="L1292" s="571">
        <v>6.0260869565217394</v>
      </c>
      <c r="M1292" s="571">
        <v>231</v>
      </c>
      <c r="N1292" s="571">
        <v>6</v>
      </c>
      <c r="O1292" s="571">
        <v>1392</v>
      </c>
      <c r="P1292" s="585">
        <v>6.052173913043478</v>
      </c>
      <c r="Q1292" s="572">
        <v>232</v>
      </c>
    </row>
    <row r="1293" spans="1:17" ht="14.4" customHeight="1" x14ac:dyDescent="0.3">
      <c r="A1293" s="567" t="s">
        <v>4752</v>
      </c>
      <c r="B1293" s="568" t="s">
        <v>3813</v>
      </c>
      <c r="C1293" s="568" t="s">
        <v>3828</v>
      </c>
      <c r="D1293" s="568" t="s">
        <v>3861</v>
      </c>
      <c r="E1293" s="568" t="s">
        <v>3862</v>
      </c>
      <c r="F1293" s="571"/>
      <c r="G1293" s="571"/>
      <c r="H1293" s="571"/>
      <c r="I1293" s="571"/>
      <c r="J1293" s="571">
        <v>2</v>
      </c>
      <c r="K1293" s="571">
        <v>232</v>
      </c>
      <c r="L1293" s="571"/>
      <c r="M1293" s="571">
        <v>116</v>
      </c>
      <c r="N1293" s="571"/>
      <c r="O1293" s="571"/>
      <c r="P1293" s="585"/>
      <c r="Q1293" s="572"/>
    </row>
    <row r="1294" spans="1:17" ht="14.4" customHeight="1" x14ac:dyDescent="0.3">
      <c r="A1294" s="567" t="s">
        <v>4752</v>
      </c>
      <c r="B1294" s="568" t="s">
        <v>3813</v>
      </c>
      <c r="C1294" s="568" t="s">
        <v>3828</v>
      </c>
      <c r="D1294" s="568" t="s">
        <v>3863</v>
      </c>
      <c r="E1294" s="568" t="s">
        <v>3864</v>
      </c>
      <c r="F1294" s="571"/>
      <c r="G1294" s="571"/>
      <c r="H1294" s="571"/>
      <c r="I1294" s="571"/>
      <c r="J1294" s="571">
        <v>3</v>
      </c>
      <c r="K1294" s="571">
        <v>333</v>
      </c>
      <c r="L1294" s="571"/>
      <c r="M1294" s="571">
        <v>111</v>
      </c>
      <c r="N1294" s="571"/>
      <c r="O1294" s="571"/>
      <c r="P1294" s="585"/>
      <c r="Q1294" s="572"/>
    </row>
    <row r="1295" spans="1:17" ht="14.4" customHeight="1" x14ac:dyDescent="0.3">
      <c r="A1295" s="567" t="s">
        <v>4752</v>
      </c>
      <c r="B1295" s="568" t="s">
        <v>3813</v>
      </c>
      <c r="C1295" s="568" t="s">
        <v>3828</v>
      </c>
      <c r="D1295" s="568" t="s">
        <v>3871</v>
      </c>
      <c r="E1295" s="568" t="s">
        <v>3872</v>
      </c>
      <c r="F1295" s="571"/>
      <c r="G1295" s="571"/>
      <c r="H1295" s="571"/>
      <c r="I1295" s="571"/>
      <c r="J1295" s="571">
        <v>3</v>
      </c>
      <c r="K1295" s="571">
        <v>1449</v>
      </c>
      <c r="L1295" s="571"/>
      <c r="M1295" s="571">
        <v>483</v>
      </c>
      <c r="N1295" s="571"/>
      <c r="O1295" s="571"/>
      <c r="P1295" s="585"/>
      <c r="Q1295" s="572"/>
    </row>
    <row r="1296" spans="1:17" ht="14.4" customHeight="1" x14ac:dyDescent="0.3">
      <c r="A1296" s="567" t="s">
        <v>4752</v>
      </c>
      <c r="B1296" s="568" t="s">
        <v>3813</v>
      </c>
      <c r="C1296" s="568" t="s">
        <v>3828</v>
      </c>
      <c r="D1296" s="568" t="s">
        <v>3944</v>
      </c>
      <c r="E1296" s="568" t="s">
        <v>3945</v>
      </c>
      <c r="F1296" s="571"/>
      <c r="G1296" s="571"/>
      <c r="H1296" s="571"/>
      <c r="I1296" s="571"/>
      <c r="J1296" s="571">
        <v>3</v>
      </c>
      <c r="K1296" s="571">
        <v>2199</v>
      </c>
      <c r="L1296" s="571"/>
      <c r="M1296" s="571">
        <v>733</v>
      </c>
      <c r="N1296" s="571"/>
      <c r="O1296" s="571"/>
      <c r="P1296" s="585"/>
      <c r="Q1296" s="572"/>
    </row>
    <row r="1297" spans="1:17" ht="14.4" customHeight="1" x14ac:dyDescent="0.3">
      <c r="A1297" s="567" t="s">
        <v>4752</v>
      </c>
      <c r="B1297" s="568" t="s">
        <v>3813</v>
      </c>
      <c r="C1297" s="568" t="s">
        <v>3828</v>
      </c>
      <c r="D1297" s="568" t="s">
        <v>3975</v>
      </c>
      <c r="E1297" s="568" t="s">
        <v>3945</v>
      </c>
      <c r="F1297" s="571"/>
      <c r="G1297" s="571"/>
      <c r="H1297" s="571"/>
      <c r="I1297" s="571"/>
      <c r="J1297" s="571">
        <v>15</v>
      </c>
      <c r="K1297" s="571">
        <v>14130</v>
      </c>
      <c r="L1297" s="571"/>
      <c r="M1297" s="571">
        <v>942</v>
      </c>
      <c r="N1297" s="571"/>
      <c r="O1297" s="571"/>
      <c r="P1297" s="585"/>
      <c r="Q1297" s="572"/>
    </row>
    <row r="1298" spans="1:17" ht="14.4" customHeight="1" x14ac:dyDescent="0.3">
      <c r="A1298" s="567" t="s">
        <v>4752</v>
      </c>
      <c r="B1298" s="568" t="s">
        <v>3813</v>
      </c>
      <c r="C1298" s="568" t="s">
        <v>3828</v>
      </c>
      <c r="D1298" s="568" t="s">
        <v>3875</v>
      </c>
      <c r="E1298" s="568" t="s">
        <v>3876</v>
      </c>
      <c r="F1298" s="571"/>
      <c r="G1298" s="571"/>
      <c r="H1298" s="571"/>
      <c r="I1298" s="571"/>
      <c r="J1298" s="571">
        <v>25</v>
      </c>
      <c r="K1298" s="571">
        <v>2025</v>
      </c>
      <c r="L1298" s="571"/>
      <c r="M1298" s="571">
        <v>81</v>
      </c>
      <c r="N1298" s="571">
        <v>34</v>
      </c>
      <c r="O1298" s="571">
        <v>2788</v>
      </c>
      <c r="P1298" s="585"/>
      <c r="Q1298" s="572">
        <v>82</v>
      </c>
    </row>
    <row r="1299" spans="1:17" ht="14.4" customHeight="1" x14ac:dyDescent="0.3">
      <c r="A1299" s="567" t="s">
        <v>4752</v>
      </c>
      <c r="B1299" s="568" t="s">
        <v>3813</v>
      </c>
      <c r="C1299" s="568" t="s">
        <v>3828</v>
      </c>
      <c r="D1299" s="568" t="s">
        <v>3946</v>
      </c>
      <c r="E1299" s="568" t="s">
        <v>3947</v>
      </c>
      <c r="F1299" s="571">
        <v>3</v>
      </c>
      <c r="G1299" s="571">
        <v>1566</v>
      </c>
      <c r="H1299" s="571">
        <v>1</v>
      </c>
      <c r="I1299" s="571">
        <v>522</v>
      </c>
      <c r="J1299" s="571">
        <v>5</v>
      </c>
      <c r="K1299" s="571">
        <v>2615</v>
      </c>
      <c r="L1299" s="571">
        <v>1.6698595146871009</v>
      </c>
      <c r="M1299" s="571">
        <v>523</v>
      </c>
      <c r="N1299" s="571">
        <v>16</v>
      </c>
      <c r="O1299" s="571">
        <v>8384</v>
      </c>
      <c r="P1299" s="585">
        <v>5.353767560664112</v>
      </c>
      <c r="Q1299" s="572">
        <v>524</v>
      </c>
    </row>
    <row r="1300" spans="1:17" ht="14.4" customHeight="1" x14ac:dyDescent="0.3">
      <c r="A1300" s="567" t="s">
        <v>4752</v>
      </c>
      <c r="B1300" s="568" t="s">
        <v>3813</v>
      </c>
      <c r="C1300" s="568" t="s">
        <v>3828</v>
      </c>
      <c r="D1300" s="568" t="s">
        <v>4753</v>
      </c>
      <c r="E1300" s="568" t="s">
        <v>4754</v>
      </c>
      <c r="F1300" s="571"/>
      <c r="G1300" s="571"/>
      <c r="H1300" s="571"/>
      <c r="I1300" s="571"/>
      <c r="J1300" s="571">
        <v>2</v>
      </c>
      <c r="K1300" s="571">
        <v>772</v>
      </c>
      <c r="L1300" s="571"/>
      <c r="M1300" s="571">
        <v>386</v>
      </c>
      <c r="N1300" s="571"/>
      <c r="O1300" s="571"/>
      <c r="P1300" s="585"/>
      <c r="Q1300" s="572"/>
    </row>
    <row r="1301" spans="1:17" ht="14.4" customHeight="1" x14ac:dyDescent="0.3">
      <c r="A1301" s="567" t="s">
        <v>4752</v>
      </c>
      <c r="B1301" s="568" t="s">
        <v>3813</v>
      </c>
      <c r="C1301" s="568" t="s">
        <v>3828</v>
      </c>
      <c r="D1301" s="568" t="s">
        <v>4755</v>
      </c>
      <c r="E1301" s="568" t="s">
        <v>4756</v>
      </c>
      <c r="F1301" s="571"/>
      <c r="G1301" s="571"/>
      <c r="H1301" s="571"/>
      <c r="I1301" s="571"/>
      <c r="J1301" s="571">
        <v>1</v>
      </c>
      <c r="K1301" s="571">
        <v>893</v>
      </c>
      <c r="L1301" s="571"/>
      <c r="M1301" s="571">
        <v>893</v>
      </c>
      <c r="N1301" s="571"/>
      <c r="O1301" s="571"/>
      <c r="P1301" s="585"/>
      <c r="Q1301" s="572"/>
    </row>
    <row r="1302" spans="1:17" ht="14.4" customHeight="1" x14ac:dyDescent="0.3">
      <c r="A1302" s="567" t="s">
        <v>4752</v>
      </c>
      <c r="B1302" s="568" t="s">
        <v>3813</v>
      </c>
      <c r="C1302" s="568" t="s">
        <v>3828</v>
      </c>
      <c r="D1302" s="568" t="s">
        <v>3891</v>
      </c>
      <c r="E1302" s="568" t="s">
        <v>3892</v>
      </c>
      <c r="F1302" s="571"/>
      <c r="G1302" s="571"/>
      <c r="H1302" s="571"/>
      <c r="I1302" s="571"/>
      <c r="J1302" s="571">
        <v>1</v>
      </c>
      <c r="K1302" s="571">
        <v>172</v>
      </c>
      <c r="L1302" s="571"/>
      <c r="M1302" s="571">
        <v>172</v>
      </c>
      <c r="N1302" s="571"/>
      <c r="O1302" s="571"/>
      <c r="P1302" s="585"/>
      <c r="Q1302" s="572"/>
    </row>
    <row r="1303" spans="1:17" ht="14.4" customHeight="1" x14ac:dyDescent="0.3">
      <c r="A1303" s="567" t="s">
        <v>4752</v>
      </c>
      <c r="B1303" s="568" t="s">
        <v>3813</v>
      </c>
      <c r="C1303" s="568" t="s">
        <v>3828</v>
      </c>
      <c r="D1303" s="568" t="s">
        <v>3893</v>
      </c>
      <c r="E1303" s="568" t="s">
        <v>3868</v>
      </c>
      <c r="F1303" s="571"/>
      <c r="G1303" s="571"/>
      <c r="H1303" s="571"/>
      <c r="I1303" s="571"/>
      <c r="J1303" s="571">
        <v>3</v>
      </c>
      <c r="K1303" s="571">
        <v>1086</v>
      </c>
      <c r="L1303" s="571"/>
      <c r="M1303" s="571">
        <v>362</v>
      </c>
      <c r="N1303" s="571"/>
      <c r="O1303" s="571"/>
      <c r="P1303" s="585"/>
      <c r="Q1303" s="572"/>
    </row>
    <row r="1304" spans="1:17" ht="14.4" customHeight="1" x14ac:dyDescent="0.3">
      <c r="A1304" s="567" t="s">
        <v>4752</v>
      </c>
      <c r="B1304" s="568" t="s">
        <v>3813</v>
      </c>
      <c r="C1304" s="568" t="s">
        <v>3828</v>
      </c>
      <c r="D1304" s="568" t="s">
        <v>3951</v>
      </c>
      <c r="E1304" s="568" t="s">
        <v>3874</v>
      </c>
      <c r="F1304" s="571"/>
      <c r="G1304" s="571"/>
      <c r="H1304" s="571"/>
      <c r="I1304" s="571"/>
      <c r="J1304" s="571"/>
      <c r="K1304" s="571"/>
      <c r="L1304" s="571"/>
      <c r="M1304" s="571"/>
      <c r="N1304" s="571">
        <v>2</v>
      </c>
      <c r="O1304" s="571">
        <v>1492</v>
      </c>
      <c r="P1304" s="585"/>
      <c r="Q1304" s="572">
        <v>746</v>
      </c>
    </row>
    <row r="1305" spans="1:17" ht="14.4" customHeight="1" x14ac:dyDescent="0.3">
      <c r="A1305" s="567" t="s">
        <v>4752</v>
      </c>
      <c r="B1305" s="568" t="s">
        <v>3813</v>
      </c>
      <c r="C1305" s="568" t="s">
        <v>3828</v>
      </c>
      <c r="D1305" s="568" t="s">
        <v>3952</v>
      </c>
      <c r="E1305" s="568" t="s">
        <v>3945</v>
      </c>
      <c r="F1305" s="571">
        <v>3</v>
      </c>
      <c r="G1305" s="571">
        <v>2394</v>
      </c>
      <c r="H1305" s="571">
        <v>1</v>
      </c>
      <c r="I1305" s="571">
        <v>798</v>
      </c>
      <c r="J1305" s="571">
        <v>7</v>
      </c>
      <c r="K1305" s="571">
        <v>5600</v>
      </c>
      <c r="L1305" s="571">
        <v>2.3391812865497075</v>
      </c>
      <c r="M1305" s="571">
        <v>800</v>
      </c>
      <c r="N1305" s="571">
        <v>20</v>
      </c>
      <c r="O1305" s="571">
        <v>16060</v>
      </c>
      <c r="P1305" s="585">
        <v>6.70843776106934</v>
      </c>
      <c r="Q1305" s="572">
        <v>803</v>
      </c>
    </row>
    <row r="1306" spans="1:17" ht="14.4" customHeight="1" x14ac:dyDescent="0.3">
      <c r="A1306" s="567" t="s">
        <v>4752</v>
      </c>
      <c r="B1306" s="568" t="s">
        <v>3813</v>
      </c>
      <c r="C1306" s="568" t="s">
        <v>3828</v>
      </c>
      <c r="D1306" s="568" t="s">
        <v>3953</v>
      </c>
      <c r="E1306" s="568" t="s">
        <v>3945</v>
      </c>
      <c r="F1306" s="571"/>
      <c r="G1306" s="571"/>
      <c r="H1306" s="571"/>
      <c r="I1306" s="571"/>
      <c r="J1306" s="571"/>
      <c r="K1306" s="571"/>
      <c r="L1306" s="571"/>
      <c r="M1306" s="571"/>
      <c r="N1306" s="571">
        <v>12</v>
      </c>
      <c r="O1306" s="571">
        <v>11148</v>
      </c>
      <c r="P1306" s="585"/>
      <c r="Q1306" s="572">
        <v>929</v>
      </c>
    </row>
    <row r="1307" spans="1:17" ht="14.4" customHeight="1" x14ac:dyDescent="0.3">
      <c r="A1307" s="567" t="s">
        <v>4752</v>
      </c>
      <c r="B1307" s="568" t="s">
        <v>3813</v>
      </c>
      <c r="C1307" s="568" t="s">
        <v>3828</v>
      </c>
      <c r="D1307" s="568" t="s">
        <v>3899</v>
      </c>
      <c r="E1307" s="568" t="s">
        <v>3892</v>
      </c>
      <c r="F1307" s="571"/>
      <c r="G1307" s="571"/>
      <c r="H1307" s="571"/>
      <c r="I1307" s="571"/>
      <c r="J1307" s="571">
        <v>1</v>
      </c>
      <c r="K1307" s="571">
        <v>206</v>
      </c>
      <c r="L1307" s="571"/>
      <c r="M1307" s="571">
        <v>206</v>
      </c>
      <c r="N1307" s="571">
        <v>4</v>
      </c>
      <c r="O1307" s="571">
        <v>828</v>
      </c>
      <c r="P1307" s="585"/>
      <c r="Q1307" s="572">
        <v>207</v>
      </c>
    </row>
    <row r="1308" spans="1:17" ht="14.4" customHeight="1" x14ac:dyDescent="0.3">
      <c r="A1308" s="567" t="s">
        <v>4752</v>
      </c>
      <c r="B1308" s="568" t="s">
        <v>3813</v>
      </c>
      <c r="C1308" s="568" t="s">
        <v>3828</v>
      </c>
      <c r="D1308" s="568" t="s">
        <v>3902</v>
      </c>
      <c r="E1308" s="568" t="s">
        <v>3903</v>
      </c>
      <c r="F1308" s="571"/>
      <c r="G1308" s="571"/>
      <c r="H1308" s="571"/>
      <c r="I1308" s="571"/>
      <c r="J1308" s="571">
        <v>1</v>
      </c>
      <c r="K1308" s="571">
        <v>326</v>
      </c>
      <c r="L1308" s="571"/>
      <c r="M1308" s="571">
        <v>326</v>
      </c>
      <c r="N1308" s="571"/>
      <c r="O1308" s="571"/>
      <c r="P1308" s="585"/>
      <c r="Q1308" s="572"/>
    </row>
    <row r="1309" spans="1:17" ht="14.4" customHeight="1" x14ac:dyDescent="0.3">
      <c r="A1309" s="567" t="s">
        <v>4757</v>
      </c>
      <c r="B1309" s="568" t="s">
        <v>3813</v>
      </c>
      <c r="C1309" s="568" t="s">
        <v>3819</v>
      </c>
      <c r="D1309" s="568" t="s">
        <v>3963</v>
      </c>
      <c r="E1309" s="568" t="s">
        <v>3964</v>
      </c>
      <c r="F1309" s="571"/>
      <c r="G1309" s="571"/>
      <c r="H1309" s="571"/>
      <c r="I1309" s="571"/>
      <c r="J1309" s="571">
        <v>4</v>
      </c>
      <c r="K1309" s="571">
        <v>9240</v>
      </c>
      <c r="L1309" s="571"/>
      <c r="M1309" s="571">
        <v>2310</v>
      </c>
      <c r="N1309" s="571">
        <v>9</v>
      </c>
      <c r="O1309" s="571">
        <v>20790</v>
      </c>
      <c r="P1309" s="585"/>
      <c r="Q1309" s="572">
        <v>2310</v>
      </c>
    </row>
    <row r="1310" spans="1:17" ht="14.4" customHeight="1" x14ac:dyDescent="0.3">
      <c r="A1310" s="567" t="s">
        <v>4757</v>
      </c>
      <c r="B1310" s="568" t="s">
        <v>3813</v>
      </c>
      <c r="C1310" s="568" t="s">
        <v>3819</v>
      </c>
      <c r="D1310" s="568" t="s">
        <v>3965</v>
      </c>
      <c r="E1310" s="568" t="s">
        <v>3966</v>
      </c>
      <c r="F1310" s="571"/>
      <c r="G1310" s="571"/>
      <c r="H1310" s="571"/>
      <c r="I1310" s="571"/>
      <c r="J1310" s="571">
        <v>1</v>
      </c>
      <c r="K1310" s="571">
        <v>2310</v>
      </c>
      <c r="L1310" s="571"/>
      <c r="M1310" s="571">
        <v>2310</v>
      </c>
      <c r="N1310" s="571"/>
      <c r="O1310" s="571"/>
      <c r="P1310" s="585"/>
      <c r="Q1310" s="572"/>
    </row>
    <row r="1311" spans="1:17" ht="14.4" customHeight="1" x14ac:dyDescent="0.3">
      <c r="A1311" s="567" t="s">
        <v>4757</v>
      </c>
      <c r="B1311" s="568" t="s">
        <v>3813</v>
      </c>
      <c r="C1311" s="568" t="s">
        <v>3819</v>
      </c>
      <c r="D1311" s="568" t="s">
        <v>3938</v>
      </c>
      <c r="E1311" s="568" t="s">
        <v>3939</v>
      </c>
      <c r="F1311" s="571"/>
      <c r="G1311" s="571"/>
      <c r="H1311" s="571"/>
      <c r="I1311" s="571"/>
      <c r="J1311" s="571"/>
      <c r="K1311" s="571"/>
      <c r="L1311" s="571"/>
      <c r="M1311" s="571"/>
      <c r="N1311" s="571">
        <v>218</v>
      </c>
      <c r="O1311" s="571">
        <v>197235.5</v>
      </c>
      <c r="P1311" s="585"/>
      <c r="Q1311" s="572">
        <v>904.75</v>
      </c>
    </row>
    <row r="1312" spans="1:17" ht="14.4" customHeight="1" x14ac:dyDescent="0.3">
      <c r="A1312" s="567" t="s">
        <v>4757</v>
      </c>
      <c r="B1312" s="568" t="s">
        <v>3813</v>
      </c>
      <c r="C1312" s="568" t="s">
        <v>3819</v>
      </c>
      <c r="D1312" s="568" t="s">
        <v>3822</v>
      </c>
      <c r="E1312" s="568" t="s">
        <v>3823</v>
      </c>
      <c r="F1312" s="571"/>
      <c r="G1312" s="571"/>
      <c r="H1312" s="571"/>
      <c r="I1312" s="571"/>
      <c r="J1312" s="571"/>
      <c r="K1312" s="571"/>
      <c r="L1312" s="571"/>
      <c r="M1312" s="571"/>
      <c r="N1312" s="571">
        <v>2</v>
      </c>
      <c r="O1312" s="571">
        <v>485.28</v>
      </c>
      <c r="P1312" s="585"/>
      <c r="Q1312" s="572">
        <v>242.64</v>
      </c>
    </row>
    <row r="1313" spans="1:17" ht="14.4" customHeight="1" x14ac:dyDescent="0.3">
      <c r="A1313" s="567" t="s">
        <v>4757</v>
      </c>
      <c r="B1313" s="568" t="s">
        <v>3813</v>
      </c>
      <c r="C1313" s="568" t="s">
        <v>3828</v>
      </c>
      <c r="D1313" s="568" t="s">
        <v>3940</v>
      </c>
      <c r="E1313" s="568" t="s">
        <v>3941</v>
      </c>
      <c r="F1313" s="571"/>
      <c r="G1313" s="571"/>
      <c r="H1313" s="571"/>
      <c r="I1313" s="571"/>
      <c r="J1313" s="571">
        <v>5</v>
      </c>
      <c r="K1313" s="571">
        <v>4260</v>
      </c>
      <c r="L1313" s="571"/>
      <c r="M1313" s="571">
        <v>852</v>
      </c>
      <c r="N1313" s="571">
        <v>26</v>
      </c>
      <c r="O1313" s="571">
        <v>18278</v>
      </c>
      <c r="P1313" s="585"/>
      <c r="Q1313" s="572">
        <v>703</v>
      </c>
    </row>
    <row r="1314" spans="1:17" ht="14.4" customHeight="1" x14ac:dyDescent="0.3">
      <c r="A1314" s="567" t="s">
        <v>4757</v>
      </c>
      <c r="B1314" s="568" t="s">
        <v>3813</v>
      </c>
      <c r="C1314" s="568" t="s">
        <v>3828</v>
      </c>
      <c r="D1314" s="568" t="s">
        <v>3942</v>
      </c>
      <c r="E1314" s="568" t="s">
        <v>3943</v>
      </c>
      <c r="F1314" s="571">
        <v>19</v>
      </c>
      <c r="G1314" s="571">
        <v>3477</v>
      </c>
      <c r="H1314" s="571">
        <v>1</v>
      </c>
      <c r="I1314" s="571">
        <v>183</v>
      </c>
      <c r="J1314" s="571">
        <v>73</v>
      </c>
      <c r="K1314" s="571">
        <v>13505</v>
      </c>
      <c r="L1314" s="571">
        <v>3.8840954846131721</v>
      </c>
      <c r="M1314" s="571">
        <v>185</v>
      </c>
      <c r="N1314" s="571">
        <v>79</v>
      </c>
      <c r="O1314" s="571">
        <v>14615</v>
      </c>
      <c r="P1314" s="585">
        <v>4.203336209375899</v>
      </c>
      <c r="Q1314" s="572">
        <v>185</v>
      </c>
    </row>
    <row r="1315" spans="1:17" ht="14.4" customHeight="1" x14ac:dyDescent="0.3">
      <c r="A1315" s="567" t="s">
        <v>4757</v>
      </c>
      <c r="B1315" s="568" t="s">
        <v>3813</v>
      </c>
      <c r="C1315" s="568" t="s">
        <v>3828</v>
      </c>
      <c r="D1315" s="568" t="s">
        <v>3971</v>
      </c>
      <c r="E1315" s="568" t="s">
        <v>3972</v>
      </c>
      <c r="F1315" s="571"/>
      <c r="G1315" s="571"/>
      <c r="H1315" s="571"/>
      <c r="I1315" s="571"/>
      <c r="J1315" s="571">
        <v>2</v>
      </c>
      <c r="K1315" s="571">
        <v>2186</v>
      </c>
      <c r="L1315" s="571"/>
      <c r="M1315" s="571">
        <v>1093</v>
      </c>
      <c r="N1315" s="571">
        <v>6</v>
      </c>
      <c r="O1315" s="571">
        <v>6804</v>
      </c>
      <c r="P1315" s="585"/>
      <c r="Q1315" s="572">
        <v>1134</v>
      </c>
    </row>
    <row r="1316" spans="1:17" ht="14.4" customHeight="1" x14ac:dyDescent="0.3">
      <c r="A1316" s="567" t="s">
        <v>4757</v>
      </c>
      <c r="B1316" s="568" t="s">
        <v>3813</v>
      </c>
      <c r="C1316" s="568" t="s">
        <v>3828</v>
      </c>
      <c r="D1316" s="568" t="s">
        <v>3956</v>
      </c>
      <c r="E1316" s="568" t="s">
        <v>3957</v>
      </c>
      <c r="F1316" s="571"/>
      <c r="G1316" s="571"/>
      <c r="H1316" s="571"/>
      <c r="I1316" s="571"/>
      <c r="J1316" s="571">
        <v>6</v>
      </c>
      <c r="K1316" s="571">
        <v>348</v>
      </c>
      <c r="L1316" s="571"/>
      <c r="M1316" s="571">
        <v>58</v>
      </c>
      <c r="N1316" s="571">
        <v>7</v>
      </c>
      <c r="O1316" s="571">
        <v>392</v>
      </c>
      <c r="P1316" s="585"/>
      <c r="Q1316" s="572">
        <v>56</v>
      </c>
    </row>
    <row r="1317" spans="1:17" ht="14.4" customHeight="1" x14ac:dyDescent="0.3">
      <c r="A1317" s="567" t="s">
        <v>4757</v>
      </c>
      <c r="B1317" s="568" t="s">
        <v>3813</v>
      </c>
      <c r="C1317" s="568" t="s">
        <v>3828</v>
      </c>
      <c r="D1317" s="568" t="s">
        <v>3843</v>
      </c>
      <c r="E1317" s="568" t="s">
        <v>3844</v>
      </c>
      <c r="F1317" s="571"/>
      <c r="G1317" s="571"/>
      <c r="H1317" s="571"/>
      <c r="I1317" s="571"/>
      <c r="J1317" s="571">
        <v>2</v>
      </c>
      <c r="K1317" s="571">
        <v>68</v>
      </c>
      <c r="L1317" s="571"/>
      <c r="M1317" s="571">
        <v>34</v>
      </c>
      <c r="N1317" s="571"/>
      <c r="O1317" s="571"/>
      <c r="P1317" s="585"/>
      <c r="Q1317" s="572"/>
    </row>
    <row r="1318" spans="1:17" ht="14.4" customHeight="1" x14ac:dyDescent="0.3">
      <c r="A1318" s="567" t="s">
        <v>4757</v>
      </c>
      <c r="B1318" s="568" t="s">
        <v>3813</v>
      </c>
      <c r="C1318" s="568" t="s">
        <v>3828</v>
      </c>
      <c r="D1318" s="568" t="s">
        <v>3849</v>
      </c>
      <c r="E1318" s="568" t="s">
        <v>3850</v>
      </c>
      <c r="F1318" s="571"/>
      <c r="G1318" s="571"/>
      <c r="H1318" s="571"/>
      <c r="I1318" s="571"/>
      <c r="J1318" s="571">
        <v>1</v>
      </c>
      <c r="K1318" s="571">
        <v>632</v>
      </c>
      <c r="L1318" s="571"/>
      <c r="M1318" s="571">
        <v>632</v>
      </c>
      <c r="N1318" s="571">
        <v>4</v>
      </c>
      <c r="O1318" s="571">
        <v>2540</v>
      </c>
      <c r="P1318" s="585"/>
      <c r="Q1318" s="572">
        <v>635</v>
      </c>
    </row>
    <row r="1319" spans="1:17" ht="14.4" customHeight="1" x14ac:dyDescent="0.3">
      <c r="A1319" s="567" t="s">
        <v>4757</v>
      </c>
      <c r="B1319" s="568" t="s">
        <v>3813</v>
      </c>
      <c r="C1319" s="568" t="s">
        <v>3828</v>
      </c>
      <c r="D1319" s="568" t="s">
        <v>3973</v>
      </c>
      <c r="E1319" s="568" t="s">
        <v>3974</v>
      </c>
      <c r="F1319" s="571">
        <v>1</v>
      </c>
      <c r="G1319" s="571">
        <v>100</v>
      </c>
      <c r="H1319" s="571">
        <v>1</v>
      </c>
      <c r="I1319" s="571">
        <v>100</v>
      </c>
      <c r="J1319" s="571">
        <v>58</v>
      </c>
      <c r="K1319" s="571">
        <v>5800</v>
      </c>
      <c r="L1319" s="571">
        <v>58</v>
      </c>
      <c r="M1319" s="571">
        <v>100</v>
      </c>
      <c r="N1319" s="571">
        <v>63</v>
      </c>
      <c r="O1319" s="571">
        <v>6300</v>
      </c>
      <c r="P1319" s="585">
        <v>63</v>
      </c>
      <c r="Q1319" s="572">
        <v>100</v>
      </c>
    </row>
    <row r="1320" spans="1:17" ht="14.4" customHeight="1" x14ac:dyDescent="0.3">
      <c r="A1320" s="567" t="s">
        <v>4757</v>
      </c>
      <c r="B1320" s="568" t="s">
        <v>3813</v>
      </c>
      <c r="C1320" s="568" t="s">
        <v>3828</v>
      </c>
      <c r="D1320" s="568" t="s">
        <v>3855</v>
      </c>
      <c r="E1320" s="568" t="s">
        <v>3856</v>
      </c>
      <c r="F1320" s="571">
        <v>1</v>
      </c>
      <c r="G1320" s="571">
        <v>155</v>
      </c>
      <c r="H1320" s="571">
        <v>1</v>
      </c>
      <c r="I1320" s="571">
        <v>155</v>
      </c>
      <c r="J1320" s="571">
        <v>32</v>
      </c>
      <c r="K1320" s="571">
        <v>4992</v>
      </c>
      <c r="L1320" s="571">
        <v>32.206451612903223</v>
      </c>
      <c r="M1320" s="571">
        <v>156</v>
      </c>
      <c r="N1320" s="571"/>
      <c r="O1320" s="571"/>
      <c r="P1320" s="585"/>
      <c r="Q1320" s="572"/>
    </row>
    <row r="1321" spans="1:17" ht="14.4" customHeight="1" x14ac:dyDescent="0.3">
      <c r="A1321" s="567" t="s">
        <v>4757</v>
      </c>
      <c r="B1321" s="568" t="s">
        <v>3813</v>
      </c>
      <c r="C1321" s="568" t="s">
        <v>3828</v>
      </c>
      <c r="D1321" s="568" t="s">
        <v>3857</v>
      </c>
      <c r="E1321" s="568" t="s">
        <v>3858</v>
      </c>
      <c r="F1321" s="571">
        <v>6</v>
      </c>
      <c r="G1321" s="571">
        <v>462</v>
      </c>
      <c r="H1321" s="571">
        <v>1</v>
      </c>
      <c r="I1321" s="571">
        <v>77</v>
      </c>
      <c r="J1321" s="571">
        <v>28</v>
      </c>
      <c r="K1321" s="571">
        <v>2184</v>
      </c>
      <c r="L1321" s="571">
        <v>4.7272727272727275</v>
      </c>
      <c r="M1321" s="571">
        <v>78</v>
      </c>
      <c r="N1321" s="571"/>
      <c r="O1321" s="571"/>
      <c r="P1321" s="585"/>
      <c r="Q1321" s="572"/>
    </row>
    <row r="1322" spans="1:17" ht="14.4" customHeight="1" x14ac:dyDescent="0.3">
      <c r="A1322" s="567" t="s">
        <v>4757</v>
      </c>
      <c r="B1322" s="568" t="s">
        <v>3813</v>
      </c>
      <c r="C1322" s="568" t="s">
        <v>3828</v>
      </c>
      <c r="D1322" s="568" t="s">
        <v>3859</v>
      </c>
      <c r="E1322" s="568" t="s">
        <v>3860</v>
      </c>
      <c r="F1322" s="571">
        <v>103</v>
      </c>
      <c r="G1322" s="571">
        <v>23690</v>
      </c>
      <c r="H1322" s="571">
        <v>1</v>
      </c>
      <c r="I1322" s="571">
        <v>230</v>
      </c>
      <c r="J1322" s="571">
        <v>540</v>
      </c>
      <c r="K1322" s="571">
        <v>124740</v>
      </c>
      <c r="L1322" s="571">
        <v>5.2655128746306454</v>
      </c>
      <c r="M1322" s="571">
        <v>231</v>
      </c>
      <c r="N1322" s="571">
        <v>693</v>
      </c>
      <c r="O1322" s="571">
        <v>160776</v>
      </c>
      <c r="P1322" s="585">
        <v>6.7866610384128325</v>
      </c>
      <c r="Q1322" s="572">
        <v>232</v>
      </c>
    </row>
    <row r="1323" spans="1:17" ht="14.4" customHeight="1" x14ac:dyDescent="0.3">
      <c r="A1323" s="567" t="s">
        <v>4757</v>
      </c>
      <c r="B1323" s="568" t="s">
        <v>3813</v>
      </c>
      <c r="C1323" s="568" t="s">
        <v>3828</v>
      </c>
      <c r="D1323" s="568" t="s">
        <v>3861</v>
      </c>
      <c r="E1323" s="568" t="s">
        <v>3862</v>
      </c>
      <c r="F1323" s="571">
        <v>6</v>
      </c>
      <c r="G1323" s="571">
        <v>690</v>
      </c>
      <c r="H1323" s="571">
        <v>1</v>
      </c>
      <c r="I1323" s="571">
        <v>115</v>
      </c>
      <c r="J1323" s="571">
        <v>32</v>
      </c>
      <c r="K1323" s="571">
        <v>3712</v>
      </c>
      <c r="L1323" s="571">
        <v>5.379710144927536</v>
      </c>
      <c r="M1323" s="571">
        <v>116</v>
      </c>
      <c r="N1323" s="571">
        <v>121</v>
      </c>
      <c r="O1323" s="571">
        <v>14036</v>
      </c>
      <c r="P1323" s="585">
        <v>20.342028985507245</v>
      </c>
      <c r="Q1323" s="572">
        <v>116</v>
      </c>
    </row>
    <row r="1324" spans="1:17" ht="14.4" customHeight="1" x14ac:dyDescent="0.3">
      <c r="A1324" s="567" t="s">
        <v>4757</v>
      </c>
      <c r="B1324" s="568" t="s">
        <v>3813</v>
      </c>
      <c r="C1324" s="568" t="s">
        <v>3828</v>
      </c>
      <c r="D1324" s="568" t="s">
        <v>3863</v>
      </c>
      <c r="E1324" s="568" t="s">
        <v>3864</v>
      </c>
      <c r="F1324" s="571">
        <v>9</v>
      </c>
      <c r="G1324" s="571">
        <v>990</v>
      </c>
      <c r="H1324" s="571">
        <v>1</v>
      </c>
      <c r="I1324" s="571">
        <v>110</v>
      </c>
      <c r="J1324" s="571">
        <v>8</v>
      </c>
      <c r="K1324" s="571">
        <v>888</v>
      </c>
      <c r="L1324" s="571">
        <v>0.89696969696969697</v>
      </c>
      <c r="M1324" s="571">
        <v>111</v>
      </c>
      <c r="N1324" s="571">
        <v>4</v>
      </c>
      <c r="O1324" s="571">
        <v>448</v>
      </c>
      <c r="P1324" s="585">
        <v>0.45252525252525255</v>
      </c>
      <c r="Q1324" s="572">
        <v>112</v>
      </c>
    </row>
    <row r="1325" spans="1:17" ht="14.4" customHeight="1" x14ac:dyDescent="0.3">
      <c r="A1325" s="567" t="s">
        <v>4757</v>
      </c>
      <c r="B1325" s="568" t="s">
        <v>3813</v>
      </c>
      <c r="C1325" s="568" t="s">
        <v>3828</v>
      </c>
      <c r="D1325" s="568" t="s">
        <v>3867</v>
      </c>
      <c r="E1325" s="568" t="s">
        <v>3868</v>
      </c>
      <c r="F1325" s="571">
        <v>5</v>
      </c>
      <c r="G1325" s="571">
        <v>1470</v>
      </c>
      <c r="H1325" s="571">
        <v>1</v>
      </c>
      <c r="I1325" s="571">
        <v>294</v>
      </c>
      <c r="J1325" s="571">
        <v>6</v>
      </c>
      <c r="K1325" s="571">
        <v>1770</v>
      </c>
      <c r="L1325" s="571">
        <v>1.2040816326530612</v>
      </c>
      <c r="M1325" s="571">
        <v>295</v>
      </c>
      <c r="N1325" s="571">
        <v>8</v>
      </c>
      <c r="O1325" s="571">
        <v>2368</v>
      </c>
      <c r="P1325" s="585">
        <v>1.6108843537414965</v>
      </c>
      <c r="Q1325" s="572">
        <v>296</v>
      </c>
    </row>
    <row r="1326" spans="1:17" ht="14.4" customHeight="1" x14ac:dyDescent="0.3">
      <c r="A1326" s="567" t="s">
        <v>4757</v>
      </c>
      <c r="B1326" s="568" t="s">
        <v>3813</v>
      </c>
      <c r="C1326" s="568" t="s">
        <v>3828</v>
      </c>
      <c r="D1326" s="568" t="s">
        <v>3871</v>
      </c>
      <c r="E1326" s="568" t="s">
        <v>3872</v>
      </c>
      <c r="F1326" s="571">
        <v>7</v>
      </c>
      <c r="G1326" s="571">
        <v>3374</v>
      </c>
      <c r="H1326" s="571">
        <v>1</v>
      </c>
      <c r="I1326" s="571">
        <v>482</v>
      </c>
      <c r="J1326" s="571">
        <v>10</v>
      </c>
      <c r="K1326" s="571">
        <v>4830</v>
      </c>
      <c r="L1326" s="571">
        <v>1.4315352697095436</v>
      </c>
      <c r="M1326" s="571">
        <v>483</v>
      </c>
      <c r="N1326" s="571">
        <v>21</v>
      </c>
      <c r="O1326" s="571">
        <v>10164</v>
      </c>
      <c r="P1326" s="585">
        <v>3.0124481327800829</v>
      </c>
      <c r="Q1326" s="572">
        <v>484</v>
      </c>
    </row>
    <row r="1327" spans="1:17" ht="14.4" customHeight="1" x14ac:dyDescent="0.3">
      <c r="A1327" s="567" t="s">
        <v>4757</v>
      </c>
      <c r="B1327" s="568" t="s">
        <v>3813</v>
      </c>
      <c r="C1327" s="568" t="s">
        <v>3828</v>
      </c>
      <c r="D1327" s="568" t="s">
        <v>3873</v>
      </c>
      <c r="E1327" s="568" t="s">
        <v>3874</v>
      </c>
      <c r="F1327" s="571">
        <v>6</v>
      </c>
      <c r="G1327" s="571">
        <v>4050</v>
      </c>
      <c r="H1327" s="571">
        <v>1</v>
      </c>
      <c r="I1327" s="571">
        <v>675</v>
      </c>
      <c r="J1327" s="571">
        <v>8</v>
      </c>
      <c r="K1327" s="571">
        <v>5408</v>
      </c>
      <c r="L1327" s="571">
        <v>1.3353086419753086</v>
      </c>
      <c r="M1327" s="571">
        <v>676</v>
      </c>
      <c r="N1327" s="571">
        <v>18</v>
      </c>
      <c r="O1327" s="571">
        <v>12186</v>
      </c>
      <c r="P1327" s="585">
        <v>3.0088888888888889</v>
      </c>
      <c r="Q1327" s="572">
        <v>677</v>
      </c>
    </row>
    <row r="1328" spans="1:17" ht="14.4" customHeight="1" x14ac:dyDescent="0.3">
      <c r="A1328" s="567" t="s">
        <v>4757</v>
      </c>
      <c r="B1328" s="568" t="s">
        <v>3813</v>
      </c>
      <c r="C1328" s="568" t="s">
        <v>3828</v>
      </c>
      <c r="D1328" s="568" t="s">
        <v>3944</v>
      </c>
      <c r="E1328" s="568" t="s">
        <v>3945</v>
      </c>
      <c r="F1328" s="571">
        <v>95</v>
      </c>
      <c r="G1328" s="571">
        <v>69540</v>
      </c>
      <c r="H1328" s="571">
        <v>1</v>
      </c>
      <c r="I1328" s="571">
        <v>732</v>
      </c>
      <c r="J1328" s="571">
        <v>176</v>
      </c>
      <c r="K1328" s="571">
        <v>129008</v>
      </c>
      <c r="L1328" s="571">
        <v>1.8551624964049469</v>
      </c>
      <c r="M1328" s="571">
        <v>733</v>
      </c>
      <c r="N1328" s="571">
        <v>210</v>
      </c>
      <c r="O1328" s="571">
        <v>154140</v>
      </c>
      <c r="P1328" s="585">
        <v>2.2165660051768765</v>
      </c>
      <c r="Q1328" s="572">
        <v>734</v>
      </c>
    </row>
    <row r="1329" spans="1:17" ht="14.4" customHeight="1" x14ac:dyDescent="0.3">
      <c r="A1329" s="567" t="s">
        <v>4757</v>
      </c>
      <c r="B1329" s="568" t="s">
        <v>3813</v>
      </c>
      <c r="C1329" s="568" t="s">
        <v>3828</v>
      </c>
      <c r="D1329" s="568" t="s">
        <v>3961</v>
      </c>
      <c r="E1329" s="568" t="s">
        <v>3945</v>
      </c>
      <c r="F1329" s="571"/>
      <c r="G1329" s="571"/>
      <c r="H1329" s="571"/>
      <c r="I1329" s="571"/>
      <c r="J1329" s="571">
        <v>62</v>
      </c>
      <c r="K1329" s="571">
        <v>53258</v>
      </c>
      <c r="L1329" s="571"/>
      <c r="M1329" s="571">
        <v>859</v>
      </c>
      <c r="N1329" s="571">
        <v>9</v>
      </c>
      <c r="O1329" s="571">
        <v>7740</v>
      </c>
      <c r="P1329" s="585"/>
      <c r="Q1329" s="572">
        <v>860</v>
      </c>
    </row>
    <row r="1330" spans="1:17" ht="14.4" customHeight="1" x14ac:dyDescent="0.3">
      <c r="A1330" s="567" t="s">
        <v>4757</v>
      </c>
      <c r="B1330" s="568" t="s">
        <v>3813</v>
      </c>
      <c r="C1330" s="568" t="s">
        <v>3828</v>
      </c>
      <c r="D1330" s="568" t="s">
        <v>3875</v>
      </c>
      <c r="E1330" s="568" t="s">
        <v>3876</v>
      </c>
      <c r="F1330" s="571">
        <v>519</v>
      </c>
      <c r="G1330" s="571">
        <v>41520</v>
      </c>
      <c r="H1330" s="571">
        <v>1</v>
      </c>
      <c r="I1330" s="571">
        <v>80</v>
      </c>
      <c r="J1330" s="571">
        <v>4733</v>
      </c>
      <c r="K1330" s="571">
        <v>383373</v>
      </c>
      <c r="L1330" s="571">
        <v>9.2334537572254334</v>
      </c>
      <c r="M1330" s="571">
        <v>81</v>
      </c>
      <c r="N1330" s="571">
        <v>5740</v>
      </c>
      <c r="O1330" s="571">
        <v>470680</v>
      </c>
      <c r="P1330" s="585">
        <v>11.336223506743737</v>
      </c>
      <c r="Q1330" s="572">
        <v>82</v>
      </c>
    </row>
    <row r="1331" spans="1:17" ht="14.4" customHeight="1" x14ac:dyDescent="0.3">
      <c r="A1331" s="567" t="s">
        <v>4757</v>
      </c>
      <c r="B1331" s="568" t="s">
        <v>3813</v>
      </c>
      <c r="C1331" s="568" t="s">
        <v>3828</v>
      </c>
      <c r="D1331" s="568" t="s">
        <v>3946</v>
      </c>
      <c r="E1331" s="568" t="s">
        <v>3947</v>
      </c>
      <c r="F1331" s="571">
        <v>236</v>
      </c>
      <c r="G1331" s="571">
        <v>123192</v>
      </c>
      <c r="H1331" s="571">
        <v>1</v>
      </c>
      <c r="I1331" s="571">
        <v>522</v>
      </c>
      <c r="J1331" s="571">
        <v>482</v>
      </c>
      <c r="K1331" s="571">
        <v>252086</v>
      </c>
      <c r="L1331" s="571">
        <v>2.0462854730826678</v>
      </c>
      <c r="M1331" s="571">
        <v>523</v>
      </c>
      <c r="N1331" s="571">
        <v>621</v>
      </c>
      <c r="O1331" s="571">
        <v>325404</v>
      </c>
      <c r="P1331" s="585">
        <v>2.6414377556984219</v>
      </c>
      <c r="Q1331" s="572">
        <v>524</v>
      </c>
    </row>
    <row r="1332" spans="1:17" ht="14.4" customHeight="1" x14ac:dyDescent="0.3">
      <c r="A1332" s="567" t="s">
        <v>4757</v>
      </c>
      <c r="B1332" s="568" t="s">
        <v>3813</v>
      </c>
      <c r="C1332" s="568" t="s">
        <v>3828</v>
      </c>
      <c r="D1332" s="568" t="s">
        <v>3879</v>
      </c>
      <c r="E1332" s="568" t="s">
        <v>3880</v>
      </c>
      <c r="F1332" s="571"/>
      <c r="G1332" s="571"/>
      <c r="H1332" s="571"/>
      <c r="I1332" s="571"/>
      <c r="J1332" s="571">
        <v>1</v>
      </c>
      <c r="K1332" s="571">
        <v>333</v>
      </c>
      <c r="L1332" s="571"/>
      <c r="M1332" s="571">
        <v>333</v>
      </c>
      <c r="N1332" s="571">
        <v>1</v>
      </c>
      <c r="O1332" s="571">
        <v>335</v>
      </c>
      <c r="P1332" s="585"/>
      <c r="Q1332" s="572">
        <v>335</v>
      </c>
    </row>
    <row r="1333" spans="1:17" ht="14.4" customHeight="1" x14ac:dyDescent="0.3">
      <c r="A1333" s="567" t="s">
        <v>4757</v>
      </c>
      <c r="B1333" s="568" t="s">
        <v>3813</v>
      </c>
      <c r="C1333" s="568" t="s">
        <v>3828</v>
      </c>
      <c r="D1333" s="568" t="s">
        <v>3881</v>
      </c>
      <c r="E1333" s="568" t="s">
        <v>3882</v>
      </c>
      <c r="F1333" s="571"/>
      <c r="G1333" s="571"/>
      <c r="H1333" s="571"/>
      <c r="I1333" s="571"/>
      <c r="J1333" s="571"/>
      <c r="K1333" s="571"/>
      <c r="L1333" s="571"/>
      <c r="M1333" s="571"/>
      <c r="N1333" s="571">
        <v>1</v>
      </c>
      <c r="O1333" s="571">
        <v>362</v>
      </c>
      <c r="P1333" s="585"/>
      <c r="Q1333" s="572">
        <v>362</v>
      </c>
    </row>
    <row r="1334" spans="1:17" ht="14.4" customHeight="1" x14ac:dyDescent="0.3">
      <c r="A1334" s="567" t="s">
        <v>4757</v>
      </c>
      <c r="B1334" s="568" t="s">
        <v>3813</v>
      </c>
      <c r="C1334" s="568" t="s">
        <v>3828</v>
      </c>
      <c r="D1334" s="568" t="s">
        <v>3883</v>
      </c>
      <c r="E1334" s="568" t="s">
        <v>3884</v>
      </c>
      <c r="F1334" s="571"/>
      <c r="G1334" s="571"/>
      <c r="H1334" s="571"/>
      <c r="I1334" s="571"/>
      <c r="J1334" s="571">
        <v>22</v>
      </c>
      <c r="K1334" s="571">
        <v>11418</v>
      </c>
      <c r="L1334" s="571"/>
      <c r="M1334" s="571">
        <v>519</v>
      </c>
      <c r="N1334" s="571">
        <v>8</v>
      </c>
      <c r="O1334" s="571">
        <v>4160</v>
      </c>
      <c r="P1334" s="585"/>
      <c r="Q1334" s="572">
        <v>520</v>
      </c>
    </row>
    <row r="1335" spans="1:17" ht="14.4" customHeight="1" x14ac:dyDescent="0.3">
      <c r="A1335" s="567" t="s">
        <v>4757</v>
      </c>
      <c r="B1335" s="568" t="s">
        <v>3813</v>
      </c>
      <c r="C1335" s="568" t="s">
        <v>3828</v>
      </c>
      <c r="D1335" s="568" t="s">
        <v>3885</v>
      </c>
      <c r="E1335" s="568" t="s">
        <v>3886</v>
      </c>
      <c r="F1335" s="571"/>
      <c r="G1335" s="571"/>
      <c r="H1335" s="571"/>
      <c r="I1335" s="571"/>
      <c r="J1335" s="571">
        <v>5</v>
      </c>
      <c r="K1335" s="571">
        <v>2995</v>
      </c>
      <c r="L1335" s="571"/>
      <c r="M1335" s="571">
        <v>599</v>
      </c>
      <c r="N1335" s="571">
        <v>2</v>
      </c>
      <c r="O1335" s="571">
        <v>1202</v>
      </c>
      <c r="P1335" s="585"/>
      <c r="Q1335" s="572">
        <v>601</v>
      </c>
    </row>
    <row r="1336" spans="1:17" ht="14.4" customHeight="1" x14ac:dyDescent="0.3">
      <c r="A1336" s="567" t="s">
        <v>4757</v>
      </c>
      <c r="B1336" s="568" t="s">
        <v>3813</v>
      </c>
      <c r="C1336" s="568" t="s">
        <v>3828</v>
      </c>
      <c r="D1336" s="568" t="s">
        <v>3887</v>
      </c>
      <c r="E1336" s="568" t="s">
        <v>3888</v>
      </c>
      <c r="F1336" s="571"/>
      <c r="G1336" s="571"/>
      <c r="H1336" s="571"/>
      <c r="I1336" s="571"/>
      <c r="J1336" s="571">
        <v>1</v>
      </c>
      <c r="K1336" s="571">
        <v>748</v>
      </c>
      <c r="L1336" s="571"/>
      <c r="M1336" s="571">
        <v>748</v>
      </c>
      <c r="N1336" s="571">
        <v>1</v>
      </c>
      <c r="O1336" s="571">
        <v>749</v>
      </c>
      <c r="P1336" s="585"/>
      <c r="Q1336" s="572">
        <v>749</v>
      </c>
    </row>
    <row r="1337" spans="1:17" ht="14.4" customHeight="1" x14ac:dyDescent="0.3">
      <c r="A1337" s="567" t="s">
        <v>4757</v>
      </c>
      <c r="B1337" s="568" t="s">
        <v>3813</v>
      </c>
      <c r="C1337" s="568" t="s">
        <v>3828</v>
      </c>
      <c r="D1337" s="568" t="s">
        <v>3948</v>
      </c>
      <c r="E1337" s="568" t="s">
        <v>3949</v>
      </c>
      <c r="F1337" s="571"/>
      <c r="G1337" s="571"/>
      <c r="H1337" s="571"/>
      <c r="I1337" s="571"/>
      <c r="J1337" s="571"/>
      <c r="K1337" s="571"/>
      <c r="L1337" s="571"/>
      <c r="M1337" s="571"/>
      <c r="N1337" s="571">
        <v>4</v>
      </c>
      <c r="O1337" s="571">
        <v>2424</v>
      </c>
      <c r="P1337" s="585"/>
      <c r="Q1337" s="572">
        <v>606</v>
      </c>
    </row>
    <row r="1338" spans="1:17" ht="14.4" customHeight="1" x14ac:dyDescent="0.3">
      <c r="A1338" s="567" t="s">
        <v>4757</v>
      </c>
      <c r="B1338" s="568" t="s">
        <v>3813</v>
      </c>
      <c r="C1338" s="568" t="s">
        <v>3828</v>
      </c>
      <c r="D1338" s="568" t="s">
        <v>3950</v>
      </c>
      <c r="E1338" s="568" t="s">
        <v>3949</v>
      </c>
      <c r="F1338" s="571"/>
      <c r="G1338" s="571"/>
      <c r="H1338" s="571"/>
      <c r="I1338" s="571"/>
      <c r="J1338" s="571"/>
      <c r="K1338" s="571"/>
      <c r="L1338" s="571"/>
      <c r="M1338" s="571"/>
      <c r="N1338" s="571">
        <v>1</v>
      </c>
      <c r="O1338" s="571">
        <v>520</v>
      </c>
      <c r="P1338" s="585"/>
      <c r="Q1338" s="572">
        <v>520</v>
      </c>
    </row>
    <row r="1339" spans="1:17" ht="14.4" customHeight="1" x14ac:dyDescent="0.3">
      <c r="A1339" s="567" t="s">
        <v>4757</v>
      </c>
      <c r="B1339" s="568" t="s">
        <v>3813</v>
      </c>
      <c r="C1339" s="568" t="s">
        <v>3828</v>
      </c>
      <c r="D1339" s="568" t="s">
        <v>3983</v>
      </c>
      <c r="E1339" s="568" t="s">
        <v>3984</v>
      </c>
      <c r="F1339" s="571"/>
      <c r="G1339" s="571"/>
      <c r="H1339" s="571"/>
      <c r="I1339" s="571"/>
      <c r="J1339" s="571">
        <v>1</v>
      </c>
      <c r="K1339" s="571">
        <v>1364</v>
      </c>
      <c r="L1339" s="571"/>
      <c r="M1339" s="571">
        <v>1364</v>
      </c>
      <c r="N1339" s="571">
        <v>6</v>
      </c>
      <c r="O1339" s="571">
        <v>8196</v>
      </c>
      <c r="P1339" s="585"/>
      <c r="Q1339" s="572">
        <v>1366</v>
      </c>
    </row>
    <row r="1340" spans="1:17" ht="14.4" customHeight="1" x14ac:dyDescent="0.3">
      <c r="A1340" s="567" t="s">
        <v>4757</v>
      </c>
      <c r="B1340" s="568" t="s">
        <v>3813</v>
      </c>
      <c r="C1340" s="568" t="s">
        <v>3828</v>
      </c>
      <c r="D1340" s="568" t="s">
        <v>3891</v>
      </c>
      <c r="E1340" s="568" t="s">
        <v>3892</v>
      </c>
      <c r="F1340" s="571">
        <v>18</v>
      </c>
      <c r="G1340" s="571">
        <v>3078</v>
      </c>
      <c r="H1340" s="571">
        <v>1</v>
      </c>
      <c r="I1340" s="571">
        <v>171</v>
      </c>
      <c r="J1340" s="571">
        <v>38</v>
      </c>
      <c r="K1340" s="571">
        <v>6536</v>
      </c>
      <c r="L1340" s="571">
        <v>2.1234567901234569</v>
      </c>
      <c r="M1340" s="571">
        <v>172</v>
      </c>
      <c r="N1340" s="571">
        <v>32</v>
      </c>
      <c r="O1340" s="571">
        <v>5504</v>
      </c>
      <c r="P1340" s="585">
        <v>1.7881741390513319</v>
      </c>
      <c r="Q1340" s="572">
        <v>172</v>
      </c>
    </row>
    <row r="1341" spans="1:17" ht="14.4" customHeight="1" x14ac:dyDescent="0.3">
      <c r="A1341" s="567" t="s">
        <v>4757</v>
      </c>
      <c r="B1341" s="568" t="s">
        <v>3813</v>
      </c>
      <c r="C1341" s="568" t="s">
        <v>3828</v>
      </c>
      <c r="D1341" s="568" t="s">
        <v>3976</v>
      </c>
      <c r="E1341" s="568" t="s">
        <v>3977</v>
      </c>
      <c r="F1341" s="571"/>
      <c r="G1341" s="571"/>
      <c r="H1341" s="571"/>
      <c r="I1341" s="571"/>
      <c r="J1341" s="571"/>
      <c r="K1341" s="571"/>
      <c r="L1341" s="571"/>
      <c r="M1341" s="571"/>
      <c r="N1341" s="571">
        <v>4</v>
      </c>
      <c r="O1341" s="571">
        <v>2096</v>
      </c>
      <c r="P1341" s="585"/>
      <c r="Q1341" s="572">
        <v>524</v>
      </c>
    </row>
    <row r="1342" spans="1:17" ht="14.4" customHeight="1" x14ac:dyDescent="0.3">
      <c r="A1342" s="567" t="s">
        <v>4757</v>
      </c>
      <c r="B1342" s="568" t="s">
        <v>3813</v>
      </c>
      <c r="C1342" s="568" t="s">
        <v>3828</v>
      </c>
      <c r="D1342" s="568" t="s">
        <v>3978</v>
      </c>
      <c r="E1342" s="568" t="s">
        <v>3979</v>
      </c>
      <c r="F1342" s="571"/>
      <c r="G1342" s="571"/>
      <c r="H1342" s="571"/>
      <c r="I1342" s="571"/>
      <c r="J1342" s="571">
        <v>4</v>
      </c>
      <c r="K1342" s="571">
        <v>1352</v>
      </c>
      <c r="L1342" s="571"/>
      <c r="M1342" s="571">
        <v>338</v>
      </c>
      <c r="N1342" s="571">
        <v>10</v>
      </c>
      <c r="O1342" s="571">
        <v>3400</v>
      </c>
      <c r="P1342" s="585"/>
      <c r="Q1342" s="572">
        <v>340</v>
      </c>
    </row>
    <row r="1343" spans="1:17" ht="14.4" customHeight="1" x14ac:dyDescent="0.3">
      <c r="A1343" s="567" t="s">
        <v>4757</v>
      </c>
      <c r="B1343" s="568" t="s">
        <v>3813</v>
      </c>
      <c r="C1343" s="568" t="s">
        <v>3828</v>
      </c>
      <c r="D1343" s="568" t="s">
        <v>3893</v>
      </c>
      <c r="E1343" s="568" t="s">
        <v>3868</v>
      </c>
      <c r="F1343" s="571"/>
      <c r="G1343" s="571"/>
      <c r="H1343" s="571"/>
      <c r="I1343" s="571"/>
      <c r="J1343" s="571">
        <v>2</v>
      </c>
      <c r="K1343" s="571">
        <v>724</v>
      </c>
      <c r="L1343" s="571"/>
      <c r="M1343" s="571">
        <v>362</v>
      </c>
      <c r="N1343" s="571">
        <v>9</v>
      </c>
      <c r="O1343" s="571">
        <v>3285</v>
      </c>
      <c r="P1343" s="585"/>
      <c r="Q1343" s="572">
        <v>365</v>
      </c>
    </row>
    <row r="1344" spans="1:17" ht="14.4" customHeight="1" x14ac:dyDescent="0.3">
      <c r="A1344" s="567" t="s">
        <v>4757</v>
      </c>
      <c r="B1344" s="568" t="s">
        <v>3813</v>
      </c>
      <c r="C1344" s="568" t="s">
        <v>3828</v>
      </c>
      <c r="D1344" s="568" t="s">
        <v>3895</v>
      </c>
      <c r="E1344" s="568" t="s">
        <v>3872</v>
      </c>
      <c r="F1344" s="571">
        <v>5</v>
      </c>
      <c r="G1344" s="571">
        <v>2740</v>
      </c>
      <c r="H1344" s="571">
        <v>1</v>
      </c>
      <c r="I1344" s="571">
        <v>548</v>
      </c>
      <c r="J1344" s="571">
        <v>11</v>
      </c>
      <c r="K1344" s="571">
        <v>6050</v>
      </c>
      <c r="L1344" s="571">
        <v>2.2080291970802919</v>
      </c>
      <c r="M1344" s="571">
        <v>550</v>
      </c>
      <c r="N1344" s="571">
        <v>14</v>
      </c>
      <c r="O1344" s="571">
        <v>7742</v>
      </c>
      <c r="P1344" s="585">
        <v>2.8255474452554745</v>
      </c>
      <c r="Q1344" s="572">
        <v>553</v>
      </c>
    </row>
    <row r="1345" spans="1:17" ht="14.4" customHeight="1" x14ac:dyDescent="0.3">
      <c r="A1345" s="567" t="s">
        <v>4757</v>
      </c>
      <c r="B1345" s="568" t="s">
        <v>3813</v>
      </c>
      <c r="C1345" s="568" t="s">
        <v>3828</v>
      </c>
      <c r="D1345" s="568" t="s">
        <v>3951</v>
      </c>
      <c r="E1345" s="568" t="s">
        <v>3874</v>
      </c>
      <c r="F1345" s="571"/>
      <c r="G1345" s="571"/>
      <c r="H1345" s="571"/>
      <c r="I1345" s="571"/>
      <c r="J1345" s="571">
        <v>3</v>
      </c>
      <c r="K1345" s="571">
        <v>2229</v>
      </c>
      <c r="L1345" s="571"/>
      <c r="M1345" s="571">
        <v>743</v>
      </c>
      <c r="N1345" s="571">
        <v>32</v>
      </c>
      <c r="O1345" s="571">
        <v>23872</v>
      </c>
      <c r="P1345" s="585"/>
      <c r="Q1345" s="572">
        <v>746</v>
      </c>
    </row>
    <row r="1346" spans="1:17" ht="14.4" customHeight="1" x14ac:dyDescent="0.3">
      <c r="A1346" s="567" t="s">
        <v>4757</v>
      </c>
      <c r="B1346" s="568" t="s">
        <v>3813</v>
      </c>
      <c r="C1346" s="568" t="s">
        <v>3828</v>
      </c>
      <c r="D1346" s="568" t="s">
        <v>3952</v>
      </c>
      <c r="E1346" s="568" t="s">
        <v>3945</v>
      </c>
      <c r="F1346" s="571">
        <v>260</v>
      </c>
      <c r="G1346" s="571">
        <v>207480</v>
      </c>
      <c r="H1346" s="571">
        <v>1</v>
      </c>
      <c r="I1346" s="571">
        <v>798</v>
      </c>
      <c r="J1346" s="571">
        <v>1406</v>
      </c>
      <c r="K1346" s="571">
        <v>1124800</v>
      </c>
      <c r="L1346" s="571">
        <v>5.4212454212454215</v>
      </c>
      <c r="M1346" s="571">
        <v>800</v>
      </c>
      <c r="N1346" s="571">
        <v>1623</v>
      </c>
      <c r="O1346" s="571">
        <v>1303269</v>
      </c>
      <c r="P1346" s="585">
        <v>6.2814198958935803</v>
      </c>
      <c r="Q1346" s="572">
        <v>803</v>
      </c>
    </row>
    <row r="1347" spans="1:17" ht="14.4" customHeight="1" x14ac:dyDescent="0.3">
      <c r="A1347" s="567" t="s">
        <v>4757</v>
      </c>
      <c r="B1347" s="568" t="s">
        <v>3813</v>
      </c>
      <c r="C1347" s="568" t="s">
        <v>3828</v>
      </c>
      <c r="D1347" s="568" t="s">
        <v>3953</v>
      </c>
      <c r="E1347" s="568" t="s">
        <v>3945</v>
      </c>
      <c r="F1347" s="571">
        <v>145</v>
      </c>
      <c r="G1347" s="571">
        <v>133980</v>
      </c>
      <c r="H1347" s="571">
        <v>1</v>
      </c>
      <c r="I1347" s="571">
        <v>924</v>
      </c>
      <c r="J1347" s="571">
        <v>2747</v>
      </c>
      <c r="K1347" s="571">
        <v>2543722</v>
      </c>
      <c r="L1347" s="571">
        <v>18.985833706523362</v>
      </c>
      <c r="M1347" s="571">
        <v>926</v>
      </c>
      <c r="N1347" s="571">
        <v>3332</v>
      </c>
      <c r="O1347" s="571">
        <v>3095428</v>
      </c>
      <c r="P1347" s="585">
        <v>23.103657262277952</v>
      </c>
      <c r="Q1347" s="572">
        <v>929</v>
      </c>
    </row>
    <row r="1348" spans="1:17" ht="14.4" customHeight="1" x14ac:dyDescent="0.3">
      <c r="A1348" s="567" t="s">
        <v>4757</v>
      </c>
      <c r="B1348" s="568" t="s">
        <v>3813</v>
      </c>
      <c r="C1348" s="568" t="s">
        <v>3828</v>
      </c>
      <c r="D1348" s="568" t="s">
        <v>3954</v>
      </c>
      <c r="E1348" s="568" t="s">
        <v>3945</v>
      </c>
      <c r="F1348" s="571">
        <v>11</v>
      </c>
      <c r="G1348" s="571">
        <v>11077</v>
      </c>
      <c r="H1348" s="571">
        <v>1</v>
      </c>
      <c r="I1348" s="571">
        <v>1007</v>
      </c>
      <c r="J1348" s="571">
        <v>402</v>
      </c>
      <c r="K1348" s="571">
        <v>405618</v>
      </c>
      <c r="L1348" s="571">
        <v>36.618037374740453</v>
      </c>
      <c r="M1348" s="571">
        <v>1009</v>
      </c>
      <c r="N1348" s="571">
        <v>561</v>
      </c>
      <c r="O1348" s="571">
        <v>567732</v>
      </c>
      <c r="P1348" s="585">
        <v>51.253227408142997</v>
      </c>
      <c r="Q1348" s="572">
        <v>1012</v>
      </c>
    </row>
    <row r="1349" spans="1:17" ht="14.4" customHeight="1" x14ac:dyDescent="0.3">
      <c r="A1349" s="567" t="s">
        <v>4757</v>
      </c>
      <c r="B1349" s="568" t="s">
        <v>3813</v>
      </c>
      <c r="C1349" s="568" t="s">
        <v>3828</v>
      </c>
      <c r="D1349" s="568" t="s">
        <v>3896</v>
      </c>
      <c r="E1349" s="568" t="s">
        <v>3880</v>
      </c>
      <c r="F1349" s="571">
        <v>1</v>
      </c>
      <c r="G1349" s="571">
        <v>432</v>
      </c>
      <c r="H1349" s="571">
        <v>1</v>
      </c>
      <c r="I1349" s="571">
        <v>432</v>
      </c>
      <c r="J1349" s="571">
        <v>3</v>
      </c>
      <c r="K1349" s="571">
        <v>1305</v>
      </c>
      <c r="L1349" s="571">
        <v>3.0208333333333335</v>
      </c>
      <c r="M1349" s="571">
        <v>435</v>
      </c>
      <c r="N1349" s="571">
        <v>5</v>
      </c>
      <c r="O1349" s="571">
        <v>2195</v>
      </c>
      <c r="P1349" s="585">
        <v>5.0810185185185182</v>
      </c>
      <c r="Q1349" s="572">
        <v>439</v>
      </c>
    </row>
    <row r="1350" spans="1:17" ht="14.4" customHeight="1" x14ac:dyDescent="0.3">
      <c r="A1350" s="567" t="s">
        <v>4757</v>
      </c>
      <c r="B1350" s="568" t="s">
        <v>3813</v>
      </c>
      <c r="C1350" s="568" t="s">
        <v>3828</v>
      </c>
      <c r="D1350" s="568" t="s">
        <v>3897</v>
      </c>
      <c r="E1350" s="568" t="s">
        <v>3882</v>
      </c>
      <c r="F1350" s="571"/>
      <c r="G1350" s="571"/>
      <c r="H1350" s="571"/>
      <c r="I1350" s="571"/>
      <c r="J1350" s="571"/>
      <c r="K1350" s="571"/>
      <c r="L1350" s="571"/>
      <c r="M1350" s="571"/>
      <c r="N1350" s="571">
        <v>1</v>
      </c>
      <c r="O1350" s="571">
        <v>431</v>
      </c>
      <c r="P1350" s="585"/>
      <c r="Q1350" s="572">
        <v>431</v>
      </c>
    </row>
    <row r="1351" spans="1:17" ht="14.4" customHeight="1" x14ac:dyDescent="0.3">
      <c r="A1351" s="567" t="s">
        <v>4757</v>
      </c>
      <c r="B1351" s="568" t="s">
        <v>3813</v>
      </c>
      <c r="C1351" s="568" t="s">
        <v>3828</v>
      </c>
      <c r="D1351" s="568" t="s">
        <v>3958</v>
      </c>
      <c r="E1351" s="568" t="s">
        <v>3884</v>
      </c>
      <c r="F1351" s="571">
        <v>4</v>
      </c>
      <c r="G1351" s="571">
        <v>2336</v>
      </c>
      <c r="H1351" s="571">
        <v>1</v>
      </c>
      <c r="I1351" s="571">
        <v>584</v>
      </c>
      <c r="J1351" s="571">
        <v>3</v>
      </c>
      <c r="K1351" s="571">
        <v>1758</v>
      </c>
      <c r="L1351" s="571">
        <v>0.75256849315068497</v>
      </c>
      <c r="M1351" s="571">
        <v>586</v>
      </c>
      <c r="N1351" s="571">
        <v>41</v>
      </c>
      <c r="O1351" s="571">
        <v>24149</v>
      </c>
      <c r="P1351" s="585">
        <v>10.337756849315069</v>
      </c>
      <c r="Q1351" s="572">
        <v>589</v>
      </c>
    </row>
    <row r="1352" spans="1:17" ht="14.4" customHeight="1" x14ac:dyDescent="0.3">
      <c r="A1352" s="567" t="s">
        <v>4757</v>
      </c>
      <c r="B1352" s="568" t="s">
        <v>3813</v>
      </c>
      <c r="C1352" s="568" t="s">
        <v>3828</v>
      </c>
      <c r="D1352" s="568" t="s">
        <v>3980</v>
      </c>
      <c r="E1352" s="568" t="s">
        <v>3884</v>
      </c>
      <c r="F1352" s="571">
        <v>15</v>
      </c>
      <c r="G1352" s="571">
        <v>11940</v>
      </c>
      <c r="H1352" s="571">
        <v>1</v>
      </c>
      <c r="I1352" s="571">
        <v>796</v>
      </c>
      <c r="J1352" s="571">
        <v>108</v>
      </c>
      <c r="K1352" s="571">
        <v>86184</v>
      </c>
      <c r="L1352" s="571">
        <v>7.2180904522613067</v>
      </c>
      <c r="M1352" s="571">
        <v>798</v>
      </c>
      <c r="N1352" s="571">
        <v>116</v>
      </c>
      <c r="O1352" s="571">
        <v>92916</v>
      </c>
      <c r="P1352" s="585">
        <v>7.7819095477386933</v>
      </c>
      <c r="Q1352" s="572">
        <v>801</v>
      </c>
    </row>
    <row r="1353" spans="1:17" ht="14.4" customHeight="1" x14ac:dyDescent="0.3">
      <c r="A1353" s="567" t="s">
        <v>4757</v>
      </c>
      <c r="B1353" s="568" t="s">
        <v>3813</v>
      </c>
      <c r="C1353" s="568" t="s">
        <v>3828</v>
      </c>
      <c r="D1353" s="568" t="s">
        <v>3981</v>
      </c>
      <c r="E1353" s="568" t="s">
        <v>3884</v>
      </c>
      <c r="F1353" s="571"/>
      <c r="G1353" s="571"/>
      <c r="H1353" s="571"/>
      <c r="I1353" s="571"/>
      <c r="J1353" s="571"/>
      <c r="K1353" s="571"/>
      <c r="L1353" s="571"/>
      <c r="M1353" s="571"/>
      <c r="N1353" s="571">
        <v>15</v>
      </c>
      <c r="O1353" s="571">
        <v>12765</v>
      </c>
      <c r="P1353" s="585"/>
      <c r="Q1353" s="572">
        <v>851</v>
      </c>
    </row>
    <row r="1354" spans="1:17" ht="14.4" customHeight="1" x14ac:dyDescent="0.3">
      <c r="A1354" s="567" t="s">
        <v>4757</v>
      </c>
      <c r="B1354" s="568" t="s">
        <v>3813</v>
      </c>
      <c r="C1354" s="568" t="s">
        <v>3828</v>
      </c>
      <c r="D1354" s="568" t="s">
        <v>3959</v>
      </c>
      <c r="E1354" s="568" t="s">
        <v>3886</v>
      </c>
      <c r="F1354" s="571">
        <v>5</v>
      </c>
      <c r="G1354" s="571">
        <v>3490</v>
      </c>
      <c r="H1354" s="571">
        <v>1</v>
      </c>
      <c r="I1354" s="571">
        <v>698</v>
      </c>
      <c r="J1354" s="571">
        <v>72</v>
      </c>
      <c r="K1354" s="571">
        <v>50472</v>
      </c>
      <c r="L1354" s="571">
        <v>14.46189111747851</v>
      </c>
      <c r="M1354" s="571">
        <v>701</v>
      </c>
      <c r="N1354" s="571">
        <v>97</v>
      </c>
      <c r="O1354" s="571">
        <v>68385</v>
      </c>
      <c r="P1354" s="585">
        <v>19.594555873925501</v>
      </c>
      <c r="Q1354" s="572">
        <v>705</v>
      </c>
    </row>
    <row r="1355" spans="1:17" ht="14.4" customHeight="1" x14ac:dyDescent="0.3">
      <c r="A1355" s="567" t="s">
        <v>4757</v>
      </c>
      <c r="B1355" s="568" t="s">
        <v>3813</v>
      </c>
      <c r="C1355" s="568" t="s">
        <v>3828</v>
      </c>
      <c r="D1355" s="568" t="s">
        <v>3898</v>
      </c>
      <c r="E1355" s="568" t="s">
        <v>3888</v>
      </c>
      <c r="F1355" s="571">
        <v>1</v>
      </c>
      <c r="G1355" s="571">
        <v>813</v>
      </c>
      <c r="H1355" s="571">
        <v>1</v>
      </c>
      <c r="I1355" s="571">
        <v>813</v>
      </c>
      <c r="J1355" s="571">
        <v>59</v>
      </c>
      <c r="K1355" s="571">
        <v>48085</v>
      </c>
      <c r="L1355" s="571">
        <v>59.145141451414517</v>
      </c>
      <c r="M1355" s="571">
        <v>815</v>
      </c>
      <c r="N1355" s="571">
        <v>75</v>
      </c>
      <c r="O1355" s="571">
        <v>61350</v>
      </c>
      <c r="P1355" s="585">
        <v>75.461254612546128</v>
      </c>
      <c r="Q1355" s="572">
        <v>818</v>
      </c>
    </row>
    <row r="1356" spans="1:17" ht="14.4" customHeight="1" thickBot="1" x14ac:dyDescent="0.35">
      <c r="A1356" s="573" t="s">
        <v>4757</v>
      </c>
      <c r="B1356" s="574" t="s">
        <v>3813</v>
      </c>
      <c r="C1356" s="574" t="s">
        <v>3828</v>
      </c>
      <c r="D1356" s="574" t="s">
        <v>3899</v>
      </c>
      <c r="E1356" s="574" t="s">
        <v>3892</v>
      </c>
      <c r="F1356" s="577">
        <v>42</v>
      </c>
      <c r="G1356" s="577">
        <v>8610</v>
      </c>
      <c r="H1356" s="577">
        <v>1</v>
      </c>
      <c r="I1356" s="577">
        <v>205</v>
      </c>
      <c r="J1356" s="577">
        <v>473</v>
      </c>
      <c r="K1356" s="577">
        <v>97438</v>
      </c>
      <c r="L1356" s="577">
        <v>11.316840882694541</v>
      </c>
      <c r="M1356" s="577">
        <v>206</v>
      </c>
      <c r="N1356" s="577">
        <v>594</v>
      </c>
      <c r="O1356" s="577">
        <v>122958</v>
      </c>
      <c r="P1356" s="586">
        <v>14.280836236933798</v>
      </c>
      <c r="Q1356" s="578">
        <v>207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9" bestFit="1" customWidth="1"/>
    <col min="2" max="4" width="7.88671875" style="139" customWidth="1"/>
    <col min="5" max="5" width="7.88671875" style="144" customWidth="1"/>
    <col min="6" max="8" width="7.88671875" style="139" customWidth="1"/>
    <col min="9" max="9" width="7.88671875" style="145" customWidth="1"/>
    <col min="10" max="13" width="7.88671875" style="139" customWidth="1"/>
    <col min="14" max="16384" width="9.33203125" style="139"/>
  </cols>
  <sheetData>
    <row r="1" spans="1:47" ht="18.600000000000001" customHeight="1" thickBot="1" x14ac:dyDescent="0.4">
      <c r="A1" s="474" t="s">
        <v>225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</row>
    <row r="2" spans="1:47" ht="14.4" customHeight="1" thickBot="1" x14ac:dyDescent="0.4">
      <c r="A2" s="522" t="s">
        <v>290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</row>
    <row r="3" spans="1:47" ht="14.4" customHeight="1" thickBot="1" x14ac:dyDescent="0.35">
      <c r="A3" s="476" t="s">
        <v>140</v>
      </c>
      <c r="B3" s="458" t="s">
        <v>141</v>
      </c>
      <c r="C3" s="459"/>
      <c r="D3" s="459"/>
      <c r="E3" s="460"/>
      <c r="F3" s="458" t="s">
        <v>142</v>
      </c>
      <c r="G3" s="459"/>
      <c r="H3" s="459"/>
      <c r="I3" s="460"/>
      <c r="J3" s="223"/>
      <c r="K3" s="224"/>
      <c r="L3" s="223"/>
      <c r="M3" s="225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</row>
    <row r="4" spans="1:47" ht="14.4" customHeight="1" thickBot="1" x14ac:dyDescent="0.35">
      <c r="A4" s="477"/>
      <c r="B4" s="226">
        <v>2011</v>
      </c>
      <c r="C4" s="227">
        <v>2012</v>
      </c>
      <c r="D4" s="227">
        <v>2013</v>
      </c>
      <c r="E4" s="228" t="s">
        <v>5</v>
      </c>
      <c r="F4" s="227">
        <v>2011</v>
      </c>
      <c r="G4" s="227">
        <v>2012</v>
      </c>
      <c r="H4" s="227">
        <v>2013</v>
      </c>
      <c r="I4" s="228" t="s">
        <v>5</v>
      </c>
      <c r="J4" s="223"/>
      <c r="K4" s="223"/>
      <c r="L4" s="229" t="s">
        <v>143</v>
      </c>
      <c r="M4" s="230" t="s">
        <v>144</v>
      </c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</row>
    <row r="5" spans="1:47" ht="14.4" customHeight="1" x14ac:dyDescent="0.3">
      <c r="A5" s="218" t="s">
        <v>145</v>
      </c>
      <c r="B5" s="221">
        <v>562.79300000000001</v>
      </c>
      <c r="C5" s="214">
        <v>507.875</v>
      </c>
      <c r="D5" s="214">
        <v>403.14299999999997</v>
      </c>
      <c r="E5" s="231">
        <v>0.71632554065171383</v>
      </c>
      <c r="F5" s="232">
        <v>79</v>
      </c>
      <c r="G5" s="214">
        <v>72</v>
      </c>
      <c r="H5" s="214">
        <v>62</v>
      </c>
      <c r="I5" s="233">
        <v>0.78481012658227844</v>
      </c>
      <c r="J5" s="223"/>
      <c r="K5" s="223"/>
      <c r="L5" s="8">
        <f>D5-B5</f>
        <v>-159.65000000000003</v>
      </c>
      <c r="M5" s="9">
        <f>H5-F5</f>
        <v>-17</v>
      </c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</row>
    <row r="6" spans="1:47" ht="14.4" customHeight="1" x14ac:dyDescent="0.3">
      <c r="A6" s="219" t="s">
        <v>146</v>
      </c>
      <c r="B6" s="222">
        <v>65.453000000000003</v>
      </c>
      <c r="C6" s="213">
        <v>50.518999999999998</v>
      </c>
      <c r="D6" s="213">
        <v>144.59299999999999</v>
      </c>
      <c r="E6" s="234">
        <v>2.2091118818083202</v>
      </c>
      <c r="F6" s="235">
        <v>9</v>
      </c>
      <c r="G6" s="213">
        <v>12</v>
      </c>
      <c r="H6" s="213">
        <v>18</v>
      </c>
      <c r="I6" s="236">
        <v>2</v>
      </c>
      <c r="J6" s="223"/>
      <c r="K6" s="223"/>
      <c r="L6" s="6">
        <f t="shared" ref="L6:L11" si="0">D6-B6</f>
        <v>79.139999999999986</v>
      </c>
      <c r="M6" s="7">
        <f t="shared" ref="M6:M12" si="1">H6-F6</f>
        <v>9</v>
      </c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</row>
    <row r="7" spans="1:47" ht="14.4" customHeight="1" x14ac:dyDescent="0.3">
      <c r="A7" s="219" t="s">
        <v>147</v>
      </c>
      <c r="B7" s="222">
        <v>170.947</v>
      </c>
      <c r="C7" s="213">
        <v>251.42699999999999</v>
      </c>
      <c r="D7" s="213">
        <v>137.74199999999999</v>
      </c>
      <c r="E7" s="234">
        <v>0.80575850994752751</v>
      </c>
      <c r="F7" s="235">
        <v>24</v>
      </c>
      <c r="G7" s="213">
        <v>32</v>
      </c>
      <c r="H7" s="213">
        <v>18</v>
      </c>
      <c r="I7" s="236">
        <v>0.75</v>
      </c>
      <c r="J7" s="223"/>
      <c r="K7" s="223"/>
      <c r="L7" s="6">
        <f t="shared" si="0"/>
        <v>-33.205000000000013</v>
      </c>
      <c r="M7" s="7">
        <f t="shared" si="1"/>
        <v>-6</v>
      </c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</row>
    <row r="8" spans="1:47" ht="14.4" customHeight="1" x14ac:dyDescent="0.3">
      <c r="A8" s="219" t="s">
        <v>148</v>
      </c>
      <c r="B8" s="222">
        <v>0</v>
      </c>
      <c r="C8" s="213">
        <v>69.754999999999995</v>
      </c>
      <c r="D8" s="213">
        <v>14.878</v>
      </c>
      <c r="E8" s="234" t="s">
        <v>516</v>
      </c>
      <c r="F8" s="235">
        <v>0</v>
      </c>
      <c r="G8" s="213">
        <v>6</v>
      </c>
      <c r="H8" s="213">
        <v>2</v>
      </c>
      <c r="I8" s="236" t="s">
        <v>516</v>
      </c>
      <c r="J8" s="223"/>
      <c r="K8" s="223"/>
      <c r="L8" s="6">
        <f t="shared" si="0"/>
        <v>14.878</v>
      </c>
      <c r="M8" s="7">
        <f t="shared" si="1"/>
        <v>2</v>
      </c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</row>
    <row r="9" spans="1:47" ht="14.4" customHeight="1" x14ac:dyDescent="0.3">
      <c r="A9" s="219" t="s">
        <v>149</v>
      </c>
      <c r="B9" s="222">
        <v>0</v>
      </c>
      <c r="C9" s="213">
        <v>0</v>
      </c>
      <c r="D9" s="213">
        <v>0</v>
      </c>
      <c r="E9" s="234" t="s">
        <v>516</v>
      </c>
      <c r="F9" s="235">
        <v>0</v>
      </c>
      <c r="G9" s="213">
        <v>0</v>
      </c>
      <c r="H9" s="213">
        <v>0</v>
      </c>
      <c r="I9" s="236" t="s">
        <v>516</v>
      </c>
      <c r="J9" s="223"/>
      <c r="K9" s="223"/>
      <c r="L9" s="6">
        <f t="shared" si="0"/>
        <v>0</v>
      </c>
      <c r="M9" s="7">
        <f t="shared" si="1"/>
        <v>0</v>
      </c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</row>
    <row r="10" spans="1:47" ht="14.4" customHeight="1" x14ac:dyDescent="0.3">
      <c r="A10" s="219" t="s">
        <v>150</v>
      </c>
      <c r="B10" s="222">
        <v>142.464</v>
      </c>
      <c r="C10" s="213">
        <v>58.503999999999998</v>
      </c>
      <c r="D10" s="213">
        <v>178.119</v>
      </c>
      <c r="E10" s="234">
        <v>1.2502737533692723</v>
      </c>
      <c r="F10" s="235">
        <v>16</v>
      </c>
      <c r="G10" s="213">
        <v>7</v>
      </c>
      <c r="H10" s="213">
        <v>17</v>
      </c>
      <c r="I10" s="236">
        <v>1.0625</v>
      </c>
      <c r="J10" s="223"/>
      <c r="K10" s="223"/>
      <c r="L10" s="6">
        <f t="shared" si="0"/>
        <v>35.655000000000001</v>
      </c>
      <c r="M10" s="7">
        <f t="shared" si="1"/>
        <v>1</v>
      </c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</row>
    <row r="11" spans="1:47" ht="14.4" customHeight="1" thickBot="1" x14ac:dyDescent="0.35">
      <c r="A11" s="219" t="s">
        <v>151</v>
      </c>
      <c r="B11" s="222">
        <v>9.3190000000000008</v>
      </c>
      <c r="C11" s="213">
        <v>26.942</v>
      </c>
      <c r="D11" s="213">
        <v>25.713999999999999</v>
      </c>
      <c r="E11" s="234">
        <v>2.7593089387273309</v>
      </c>
      <c r="F11" s="235">
        <v>4</v>
      </c>
      <c r="G11" s="213">
        <v>3</v>
      </c>
      <c r="H11" s="213">
        <v>5</v>
      </c>
      <c r="I11" s="236">
        <v>1.25</v>
      </c>
      <c r="J11" s="223"/>
      <c r="K11" s="223"/>
      <c r="L11" s="6">
        <f t="shared" si="0"/>
        <v>16.394999999999996</v>
      </c>
      <c r="M11" s="7">
        <f t="shared" si="1"/>
        <v>1</v>
      </c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</row>
    <row r="12" spans="1:47" ht="14.4" customHeight="1" thickBot="1" x14ac:dyDescent="0.35">
      <c r="A12" s="220" t="s">
        <v>6</v>
      </c>
      <c r="B12" s="215">
        <f>SUM(B5:B11)</f>
        <v>950.97599999999989</v>
      </c>
      <c r="C12" s="216">
        <f>SUM(C5:C11)</f>
        <v>965.02200000000005</v>
      </c>
      <c r="D12" s="216">
        <f>SUM(D5:D11)</f>
        <v>904.18900000000008</v>
      </c>
      <c r="E12" s="237">
        <f>IF(OR(D12=0,B12=0),0,D12/B12)</f>
        <v>0.95080107174103257</v>
      </c>
      <c r="F12" s="238">
        <f>SUM(F5:F11)</f>
        <v>132</v>
      </c>
      <c r="G12" s="216">
        <f>SUM(G5:G11)</f>
        <v>132</v>
      </c>
      <c r="H12" s="216">
        <f>SUM(H5:H11)</f>
        <v>122</v>
      </c>
      <c r="I12" s="239">
        <f>IF(OR(H12=0,F12=0),0,H12/F12)</f>
        <v>0.9242424242424242</v>
      </c>
      <c r="J12" s="223"/>
      <c r="K12" s="223"/>
      <c r="L12" s="229">
        <f>D12-B12</f>
        <v>-46.786999999999807</v>
      </c>
      <c r="M12" s="240">
        <f t="shared" si="1"/>
        <v>-10</v>
      </c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</row>
    <row r="13" spans="1:47" ht="14.4" customHeight="1" x14ac:dyDescent="0.3">
      <c r="A13" s="241"/>
      <c r="B13" s="478" t="s">
        <v>152</v>
      </c>
      <c r="C13" s="478"/>
      <c r="D13" s="478"/>
      <c r="E13" s="478"/>
      <c r="F13" s="478" t="s">
        <v>153</v>
      </c>
      <c r="G13" s="478"/>
      <c r="H13" s="478"/>
      <c r="I13" s="478"/>
      <c r="J13" s="223"/>
      <c r="K13" s="223"/>
      <c r="L13" s="223"/>
      <c r="M13" s="225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</row>
    <row r="14" spans="1:47" ht="14.4" customHeight="1" thickBot="1" x14ac:dyDescent="0.35">
      <c r="A14" s="241"/>
      <c r="B14" s="288"/>
      <c r="C14" s="289"/>
      <c r="D14" s="289"/>
      <c r="E14" s="289"/>
      <c r="F14" s="288"/>
      <c r="G14" s="289"/>
      <c r="H14" s="289"/>
      <c r="I14" s="289"/>
      <c r="J14" s="223"/>
      <c r="K14" s="223"/>
      <c r="L14" s="223"/>
      <c r="M14" s="225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</row>
    <row r="15" spans="1:47" ht="14.4" customHeight="1" thickBot="1" x14ac:dyDescent="0.35">
      <c r="A15" s="485" t="s">
        <v>154</v>
      </c>
      <c r="B15" s="487" t="s">
        <v>141</v>
      </c>
      <c r="C15" s="488"/>
      <c r="D15" s="488"/>
      <c r="E15" s="489"/>
      <c r="F15" s="487" t="s">
        <v>142</v>
      </c>
      <c r="G15" s="488"/>
      <c r="H15" s="488"/>
      <c r="I15" s="489"/>
      <c r="J15" s="495" t="s">
        <v>274</v>
      </c>
      <c r="K15" s="496"/>
      <c r="L15" s="242"/>
      <c r="M15" s="242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</row>
    <row r="16" spans="1:47" ht="14.4" customHeight="1" thickBot="1" x14ac:dyDescent="0.35">
      <c r="A16" s="486"/>
      <c r="B16" s="243">
        <v>2011</v>
      </c>
      <c r="C16" s="244">
        <v>2012</v>
      </c>
      <c r="D16" s="244">
        <v>2013</v>
      </c>
      <c r="E16" s="245" t="s">
        <v>5</v>
      </c>
      <c r="F16" s="243">
        <v>2011</v>
      </c>
      <c r="G16" s="244">
        <v>2012</v>
      </c>
      <c r="H16" s="244">
        <v>2013</v>
      </c>
      <c r="I16" s="245" t="s">
        <v>5</v>
      </c>
      <c r="J16" s="497" t="s">
        <v>275</v>
      </c>
      <c r="K16" s="473"/>
      <c r="L16" s="246" t="s">
        <v>143</v>
      </c>
      <c r="M16" s="247" t="s">
        <v>144</v>
      </c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</row>
    <row r="17" spans="1:47" ht="14.4" customHeight="1" x14ac:dyDescent="0.3">
      <c r="A17" s="218" t="s">
        <v>145</v>
      </c>
      <c r="B17" s="221">
        <v>543.91899999999998</v>
      </c>
      <c r="C17" s="214">
        <v>475.08100000000002</v>
      </c>
      <c r="D17" s="214">
        <v>393.81599999999997</v>
      </c>
      <c r="E17" s="231">
        <v>0.72403427716259217</v>
      </c>
      <c r="F17" s="221">
        <v>73</v>
      </c>
      <c r="G17" s="214">
        <v>66</v>
      </c>
      <c r="H17" s="214">
        <v>60</v>
      </c>
      <c r="I17" s="233">
        <v>0.82191780821917804</v>
      </c>
      <c r="J17" s="472">
        <f>0.93*0.95</f>
        <v>0.88349999999999995</v>
      </c>
      <c r="K17" s="473"/>
      <c r="L17" s="248">
        <f>D17-B17</f>
        <v>-150.10300000000001</v>
      </c>
      <c r="M17" s="249">
        <f>H17-F17</f>
        <v>-13</v>
      </c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</row>
    <row r="18" spans="1:47" ht="14.4" customHeight="1" x14ac:dyDescent="0.3">
      <c r="A18" s="219" t="s">
        <v>146</v>
      </c>
      <c r="B18" s="222">
        <v>65.453000000000003</v>
      </c>
      <c r="C18" s="213">
        <v>49.533000000000001</v>
      </c>
      <c r="D18" s="213">
        <v>144.59299999999999</v>
      </c>
      <c r="E18" s="234">
        <v>2.2091118818083202</v>
      </c>
      <c r="F18" s="222">
        <v>9</v>
      </c>
      <c r="G18" s="213">
        <v>11</v>
      </c>
      <c r="H18" s="213">
        <v>18</v>
      </c>
      <c r="I18" s="236">
        <v>2</v>
      </c>
      <c r="J18" s="472">
        <f>1.07*0.95</f>
        <v>1.0165</v>
      </c>
      <c r="K18" s="473"/>
      <c r="L18" s="250">
        <f t="shared" ref="L18:L24" si="2">D18-B18</f>
        <v>79.139999999999986</v>
      </c>
      <c r="M18" s="251">
        <f t="shared" ref="M18:M24" si="3">H18-F18</f>
        <v>9</v>
      </c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</row>
    <row r="19" spans="1:47" ht="14.4" customHeight="1" x14ac:dyDescent="0.3">
      <c r="A19" s="219" t="s">
        <v>147</v>
      </c>
      <c r="B19" s="222">
        <v>170.947</v>
      </c>
      <c r="C19" s="213">
        <v>224.98099999999999</v>
      </c>
      <c r="D19" s="213">
        <v>123.74299999999999</v>
      </c>
      <c r="E19" s="234">
        <v>0.72386763148812205</v>
      </c>
      <c r="F19" s="222">
        <v>24</v>
      </c>
      <c r="G19" s="213">
        <v>29</v>
      </c>
      <c r="H19" s="213">
        <v>17</v>
      </c>
      <c r="I19" s="236">
        <v>0.70833333333333337</v>
      </c>
      <c r="J19" s="472">
        <f>1.04*0.95</f>
        <v>0.98799999999999999</v>
      </c>
      <c r="K19" s="473"/>
      <c r="L19" s="250">
        <f t="shared" si="2"/>
        <v>-47.204000000000008</v>
      </c>
      <c r="M19" s="251">
        <f t="shared" si="3"/>
        <v>-7</v>
      </c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</row>
    <row r="20" spans="1:47" ht="14.4" customHeight="1" x14ac:dyDescent="0.3">
      <c r="A20" s="219" t="s">
        <v>148</v>
      </c>
      <c r="B20" s="222">
        <v>0</v>
      </c>
      <c r="C20" s="213">
        <v>69.754999999999995</v>
      </c>
      <c r="D20" s="213">
        <v>14.878</v>
      </c>
      <c r="E20" s="234" t="s">
        <v>516</v>
      </c>
      <c r="F20" s="222">
        <v>0</v>
      </c>
      <c r="G20" s="213">
        <v>6</v>
      </c>
      <c r="H20" s="213">
        <v>2</v>
      </c>
      <c r="I20" s="236" t="s">
        <v>516</v>
      </c>
      <c r="J20" s="472">
        <f>0.96*0.95</f>
        <v>0.91199999999999992</v>
      </c>
      <c r="K20" s="473"/>
      <c r="L20" s="250">
        <f t="shared" si="2"/>
        <v>14.878</v>
      </c>
      <c r="M20" s="251">
        <f t="shared" si="3"/>
        <v>2</v>
      </c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</row>
    <row r="21" spans="1:47" ht="14.4" customHeight="1" x14ac:dyDescent="0.3">
      <c r="A21" s="219" t="s">
        <v>149</v>
      </c>
      <c r="B21" s="222">
        <v>0</v>
      </c>
      <c r="C21" s="213">
        <v>0</v>
      </c>
      <c r="D21" s="213">
        <v>0</v>
      </c>
      <c r="E21" s="234" t="s">
        <v>516</v>
      </c>
      <c r="F21" s="222">
        <v>0</v>
      </c>
      <c r="G21" s="213">
        <v>0</v>
      </c>
      <c r="H21" s="213">
        <v>0</v>
      </c>
      <c r="I21" s="236" t="s">
        <v>516</v>
      </c>
      <c r="J21" s="472">
        <f>1*0.95</f>
        <v>0.95</v>
      </c>
      <c r="K21" s="473"/>
      <c r="L21" s="250">
        <f t="shared" si="2"/>
        <v>0</v>
      </c>
      <c r="M21" s="251">
        <f t="shared" si="3"/>
        <v>0</v>
      </c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</row>
    <row r="22" spans="1:47" ht="14.4" customHeight="1" x14ac:dyDescent="0.3">
      <c r="A22" s="219" t="s">
        <v>150</v>
      </c>
      <c r="B22" s="222">
        <v>129.72399999999999</v>
      </c>
      <c r="C22" s="213">
        <v>56.271000000000001</v>
      </c>
      <c r="D22" s="213">
        <v>155.11600000000001</v>
      </c>
      <c r="E22" s="234">
        <v>1.1957386451234933</v>
      </c>
      <c r="F22" s="222">
        <v>14</v>
      </c>
      <c r="G22" s="213">
        <v>6</v>
      </c>
      <c r="H22" s="213">
        <v>16</v>
      </c>
      <c r="I22" s="236">
        <v>1.1428571428571428</v>
      </c>
      <c r="J22" s="472">
        <f>1.05*0.95</f>
        <v>0.99749999999999994</v>
      </c>
      <c r="K22" s="473"/>
      <c r="L22" s="250">
        <f t="shared" si="2"/>
        <v>25.392000000000024</v>
      </c>
      <c r="M22" s="251">
        <f t="shared" si="3"/>
        <v>2</v>
      </c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</row>
    <row r="23" spans="1:47" ht="14.4" customHeight="1" thickBot="1" x14ac:dyDescent="0.35">
      <c r="A23" s="219" t="s">
        <v>151</v>
      </c>
      <c r="B23" s="222">
        <v>9.3190000000000008</v>
      </c>
      <c r="C23" s="213">
        <v>26.942</v>
      </c>
      <c r="D23" s="213">
        <v>23.582000000000001</v>
      </c>
      <c r="E23" s="234">
        <v>2.5305290267196048</v>
      </c>
      <c r="F23" s="222">
        <v>4</v>
      </c>
      <c r="G23" s="213">
        <v>3</v>
      </c>
      <c r="H23" s="213">
        <v>4</v>
      </c>
      <c r="I23" s="236">
        <v>1</v>
      </c>
      <c r="J23" s="472">
        <f>1*0.95</f>
        <v>0.95</v>
      </c>
      <c r="K23" s="473"/>
      <c r="L23" s="250">
        <f t="shared" si="2"/>
        <v>14.263</v>
      </c>
      <c r="M23" s="251">
        <f t="shared" si="3"/>
        <v>0</v>
      </c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</row>
    <row r="24" spans="1:47" ht="14.4" customHeight="1" thickBot="1" x14ac:dyDescent="0.35">
      <c r="A24" s="252" t="s">
        <v>6</v>
      </c>
      <c r="B24" s="253">
        <f>SUM(B17:B23)</f>
        <v>919.36199999999985</v>
      </c>
      <c r="C24" s="254">
        <f>SUM(C17:C23)</f>
        <v>902.56299999999999</v>
      </c>
      <c r="D24" s="254">
        <f>SUM(D17:D23)</f>
        <v>855.72800000000007</v>
      </c>
      <c r="E24" s="255">
        <f>IF(OR(D24=0,B24=0),0,D24/B24)</f>
        <v>0.93078460932690299</v>
      </c>
      <c r="F24" s="253">
        <f>SUM(F17:F23)</f>
        <v>124</v>
      </c>
      <c r="G24" s="254">
        <f>SUM(G17:G23)</f>
        <v>121</v>
      </c>
      <c r="H24" s="254">
        <f>SUM(H17:H23)</f>
        <v>117</v>
      </c>
      <c r="I24" s="256">
        <f>IF(OR(H24=0,F24=0),0,H24/F24)</f>
        <v>0.94354838709677424</v>
      </c>
      <c r="J24" s="223"/>
      <c r="K24" s="223"/>
      <c r="L24" s="246">
        <f t="shared" si="2"/>
        <v>-63.633999999999787</v>
      </c>
      <c r="M24" s="257">
        <f t="shared" si="3"/>
        <v>-7</v>
      </c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</row>
    <row r="25" spans="1:47" ht="14.4" customHeight="1" x14ac:dyDescent="0.3">
      <c r="A25" s="258"/>
      <c r="B25" s="478" t="s">
        <v>152</v>
      </c>
      <c r="C25" s="479"/>
      <c r="D25" s="479"/>
      <c r="E25" s="479"/>
      <c r="F25" s="478" t="s">
        <v>153</v>
      </c>
      <c r="G25" s="479"/>
      <c r="H25" s="479"/>
      <c r="I25" s="479"/>
      <c r="J25" s="259"/>
      <c r="K25" s="259"/>
      <c r="L25" s="259"/>
      <c r="M25" s="260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</row>
    <row r="26" spans="1:47" ht="14.4" customHeight="1" thickBot="1" x14ac:dyDescent="0.35">
      <c r="A26" s="258"/>
      <c r="B26" s="288"/>
      <c r="C26" s="289"/>
      <c r="D26" s="289"/>
      <c r="E26" s="289"/>
      <c r="F26" s="288"/>
      <c r="G26" s="289"/>
      <c r="H26" s="289"/>
      <c r="I26" s="289"/>
      <c r="J26" s="259"/>
      <c r="K26" s="259"/>
      <c r="L26" s="259"/>
      <c r="M26" s="260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</row>
    <row r="27" spans="1:47" ht="14.4" customHeight="1" x14ac:dyDescent="0.3">
      <c r="A27" s="490" t="s">
        <v>204</v>
      </c>
      <c r="B27" s="492" t="s">
        <v>141</v>
      </c>
      <c r="C27" s="493"/>
      <c r="D27" s="493"/>
      <c r="E27" s="494"/>
      <c r="F27" s="493" t="s">
        <v>142</v>
      </c>
      <c r="G27" s="493"/>
      <c r="H27" s="493"/>
      <c r="I27" s="493"/>
      <c r="J27" s="492" t="s">
        <v>155</v>
      </c>
      <c r="K27" s="493"/>
      <c r="L27" s="493"/>
      <c r="M27" s="494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</row>
    <row r="28" spans="1:47" ht="14.4" customHeight="1" thickBot="1" x14ac:dyDescent="0.35">
      <c r="A28" s="491"/>
      <c r="B28" s="261">
        <v>2011</v>
      </c>
      <c r="C28" s="262">
        <v>2012</v>
      </c>
      <c r="D28" s="262">
        <v>2013</v>
      </c>
      <c r="E28" s="263" t="s">
        <v>5</v>
      </c>
      <c r="F28" s="262">
        <v>2011</v>
      </c>
      <c r="G28" s="262">
        <v>2012</v>
      </c>
      <c r="H28" s="262">
        <v>2013</v>
      </c>
      <c r="I28" s="262" t="s">
        <v>5</v>
      </c>
      <c r="J28" s="261">
        <v>2011</v>
      </c>
      <c r="K28" s="262">
        <v>2012</v>
      </c>
      <c r="L28" s="262">
        <v>2013</v>
      </c>
      <c r="M28" s="263" t="s">
        <v>5</v>
      </c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</row>
    <row r="29" spans="1:47" ht="14.4" customHeight="1" x14ac:dyDescent="0.3">
      <c r="A29" s="264" t="s">
        <v>145</v>
      </c>
      <c r="B29" s="221">
        <v>18.873999999999999</v>
      </c>
      <c r="C29" s="214">
        <v>32.793999999999997</v>
      </c>
      <c r="D29" s="214">
        <v>9.327</v>
      </c>
      <c r="E29" s="231">
        <v>0.49417187665571688</v>
      </c>
      <c r="F29" s="232">
        <v>6</v>
      </c>
      <c r="G29" s="214">
        <v>6</v>
      </c>
      <c r="H29" s="214">
        <v>2</v>
      </c>
      <c r="I29" s="265">
        <v>0.33333333333333331</v>
      </c>
      <c r="J29" s="221">
        <v>722.90800000000002</v>
      </c>
      <c r="K29" s="214">
        <v>998.23299999999995</v>
      </c>
      <c r="L29" s="214">
        <v>429.637</v>
      </c>
      <c r="M29" s="231">
        <v>0.59431767251157819</v>
      </c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</row>
    <row r="30" spans="1:47" ht="14.4" customHeight="1" x14ac:dyDescent="0.3">
      <c r="A30" s="266" t="s">
        <v>146</v>
      </c>
      <c r="B30" s="222">
        <v>0</v>
      </c>
      <c r="C30" s="213">
        <v>0.98599999999999999</v>
      </c>
      <c r="D30" s="213">
        <v>0</v>
      </c>
      <c r="E30" s="234" t="s">
        <v>516</v>
      </c>
      <c r="F30" s="235">
        <v>0</v>
      </c>
      <c r="G30" s="213">
        <v>1</v>
      </c>
      <c r="H30" s="213">
        <v>0</v>
      </c>
      <c r="I30" s="267" t="s">
        <v>516</v>
      </c>
      <c r="J30" s="222">
        <v>0</v>
      </c>
      <c r="K30" s="213">
        <v>59.534999999999997</v>
      </c>
      <c r="L30" s="213">
        <v>0</v>
      </c>
      <c r="M30" s="234" t="s">
        <v>516</v>
      </c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</row>
    <row r="31" spans="1:47" ht="14.4" customHeight="1" x14ac:dyDescent="0.3">
      <c r="A31" s="266" t="s">
        <v>147</v>
      </c>
      <c r="B31" s="222">
        <v>0</v>
      </c>
      <c r="C31" s="213">
        <v>22.937000000000001</v>
      </c>
      <c r="D31" s="213">
        <v>13.999000000000001</v>
      </c>
      <c r="E31" s="234" t="s">
        <v>516</v>
      </c>
      <c r="F31" s="235">
        <v>0</v>
      </c>
      <c r="G31" s="213">
        <v>2</v>
      </c>
      <c r="H31" s="213">
        <v>1</v>
      </c>
      <c r="I31" s="267" t="s">
        <v>516</v>
      </c>
      <c r="J31" s="222">
        <v>0</v>
      </c>
      <c r="K31" s="213">
        <v>407.80799999999999</v>
      </c>
      <c r="L31" s="213">
        <v>397.637</v>
      </c>
      <c r="M31" s="234" t="s">
        <v>516</v>
      </c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</row>
    <row r="32" spans="1:47" ht="14.4" customHeight="1" x14ac:dyDescent="0.3">
      <c r="A32" s="266" t="s">
        <v>148</v>
      </c>
      <c r="B32" s="222">
        <v>0</v>
      </c>
      <c r="C32" s="213">
        <v>0</v>
      </c>
      <c r="D32" s="213">
        <v>0</v>
      </c>
      <c r="E32" s="234" t="s">
        <v>516</v>
      </c>
      <c r="F32" s="235">
        <v>0</v>
      </c>
      <c r="G32" s="213">
        <v>0</v>
      </c>
      <c r="H32" s="213">
        <v>0</v>
      </c>
      <c r="I32" s="267" t="s">
        <v>516</v>
      </c>
      <c r="J32" s="222">
        <v>0</v>
      </c>
      <c r="K32" s="213">
        <v>0</v>
      </c>
      <c r="L32" s="213">
        <v>0</v>
      </c>
      <c r="M32" s="234" t="s">
        <v>516</v>
      </c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</row>
    <row r="33" spans="1:47" ht="14.4" customHeight="1" x14ac:dyDescent="0.3">
      <c r="A33" s="266" t="s">
        <v>149</v>
      </c>
      <c r="B33" s="222">
        <v>0</v>
      </c>
      <c r="C33" s="213">
        <v>0</v>
      </c>
      <c r="D33" s="213">
        <v>0</v>
      </c>
      <c r="E33" s="234" t="s">
        <v>516</v>
      </c>
      <c r="F33" s="235">
        <v>0</v>
      </c>
      <c r="G33" s="213">
        <v>0</v>
      </c>
      <c r="H33" s="213">
        <v>0</v>
      </c>
      <c r="I33" s="267" t="s">
        <v>516</v>
      </c>
      <c r="J33" s="222">
        <v>0</v>
      </c>
      <c r="K33" s="213">
        <v>0</v>
      </c>
      <c r="L33" s="213">
        <v>0</v>
      </c>
      <c r="M33" s="234" t="s">
        <v>516</v>
      </c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</row>
    <row r="34" spans="1:47" ht="14.4" customHeight="1" x14ac:dyDescent="0.3">
      <c r="A34" s="266" t="s">
        <v>150</v>
      </c>
      <c r="B34" s="222">
        <v>12.74</v>
      </c>
      <c r="C34" s="213">
        <v>2.2330000000000001</v>
      </c>
      <c r="D34" s="213">
        <v>23.003</v>
      </c>
      <c r="E34" s="234">
        <v>1.8055729984301412</v>
      </c>
      <c r="F34" s="235">
        <v>2</v>
      </c>
      <c r="G34" s="213">
        <v>1</v>
      </c>
      <c r="H34" s="213">
        <v>1</v>
      </c>
      <c r="I34" s="267">
        <v>0.5</v>
      </c>
      <c r="J34" s="222">
        <v>233.57</v>
      </c>
      <c r="K34" s="213">
        <v>88.894000000000005</v>
      </c>
      <c r="L34" s="213">
        <v>806.01300000000003</v>
      </c>
      <c r="M34" s="234">
        <v>3.4508412895491718</v>
      </c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</row>
    <row r="35" spans="1:47" ht="14.4" customHeight="1" thickBot="1" x14ac:dyDescent="0.35">
      <c r="A35" s="266" t="s">
        <v>151</v>
      </c>
      <c r="B35" s="222">
        <v>0</v>
      </c>
      <c r="C35" s="213">
        <v>0</v>
      </c>
      <c r="D35" s="213">
        <v>2.1320000000000001</v>
      </c>
      <c r="E35" s="234" t="s">
        <v>516</v>
      </c>
      <c r="F35" s="235">
        <v>0</v>
      </c>
      <c r="G35" s="213">
        <v>0</v>
      </c>
      <c r="H35" s="213">
        <v>1</v>
      </c>
      <c r="I35" s="267" t="s">
        <v>516</v>
      </c>
      <c r="J35" s="222">
        <v>0</v>
      </c>
      <c r="K35" s="213">
        <v>0</v>
      </c>
      <c r="L35" s="213">
        <v>165.74</v>
      </c>
      <c r="M35" s="234" t="s">
        <v>516</v>
      </c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</row>
    <row r="36" spans="1:47" ht="14.4" customHeight="1" thickBot="1" x14ac:dyDescent="0.35">
      <c r="A36" s="268" t="s">
        <v>6</v>
      </c>
      <c r="B36" s="269">
        <f>SUM(B29:B35)</f>
        <v>31.613999999999997</v>
      </c>
      <c r="C36" s="270">
        <f>SUM(C29:C35)</f>
        <v>58.949999999999996</v>
      </c>
      <c r="D36" s="270">
        <f>SUM(D29:D35)</f>
        <v>48.460999999999999</v>
      </c>
      <c r="E36" s="271">
        <f>IF(OR(D36=0,B36=0),0,D36/B36)</f>
        <v>1.5328968178655027</v>
      </c>
      <c r="F36" s="272">
        <f>SUM(F29:F35)</f>
        <v>8</v>
      </c>
      <c r="G36" s="270">
        <f>SUM(G29:G35)</f>
        <v>10</v>
      </c>
      <c r="H36" s="270">
        <f>SUM(H29:H35)</f>
        <v>5</v>
      </c>
      <c r="I36" s="273">
        <f>IF(OR(H36=0,F36=0),0,H36/F36)</f>
        <v>0.625</v>
      </c>
      <c r="J36" s="269">
        <f>SUM(J29:J35)</f>
        <v>956.47800000000007</v>
      </c>
      <c r="K36" s="270">
        <f>SUM(K29:K35)</f>
        <v>1554.47</v>
      </c>
      <c r="L36" s="270">
        <f>SUM(L29:L35)</f>
        <v>1799.027</v>
      </c>
      <c r="M36" s="271">
        <f>IF(OR(L36=0,J36=0),0,L36/J36)</f>
        <v>1.8808869623765523</v>
      </c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</row>
    <row r="37" spans="1:47" ht="14.4" customHeight="1" x14ac:dyDescent="0.3">
      <c r="A37" s="259"/>
      <c r="B37" s="259"/>
      <c r="C37" s="259"/>
      <c r="D37" s="259"/>
      <c r="E37" s="274"/>
      <c r="F37" s="259"/>
      <c r="G37" s="259"/>
      <c r="H37" s="259"/>
      <c r="I37" s="260"/>
      <c r="J37" s="478" t="s">
        <v>156</v>
      </c>
      <c r="K37" s="479"/>
      <c r="L37" s="479"/>
      <c r="M37" s="479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</row>
    <row r="38" spans="1:47" ht="14.4" customHeight="1" thickBot="1" x14ac:dyDescent="0.35">
      <c r="A38" s="259"/>
      <c r="B38" s="259"/>
      <c r="C38" s="259"/>
      <c r="D38" s="259"/>
      <c r="E38" s="274"/>
      <c r="F38" s="259"/>
      <c r="G38" s="259"/>
      <c r="H38" s="259"/>
      <c r="I38" s="260"/>
      <c r="J38" s="286"/>
      <c r="K38" s="287"/>
      <c r="L38" s="287"/>
      <c r="M38" s="287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</row>
    <row r="39" spans="1:47" ht="14.4" customHeight="1" thickBot="1" x14ac:dyDescent="0.35">
      <c r="A39" s="480" t="s">
        <v>157</v>
      </c>
      <c r="B39" s="482" t="s">
        <v>141</v>
      </c>
      <c r="C39" s="483"/>
      <c r="D39" s="483"/>
      <c r="E39" s="484"/>
      <c r="F39" s="483" t="s">
        <v>142</v>
      </c>
      <c r="G39" s="483"/>
      <c r="H39" s="483"/>
      <c r="I39" s="484"/>
      <c r="J39" s="259"/>
      <c r="K39" s="259"/>
      <c r="L39" s="259"/>
      <c r="M39" s="260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</row>
    <row r="40" spans="1:47" ht="14.4" customHeight="1" thickBot="1" x14ac:dyDescent="0.35">
      <c r="A40" s="481"/>
      <c r="B40" s="275">
        <v>2011</v>
      </c>
      <c r="C40" s="276">
        <v>2012</v>
      </c>
      <c r="D40" s="276">
        <v>2013</v>
      </c>
      <c r="E40" s="277" t="s">
        <v>5</v>
      </c>
      <c r="F40" s="276">
        <v>2011</v>
      </c>
      <c r="G40" s="276">
        <v>2012</v>
      </c>
      <c r="H40" s="276">
        <v>2013</v>
      </c>
      <c r="I40" s="277" t="s">
        <v>5</v>
      </c>
      <c r="J40" s="259"/>
      <c r="K40" s="259"/>
      <c r="L40" s="278" t="s">
        <v>143</v>
      </c>
      <c r="M40" s="279" t="s">
        <v>144</v>
      </c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</row>
    <row r="41" spans="1:47" ht="14.4" customHeight="1" x14ac:dyDescent="0.3">
      <c r="A41" s="218" t="s">
        <v>145</v>
      </c>
      <c r="B41" s="221">
        <v>0</v>
      </c>
      <c r="C41" s="214">
        <v>0</v>
      </c>
      <c r="D41" s="214">
        <v>0</v>
      </c>
      <c r="E41" s="231" t="s">
        <v>516</v>
      </c>
      <c r="F41" s="232">
        <v>0</v>
      </c>
      <c r="G41" s="214">
        <v>0</v>
      </c>
      <c r="H41" s="214">
        <v>0</v>
      </c>
      <c r="I41" s="233" t="s">
        <v>516</v>
      </c>
      <c r="J41" s="259"/>
      <c r="K41" s="259"/>
      <c r="L41" s="248">
        <f t="shared" ref="L41:L48" si="4">D41-B41</f>
        <v>0</v>
      </c>
      <c r="M41" s="249">
        <f t="shared" ref="M41:M48" si="5">H41-F41</f>
        <v>0</v>
      </c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</row>
    <row r="42" spans="1:47" ht="14.4" customHeight="1" x14ac:dyDescent="0.3">
      <c r="A42" s="219" t="s">
        <v>146</v>
      </c>
      <c r="B42" s="222">
        <v>0</v>
      </c>
      <c r="C42" s="213">
        <v>0</v>
      </c>
      <c r="D42" s="213">
        <v>0</v>
      </c>
      <c r="E42" s="234" t="s">
        <v>516</v>
      </c>
      <c r="F42" s="235">
        <v>0</v>
      </c>
      <c r="G42" s="213">
        <v>0</v>
      </c>
      <c r="H42" s="213">
        <v>0</v>
      </c>
      <c r="I42" s="236" t="s">
        <v>516</v>
      </c>
      <c r="J42" s="259"/>
      <c r="K42" s="259"/>
      <c r="L42" s="250">
        <f t="shared" si="4"/>
        <v>0</v>
      </c>
      <c r="M42" s="251">
        <f t="shared" si="5"/>
        <v>0</v>
      </c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</row>
    <row r="43" spans="1:47" ht="14.4" customHeight="1" x14ac:dyDescent="0.3">
      <c r="A43" s="219" t="s">
        <v>147</v>
      </c>
      <c r="B43" s="222">
        <v>0</v>
      </c>
      <c r="C43" s="213">
        <v>3.5089999999999999</v>
      </c>
      <c r="D43" s="213">
        <v>0</v>
      </c>
      <c r="E43" s="234" t="s">
        <v>516</v>
      </c>
      <c r="F43" s="235">
        <v>0</v>
      </c>
      <c r="G43" s="213">
        <v>1</v>
      </c>
      <c r="H43" s="213">
        <v>0</v>
      </c>
      <c r="I43" s="236" t="s">
        <v>516</v>
      </c>
      <c r="J43" s="259"/>
      <c r="K43" s="259"/>
      <c r="L43" s="250">
        <f t="shared" si="4"/>
        <v>0</v>
      </c>
      <c r="M43" s="251">
        <f t="shared" si="5"/>
        <v>0</v>
      </c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</row>
    <row r="44" spans="1:47" ht="14.4" customHeight="1" x14ac:dyDescent="0.3">
      <c r="A44" s="219" t="s">
        <v>148</v>
      </c>
      <c r="B44" s="222">
        <v>0</v>
      </c>
      <c r="C44" s="213">
        <v>0</v>
      </c>
      <c r="D44" s="213">
        <v>0</v>
      </c>
      <c r="E44" s="234" t="s">
        <v>516</v>
      </c>
      <c r="F44" s="235">
        <v>0</v>
      </c>
      <c r="G44" s="213">
        <v>0</v>
      </c>
      <c r="H44" s="213">
        <v>0</v>
      </c>
      <c r="I44" s="236" t="s">
        <v>516</v>
      </c>
      <c r="J44" s="259"/>
      <c r="K44" s="259"/>
      <c r="L44" s="250">
        <f t="shared" si="4"/>
        <v>0</v>
      </c>
      <c r="M44" s="251">
        <f t="shared" si="5"/>
        <v>0</v>
      </c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</row>
    <row r="45" spans="1:47" ht="14.4" customHeight="1" x14ac:dyDescent="0.3">
      <c r="A45" s="219" t="s">
        <v>149</v>
      </c>
      <c r="B45" s="222">
        <v>0</v>
      </c>
      <c r="C45" s="213">
        <v>0</v>
      </c>
      <c r="D45" s="213">
        <v>0</v>
      </c>
      <c r="E45" s="234" t="s">
        <v>516</v>
      </c>
      <c r="F45" s="235">
        <v>0</v>
      </c>
      <c r="G45" s="213">
        <v>0</v>
      </c>
      <c r="H45" s="213">
        <v>0</v>
      </c>
      <c r="I45" s="236" t="s">
        <v>516</v>
      </c>
      <c r="J45" s="259"/>
      <c r="K45" s="259"/>
      <c r="L45" s="250">
        <f t="shared" si="4"/>
        <v>0</v>
      </c>
      <c r="M45" s="251">
        <f t="shared" si="5"/>
        <v>0</v>
      </c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</row>
    <row r="46" spans="1:47" ht="14.4" customHeight="1" x14ac:dyDescent="0.3">
      <c r="A46" s="219" t="s">
        <v>150</v>
      </c>
      <c r="B46" s="222">
        <v>0</v>
      </c>
      <c r="C46" s="213">
        <v>0</v>
      </c>
      <c r="D46" s="213">
        <v>0</v>
      </c>
      <c r="E46" s="234" t="s">
        <v>516</v>
      </c>
      <c r="F46" s="235">
        <v>0</v>
      </c>
      <c r="G46" s="213">
        <v>0</v>
      </c>
      <c r="H46" s="213">
        <v>0</v>
      </c>
      <c r="I46" s="236" t="s">
        <v>516</v>
      </c>
      <c r="J46" s="259"/>
      <c r="K46" s="259"/>
      <c r="L46" s="250">
        <f t="shared" si="4"/>
        <v>0</v>
      </c>
      <c r="M46" s="251">
        <f t="shared" si="5"/>
        <v>0</v>
      </c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</row>
    <row r="47" spans="1:47" ht="14.4" customHeight="1" thickBot="1" x14ac:dyDescent="0.35">
      <c r="A47" s="219" t="s">
        <v>151</v>
      </c>
      <c r="B47" s="222">
        <v>0</v>
      </c>
      <c r="C47" s="213">
        <v>0</v>
      </c>
      <c r="D47" s="213">
        <v>0</v>
      </c>
      <c r="E47" s="234" t="s">
        <v>516</v>
      </c>
      <c r="F47" s="235">
        <v>0</v>
      </c>
      <c r="G47" s="213">
        <v>0</v>
      </c>
      <c r="H47" s="213">
        <v>0</v>
      </c>
      <c r="I47" s="236" t="s">
        <v>516</v>
      </c>
      <c r="J47" s="259"/>
      <c r="K47" s="259"/>
      <c r="L47" s="250">
        <f t="shared" si="4"/>
        <v>0</v>
      </c>
      <c r="M47" s="251">
        <f t="shared" si="5"/>
        <v>0</v>
      </c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</row>
    <row r="48" spans="1:47" ht="14.4" customHeight="1" thickBot="1" x14ac:dyDescent="0.35">
      <c r="A48" s="280" t="s">
        <v>6</v>
      </c>
      <c r="B48" s="217">
        <f>SUM(B41:B47)</f>
        <v>0</v>
      </c>
      <c r="C48" s="281">
        <f>SUM(C41:C47)</f>
        <v>3.5089999999999999</v>
      </c>
      <c r="D48" s="281">
        <f>SUM(D41:D47)</f>
        <v>0</v>
      </c>
      <c r="E48" s="282">
        <f>IF(OR(D48=0,B48=0),0,D48/B48)</f>
        <v>0</v>
      </c>
      <c r="F48" s="283">
        <f>SUM(F41:F47)</f>
        <v>0</v>
      </c>
      <c r="G48" s="281">
        <f>SUM(G41:G47)</f>
        <v>1</v>
      </c>
      <c r="H48" s="281">
        <f>SUM(H41:H47)</f>
        <v>0</v>
      </c>
      <c r="I48" s="284">
        <f>IF(OR(H48=0,F48=0),0,H48/F48)</f>
        <v>0</v>
      </c>
      <c r="J48" s="259"/>
      <c r="K48" s="259"/>
      <c r="L48" s="278">
        <f t="shared" si="4"/>
        <v>0</v>
      </c>
      <c r="M48" s="285">
        <f t="shared" si="5"/>
        <v>0</v>
      </c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</row>
    <row r="49" spans="1:47" ht="14.4" customHeight="1" x14ac:dyDescent="0.25">
      <c r="A49" s="138"/>
      <c r="B49" s="138"/>
      <c r="C49" s="138"/>
      <c r="D49" s="138"/>
      <c r="E49" s="142"/>
      <c r="F49" s="138"/>
      <c r="G49" s="138"/>
      <c r="H49" s="138"/>
      <c r="I49" s="143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</row>
    <row r="50" spans="1:47" ht="14.4" customHeight="1" x14ac:dyDescent="0.25">
      <c r="A50" s="138"/>
      <c r="B50" s="138"/>
      <c r="C50" s="138"/>
      <c r="D50" s="138"/>
      <c r="E50" s="142"/>
      <c r="F50" s="138"/>
      <c r="G50" s="138"/>
      <c r="H50" s="138"/>
      <c r="I50" s="143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</row>
    <row r="51" spans="1:47" ht="14.4" customHeight="1" x14ac:dyDescent="0.25">
      <c r="A51" s="138"/>
      <c r="B51" s="138"/>
      <c r="C51" s="138"/>
      <c r="D51" s="138"/>
      <c r="E51" s="142"/>
      <c r="F51" s="138"/>
      <c r="G51" s="138"/>
      <c r="H51" s="138"/>
      <c r="I51" s="143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</row>
    <row r="52" spans="1:47" ht="14.4" customHeight="1" x14ac:dyDescent="0.25">
      <c r="A52" s="138"/>
      <c r="B52" s="138"/>
      <c r="C52" s="138"/>
      <c r="D52" s="138"/>
      <c r="E52" s="142"/>
      <c r="F52" s="138"/>
      <c r="G52" s="138"/>
      <c r="H52" s="138"/>
      <c r="I52" s="143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</row>
    <row r="53" spans="1:47" ht="14.4" customHeight="1" x14ac:dyDescent="0.25">
      <c r="A53" s="138"/>
      <c r="B53" s="138"/>
      <c r="C53" s="138"/>
      <c r="D53" s="138"/>
      <c r="E53" s="142"/>
      <c r="F53" s="138"/>
      <c r="G53" s="138"/>
      <c r="H53" s="138"/>
      <c r="I53" s="143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</row>
    <row r="54" spans="1:47" ht="14.4" customHeight="1" x14ac:dyDescent="0.25">
      <c r="A54" s="138"/>
      <c r="B54" s="138"/>
      <c r="C54" s="138"/>
      <c r="D54" s="138"/>
      <c r="E54" s="142"/>
      <c r="F54" s="138"/>
      <c r="G54" s="138"/>
      <c r="H54" s="138"/>
      <c r="I54" s="143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</row>
    <row r="55" spans="1:47" ht="14.4" customHeight="1" x14ac:dyDescent="0.25">
      <c r="A55" s="138"/>
      <c r="B55" s="138"/>
      <c r="C55" s="138"/>
      <c r="D55" s="138"/>
      <c r="E55" s="142"/>
      <c r="F55" s="138"/>
      <c r="G55" s="138"/>
      <c r="H55" s="138"/>
      <c r="I55" s="143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</row>
    <row r="56" spans="1:47" ht="14.4" customHeight="1" x14ac:dyDescent="0.25">
      <c r="A56" s="138"/>
      <c r="B56" s="138"/>
      <c r="C56" s="138"/>
      <c r="D56" s="138"/>
      <c r="E56" s="142"/>
      <c r="F56" s="138"/>
      <c r="G56" s="138"/>
      <c r="H56" s="138"/>
      <c r="I56" s="143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</row>
    <row r="57" spans="1:47" ht="14.4" customHeight="1" x14ac:dyDescent="0.25">
      <c r="A57" s="138"/>
      <c r="B57" s="138"/>
      <c r="C57" s="138"/>
      <c r="D57" s="138"/>
      <c r="E57" s="142"/>
      <c r="F57" s="138"/>
      <c r="G57" s="138"/>
      <c r="H57" s="138"/>
      <c r="I57" s="143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</row>
    <row r="58" spans="1:47" ht="14.4" customHeight="1" x14ac:dyDescent="0.25">
      <c r="A58" s="138"/>
      <c r="B58" s="138"/>
      <c r="C58" s="138"/>
      <c r="D58" s="138"/>
      <c r="E58" s="142"/>
      <c r="F58" s="138"/>
      <c r="G58" s="138"/>
      <c r="H58" s="138"/>
      <c r="I58" s="143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</row>
    <row r="59" spans="1:47" ht="14.4" customHeight="1" x14ac:dyDescent="0.25">
      <c r="A59" s="138"/>
      <c r="B59" s="138"/>
      <c r="C59" s="138"/>
      <c r="D59" s="138"/>
      <c r="E59" s="142"/>
      <c r="F59" s="138"/>
      <c r="G59" s="138"/>
      <c r="H59" s="138"/>
      <c r="I59" s="143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</row>
    <row r="60" spans="1:47" ht="14.4" customHeight="1" x14ac:dyDescent="0.25">
      <c r="A60" s="138"/>
      <c r="B60" s="138"/>
      <c r="C60" s="138"/>
      <c r="D60" s="138"/>
      <c r="E60" s="142"/>
      <c r="F60" s="138"/>
      <c r="G60" s="138"/>
      <c r="H60" s="138"/>
      <c r="I60" s="143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</row>
    <row r="61" spans="1:47" ht="14.4" customHeight="1" x14ac:dyDescent="0.25">
      <c r="A61" s="138"/>
      <c r="B61" s="138"/>
      <c r="C61" s="138"/>
      <c r="D61" s="138"/>
      <c r="E61" s="142"/>
      <c r="F61" s="138"/>
      <c r="G61" s="138"/>
      <c r="H61" s="138"/>
      <c r="I61" s="143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</row>
    <row r="62" spans="1:47" ht="14.4" customHeight="1" x14ac:dyDescent="0.25">
      <c r="A62" s="138"/>
      <c r="B62" s="138"/>
      <c r="C62" s="138"/>
      <c r="D62" s="138"/>
      <c r="E62" s="142"/>
      <c r="F62" s="138"/>
      <c r="G62" s="138"/>
      <c r="H62" s="138"/>
      <c r="I62" s="143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</row>
    <row r="63" spans="1:47" ht="14.4" customHeight="1" x14ac:dyDescent="0.25">
      <c r="A63" s="138"/>
      <c r="B63" s="138"/>
      <c r="C63" s="138"/>
      <c r="D63" s="138"/>
      <c r="E63" s="142"/>
      <c r="F63" s="138"/>
      <c r="G63" s="138"/>
      <c r="H63" s="138"/>
      <c r="I63" s="143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</row>
    <row r="64" spans="1:47" ht="14.4" customHeight="1" x14ac:dyDescent="0.25">
      <c r="A64" s="138"/>
      <c r="B64" s="138"/>
      <c r="C64" s="138"/>
      <c r="D64" s="138"/>
      <c r="E64" s="142"/>
      <c r="F64" s="138"/>
      <c r="G64" s="138"/>
      <c r="H64" s="138"/>
      <c r="I64" s="143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</row>
    <row r="65" spans="1:47" ht="14.4" customHeight="1" x14ac:dyDescent="0.25">
      <c r="A65" s="138"/>
      <c r="B65" s="138"/>
      <c r="C65" s="138"/>
      <c r="D65" s="138"/>
      <c r="E65" s="142"/>
      <c r="F65" s="138"/>
      <c r="G65" s="138"/>
      <c r="H65" s="138"/>
      <c r="I65" s="143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</row>
    <row r="66" spans="1:47" ht="14.4" customHeight="1" x14ac:dyDescent="0.25">
      <c r="A66" s="138"/>
      <c r="B66" s="138"/>
      <c r="C66" s="138"/>
      <c r="D66" s="138"/>
      <c r="E66" s="142"/>
      <c r="F66" s="138"/>
      <c r="G66" s="138"/>
      <c r="H66" s="138"/>
      <c r="I66" s="143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</row>
    <row r="67" spans="1:47" ht="14.4" customHeight="1" x14ac:dyDescent="0.25">
      <c r="A67" s="138"/>
      <c r="B67" s="138"/>
      <c r="C67" s="138"/>
      <c r="D67" s="138"/>
      <c r="E67" s="142"/>
      <c r="F67" s="138"/>
      <c r="G67" s="138"/>
      <c r="H67" s="138"/>
      <c r="I67" s="143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</row>
    <row r="68" spans="1:47" ht="14.4" customHeight="1" x14ac:dyDescent="0.25">
      <c r="A68" s="138"/>
      <c r="B68" s="138"/>
      <c r="C68" s="138"/>
      <c r="D68" s="138"/>
      <c r="E68" s="142"/>
      <c r="F68" s="138"/>
      <c r="G68" s="138"/>
      <c r="H68" s="138"/>
      <c r="I68" s="143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</row>
    <row r="69" spans="1:47" ht="14.4" customHeight="1" x14ac:dyDescent="0.25">
      <c r="A69" s="138"/>
      <c r="B69" s="138"/>
      <c r="C69" s="138"/>
      <c r="D69" s="138"/>
      <c r="E69" s="142"/>
      <c r="F69" s="138"/>
      <c r="G69" s="138"/>
      <c r="H69" s="138"/>
      <c r="I69" s="143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</row>
    <row r="70" spans="1:47" ht="14.4" customHeight="1" x14ac:dyDescent="0.25">
      <c r="A70" s="138"/>
      <c r="B70" s="138"/>
      <c r="C70" s="138"/>
      <c r="D70" s="138"/>
      <c r="E70" s="142"/>
      <c r="F70" s="138"/>
      <c r="G70" s="138"/>
      <c r="H70" s="138"/>
      <c r="I70" s="143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</row>
    <row r="71" spans="1:47" ht="14.4" customHeight="1" x14ac:dyDescent="0.25">
      <c r="A71" s="138"/>
      <c r="B71" s="138"/>
      <c r="C71" s="138"/>
      <c r="D71" s="138"/>
      <c r="E71" s="142"/>
      <c r="F71" s="138"/>
      <c r="G71" s="138"/>
      <c r="H71" s="138"/>
      <c r="I71" s="143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</row>
    <row r="72" spans="1:47" ht="14.4" customHeight="1" x14ac:dyDescent="0.25">
      <c r="A72" s="138"/>
      <c r="B72" s="138"/>
      <c r="C72" s="138"/>
      <c r="D72" s="138"/>
      <c r="E72" s="142"/>
      <c r="F72" s="138"/>
      <c r="G72" s="138"/>
      <c r="H72" s="138"/>
      <c r="I72" s="143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</row>
    <row r="73" spans="1:47" ht="14.4" customHeight="1" x14ac:dyDescent="0.25">
      <c r="A73" s="138"/>
      <c r="B73" s="138"/>
      <c r="C73" s="138"/>
      <c r="D73" s="138"/>
      <c r="E73" s="142"/>
      <c r="F73" s="138"/>
      <c r="G73" s="138"/>
      <c r="H73" s="138"/>
      <c r="I73" s="143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</row>
    <row r="74" spans="1:47" ht="14.4" customHeight="1" x14ac:dyDescent="0.25">
      <c r="A74" s="138"/>
      <c r="B74" s="138"/>
      <c r="C74" s="138"/>
      <c r="D74" s="138"/>
      <c r="E74" s="142"/>
      <c r="F74" s="138"/>
      <c r="G74" s="138"/>
      <c r="H74" s="138"/>
      <c r="I74" s="143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</row>
    <row r="75" spans="1:47" ht="14.4" customHeight="1" x14ac:dyDescent="0.25">
      <c r="A75" s="138"/>
      <c r="B75" s="138"/>
      <c r="C75" s="138"/>
      <c r="D75" s="138"/>
      <c r="E75" s="142"/>
      <c r="F75" s="138"/>
      <c r="G75" s="138"/>
      <c r="H75" s="138"/>
      <c r="I75" s="143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</row>
    <row r="76" spans="1:47" ht="14.4" customHeight="1" x14ac:dyDescent="0.25">
      <c r="A76" s="138"/>
      <c r="B76" s="138"/>
      <c r="C76" s="138"/>
      <c r="D76" s="138"/>
      <c r="E76" s="142"/>
      <c r="F76" s="138"/>
      <c r="G76" s="138"/>
      <c r="H76" s="138"/>
      <c r="I76" s="143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</row>
    <row r="77" spans="1:47" ht="14.4" customHeight="1" x14ac:dyDescent="0.25">
      <c r="A77" s="138"/>
      <c r="B77" s="138"/>
      <c r="C77" s="138"/>
      <c r="D77" s="138"/>
      <c r="E77" s="142"/>
      <c r="F77" s="138"/>
      <c r="G77" s="138"/>
      <c r="H77" s="138"/>
      <c r="I77" s="143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</row>
    <row r="78" spans="1:47" ht="14.4" customHeight="1" x14ac:dyDescent="0.25">
      <c r="A78" s="138"/>
      <c r="B78" s="138"/>
      <c r="C78" s="138"/>
      <c r="D78" s="138"/>
      <c r="E78" s="142"/>
      <c r="F78" s="138"/>
      <c r="G78" s="138"/>
      <c r="H78" s="138"/>
      <c r="I78" s="143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</row>
    <row r="79" spans="1:47" ht="14.4" customHeight="1" x14ac:dyDescent="0.25">
      <c r="A79" s="138"/>
      <c r="B79" s="138"/>
      <c r="C79" s="138"/>
      <c r="D79" s="138"/>
      <c r="E79" s="142"/>
      <c r="F79" s="138"/>
      <c r="G79" s="138"/>
      <c r="H79" s="138"/>
      <c r="I79" s="143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</row>
    <row r="80" spans="1:47" ht="14.4" customHeight="1" x14ac:dyDescent="0.25">
      <c r="A80" s="138"/>
      <c r="B80" s="138"/>
      <c r="C80" s="138"/>
      <c r="D80" s="138"/>
      <c r="E80" s="142"/>
      <c r="F80" s="138"/>
      <c r="G80" s="138"/>
      <c r="H80" s="138"/>
      <c r="I80" s="143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</row>
    <row r="81" spans="1:47" ht="14.4" customHeight="1" x14ac:dyDescent="0.25">
      <c r="A81" s="138"/>
      <c r="B81" s="138"/>
      <c r="C81" s="138"/>
      <c r="D81" s="138"/>
      <c r="E81" s="142"/>
      <c r="F81" s="138"/>
      <c r="G81" s="138"/>
      <c r="H81" s="138"/>
      <c r="I81" s="143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</row>
    <row r="82" spans="1:47" ht="14.4" customHeight="1" x14ac:dyDescent="0.25">
      <c r="A82" s="138"/>
      <c r="B82" s="138"/>
      <c r="C82" s="138"/>
      <c r="D82" s="138"/>
      <c r="E82" s="142"/>
      <c r="F82" s="138"/>
      <c r="G82" s="138"/>
      <c r="H82" s="138"/>
      <c r="I82" s="143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</row>
    <row r="83" spans="1:47" ht="14.4" customHeight="1" x14ac:dyDescent="0.25">
      <c r="A83" s="138"/>
      <c r="B83" s="138"/>
      <c r="C83" s="138"/>
      <c r="D83" s="138"/>
      <c r="E83" s="142"/>
      <c r="F83" s="138"/>
      <c r="G83" s="138"/>
      <c r="H83" s="138"/>
      <c r="I83" s="143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</row>
    <row r="84" spans="1:47" ht="14.4" customHeight="1" x14ac:dyDescent="0.25">
      <c r="A84" s="138"/>
      <c r="B84" s="138"/>
      <c r="C84" s="138"/>
      <c r="D84" s="138"/>
      <c r="E84" s="142"/>
      <c r="F84" s="138"/>
      <c r="G84" s="138"/>
      <c r="H84" s="138"/>
      <c r="I84" s="143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</row>
    <row r="85" spans="1:47" ht="14.4" customHeight="1" x14ac:dyDescent="0.25">
      <c r="A85" s="138"/>
      <c r="B85" s="138"/>
      <c r="C85" s="138"/>
      <c r="D85" s="138"/>
      <c r="E85" s="142"/>
      <c r="F85" s="138"/>
      <c r="G85" s="138"/>
      <c r="H85" s="138"/>
      <c r="I85" s="143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</row>
    <row r="86" spans="1:47" ht="14.4" customHeight="1" x14ac:dyDescent="0.25">
      <c r="A86" s="138"/>
      <c r="B86" s="138"/>
      <c r="C86" s="138"/>
      <c r="D86" s="138"/>
      <c r="E86" s="142"/>
      <c r="F86" s="138"/>
      <c r="G86" s="138"/>
      <c r="H86" s="138"/>
      <c r="I86" s="143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</row>
    <row r="87" spans="1:47" ht="14.4" customHeight="1" x14ac:dyDescent="0.25">
      <c r="A87" s="138"/>
      <c r="B87" s="138"/>
      <c r="C87" s="138"/>
      <c r="D87" s="138"/>
      <c r="E87" s="142"/>
      <c r="F87" s="138"/>
      <c r="G87" s="138"/>
      <c r="H87" s="138"/>
      <c r="I87" s="143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</row>
    <row r="88" spans="1:47" ht="14.4" customHeight="1" x14ac:dyDescent="0.25">
      <c r="A88" s="138"/>
      <c r="B88" s="138"/>
      <c r="C88" s="138"/>
      <c r="D88" s="138"/>
      <c r="E88" s="142"/>
      <c r="F88" s="138"/>
      <c r="G88" s="138"/>
      <c r="H88" s="138"/>
      <c r="I88" s="143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</row>
    <row r="89" spans="1:47" ht="14.4" customHeight="1" x14ac:dyDescent="0.25">
      <c r="A89" s="138"/>
      <c r="B89" s="138"/>
      <c r="C89" s="138"/>
      <c r="D89" s="138"/>
      <c r="E89" s="142"/>
      <c r="F89" s="138"/>
      <c r="G89" s="138"/>
      <c r="H89" s="138"/>
      <c r="I89" s="143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</row>
    <row r="90" spans="1:47" ht="14.4" customHeight="1" x14ac:dyDescent="0.25">
      <c r="A90" s="138"/>
      <c r="B90" s="138"/>
      <c r="C90" s="138"/>
      <c r="D90" s="138"/>
      <c r="E90" s="142"/>
      <c r="F90" s="138"/>
      <c r="G90" s="138"/>
      <c r="H90" s="138"/>
      <c r="I90" s="143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</row>
    <row r="91" spans="1:47" ht="14.4" customHeight="1" x14ac:dyDescent="0.25">
      <c r="A91" s="138"/>
      <c r="B91" s="138"/>
      <c r="C91" s="138"/>
      <c r="D91" s="138"/>
      <c r="E91" s="142"/>
      <c r="F91" s="138"/>
      <c r="G91" s="138"/>
      <c r="H91" s="138"/>
      <c r="I91" s="143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</row>
    <row r="92" spans="1:47" ht="14.4" customHeight="1" x14ac:dyDescent="0.25">
      <c r="A92" s="138"/>
      <c r="B92" s="138"/>
      <c r="C92" s="138"/>
      <c r="D92" s="138"/>
      <c r="E92" s="142"/>
      <c r="F92" s="138"/>
      <c r="G92" s="138"/>
      <c r="H92" s="138"/>
      <c r="I92" s="143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</row>
    <row r="93" spans="1:47" ht="14.4" customHeight="1" x14ac:dyDescent="0.25">
      <c r="A93" s="138"/>
      <c r="B93" s="138"/>
      <c r="C93" s="138"/>
      <c r="D93" s="138"/>
      <c r="E93" s="142"/>
      <c r="F93" s="138"/>
      <c r="G93" s="138"/>
      <c r="H93" s="138"/>
      <c r="I93" s="143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</row>
    <row r="94" spans="1:47" ht="14.4" customHeight="1" x14ac:dyDescent="0.25">
      <c r="A94" s="138"/>
      <c r="B94" s="138"/>
      <c r="C94" s="138"/>
      <c r="D94" s="138"/>
      <c r="E94" s="142"/>
      <c r="F94" s="138"/>
      <c r="G94" s="138"/>
      <c r="H94" s="138"/>
      <c r="I94" s="143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</row>
    <row r="95" spans="1:47" ht="14.4" customHeight="1" x14ac:dyDescent="0.25">
      <c r="A95" s="138"/>
      <c r="B95" s="138"/>
      <c r="C95" s="138"/>
      <c r="D95" s="138"/>
      <c r="E95" s="142"/>
      <c r="F95" s="138"/>
      <c r="G95" s="138"/>
      <c r="H95" s="138"/>
      <c r="I95" s="143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</row>
    <row r="96" spans="1:47" ht="14.4" customHeight="1" x14ac:dyDescent="0.25">
      <c r="A96" s="138"/>
      <c r="B96" s="138"/>
      <c r="C96" s="138"/>
      <c r="D96" s="138"/>
      <c r="E96" s="142"/>
      <c r="F96" s="138"/>
      <c r="G96" s="138"/>
      <c r="H96" s="138"/>
      <c r="I96" s="143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</row>
    <row r="97" spans="1:47" ht="14.4" customHeight="1" x14ac:dyDescent="0.25">
      <c r="A97" s="138"/>
      <c r="B97" s="138"/>
      <c r="C97" s="138"/>
      <c r="D97" s="138"/>
      <c r="E97" s="142"/>
      <c r="F97" s="138"/>
      <c r="G97" s="138"/>
      <c r="H97" s="138"/>
      <c r="I97" s="143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</row>
    <row r="98" spans="1:47" ht="14.4" customHeight="1" x14ac:dyDescent="0.25">
      <c r="A98" s="138"/>
      <c r="B98" s="138"/>
      <c r="C98" s="138"/>
      <c r="D98" s="138"/>
      <c r="E98" s="142"/>
      <c r="F98" s="138"/>
      <c r="G98" s="138"/>
      <c r="H98" s="138"/>
      <c r="I98" s="143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</row>
    <row r="99" spans="1:47" ht="14.4" customHeight="1" x14ac:dyDescent="0.25">
      <c r="A99" s="138"/>
      <c r="B99" s="138"/>
      <c r="C99" s="138"/>
      <c r="D99" s="138"/>
      <c r="E99" s="142"/>
      <c r="F99" s="138"/>
      <c r="G99" s="138"/>
      <c r="H99" s="138"/>
      <c r="I99" s="143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</row>
    <row r="100" spans="1:47" ht="14.4" customHeight="1" x14ac:dyDescent="0.25">
      <c r="A100" s="138"/>
      <c r="B100" s="138"/>
      <c r="C100" s="138"/>
      <c r="D100" s="138"/>
      <c r="E100" s="142"/>
      <c r="F100" s="138"/>
      <c r="G100" s="138"/>
      <c r="H100" s="138"/>
      <c r="I100" s="143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</row>
    <row r="101" spans="1:47" ht="14.4" customHeight="1" x14ac:dyDescent="0.25">
      <c r="A101" s="138"/>
      <c r="B101" s="138"/>
      <c r="C101" s="138"/>
      <c r="D101" s="138"/>
      <c r="E101" s="142"/>
      <c r="F101" s="138"/>
      <c r="G101" s="138"/>
      <c r="H101" s="138"/>
      <c r="I101" s="143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</row>
    <row r="102" spans="1:47" ht="14.4" customHeight="1" x14ac:dyDescent="0.25">
      <c r="A102" s="138"/>
      <c r="B102" s="138"/>
      <c r="C102" s="138"/>
      <c r="D102" s="138"/>
      <c r="E102" s="142"/>
      <c r="F102" s="138"/>
      <c r="G102" s="138"/>
      <c r="H102" s="138"/>
      <c r="I102" s="143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</row>
    <row r="103" spans="1:47" ht="14.4" customHeight="1" x14ac:dyDescent="0.25">
      <c r="A103" s="138"/>
      <c r="B103" s="138"/>
      <c r="C103" s="138"/>
      <c r="D103" s="138"/>
      <c r="E103" s="142"/>
      <c r="F103" s="138"/>
      <c r="G103" s="138"/>
      <c r="H103" s="138"/>
      <c r="I103" s="143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</row>
    <row r="104" spans="1:47" ht="14.4" customHeight="1" x14ac:dyDescent="0.25">
      <c r="A104" s="138"/>
      <c r="B104" s="138"/>
      <c r="C104" s="138"/>
      <c r="D104" s="138"/>
      <c r="E104" s="142"/>
      <c r="F104" s="138"/>
      <c r="G104" s="138"/>
      <c r="H104" s="138"/>
      <c r="I104" s="143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</row>
    <row r="105" spans="1:47" ht="14.4" customHeight="1" x14ac:dyDescent="0.25">
      <c r="A105" s="138"/>
      <c r="B105" s="138"/>
      <c r="C105" s="138"/>
      <c r="D105" s="138"/>
      <c r="E105" s="142"/>
      <c r="F105" s="138"/>
      <c r="G105" s="138"/>
      <c r="H105" s="138"/>
      <c r="I105" s="143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</row>
    <row r="106" spans="1:47" ht="14.4" customHeight="1" x14ac:dyDescent="0.25">
      <c r="A106" s="138"/>
      <c r="B106" s="138"/>
      <c r="C106" s="138"/>
      <c r="D106" s="138"/>
      <c r="E106" s="142"/>
      <c r="F106" s="138"/>
      <c r="G106" s="138"/>
      <c r="H106" s="138"/>
      <c r="I106" s="143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</row>
    <row r="107" spans="1:47" ht="14.4" customHeight="1" x14ac:dyDescent="0.25">
      <c r="A107" s="138"/>
      <c r="B107" s="138"/>
      <c r="C107" s="138"/>
      <c r="D107" s="138"/>
      <c r="E107" s="142"/>
      <c r="F107" s="138"/>
      <c r="G107" s="138"/>
      <c r="H107" s="138"/>
      <c r="I107" s="143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</row>
    <row r="108" spans="1:47" ht="14.4" customHeight="1" x14ac:dyDescent="0.25">
      <c r="A108" s="138"/>
      <c r="B108" s="138"/>
      <c r="C108" s="138"/>
      <c r="D108" s="138"/>
      <c r="E108" s="142"/>
      <c r="F108" s="138"/>
      <c r="G108" s="138"/>
      <c r="H108" s="138"/>
      <c r="I108" s="143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</row>
    <row r="109" spans="1:47" ht="14.4" customHeight="1" x14ac:dyDescent="0.25">
      <c r="A109" s="138"/>
      <c r="B109" s="138"/>
      <c r="C109" s="138"/>
      <c r="D109" s="138"/>
      <c r="E109" s="142"/>
      <c r="F109" s="138"/>
      <c r="G109" s="138"/>
      <c r="H109" s="138"/>
      <c r="I109" s="143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</row>
    <row r="110" spans="1:47" ht="14.4" customHeight="1" x14ac:dyDescent="0.25">
      <c r="A110" s="138"/>
      <c r="B110" s="138"/>
      <c r="C110" s="138"/>
      <c r="D110" s="138"/>
      <c r="E110" s="142"/>
      <c r="F110" s="138"/>
      <c r="G110" s="138"/>
      <c r="H110" s="138"/>
      <c r="I110" s="143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</row>
    <row r="111" spans="1:47" ht="14.4" customHeight="1" x14ac:dyDescent="0.25">
      <c r="A111" s="138"/>
      <c r="B111" s="138"/>
      <c r="C111" s="138"/>
      <c r="D111" s="138"/>
      <c r="E111" s="142"/>
      <c r="F111" s="138"/>
      <c r="G111" s="138"/>
      <c r="H111" s="138"/>
      <c r="I111" s="143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</row>
    <row r="112" spans="1:47" ht="14.4" customHeight="1" x14ac:dyDescent="0.25">
      <c r="A112" s="138"/>
      <c r="B112" s="138"/>
      <c r="C112" s="138"/>
      <c r="D112" s="138"/>
      <c r="E112" s="142"/>
      <c r="F112" s="138"/>
      <c r="G112" s="138"/>
      <c r="H112" s="138"/>
      <c r="I112" s="143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</row>
    <row r="113" spans="1:47" ht="14.4" customHeight="1" x14ac:dyDescent="0.25">
      <c r="A113" s="138"/>
      <c r="B113" s="138"/>
      <c r="C113" s="138"/>
      <c r="D113" s="138"/>
      <c r="E113" s="142"/>
      <c r="F113" s="138"/>
      <c r="G113" s="138"/>
      <c r="H113" s="138"/>
      <c r="I113" s="143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</row>
    <row r="114" spans="1:47" ht="14.4" customHeight="1" x14ac:dyDescent="0.25">
      <c r="A114" s="138"/>
      <c r="B114" s="138"/>
      <c r="C114" s="138"/>
      <c r="D114" s="138"/>
      <c r="E114" s="142"/>
      <c r="F114" s="138"/>
      <c r="G114" s="138"/>
      <c r="H114" s="138"/>
      <c r="I114" s="143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</row>
    <row r="115" spans="1:47" ht="14.4" customHeight="1" x14ac:dyDescent="0.25">
      <c r="A115" s="138"/>
      <c r="B115" s="138"/>
      <c r="C115" s="138"/>
      <c r="D115" s="138"/>
      <c r="E115" s="142"/>
      <c r="F115" s="138"/>
      <c r="G115" s="138"/>
      <c r="H115" s="138"/>
      <c r="I115" s="143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</row>
    <row r="116" spans="1:47" ht="14.4" customHeight="1" x14ac:dyDescent="0.25">
      <c r="A116" s="138"/>
      <c r="B116" s="138"/>
      <c r="C116" s="138"/>
      <c r="D116" s="138"/>
      <c r="E116" s="142"/>
      <c r="F116" s="138"/>
      <c r="G116" s="138"/>
      <c r="H116" s="138"/>
      <c r="I116" s="143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</row>
    <row r="117" spans="1:47" ht="14.4" customHeight="1" x14ac:dyDescent="0.25">
      <c r="A117" s="138"/>
      <c r="B117" s="138"/>
      <c r="C117" s="138"/>
      <c r="D117" s="138"/>
      <c r="E117" s="142"/>
      <c r="F117" s="138"/>
      <c r="G117" s="138"/>
      <c r="H117" s="138"/>
      <c r="I117" s="143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</row>
    <row r="118" spans="1:47" ht="14.4" customHeight="1" x14ac:dyDescent="0.25">
      <c r="A118" s="138"/>
      <c r="B118" s="138"/>
      <c r="C118" s="138"/>
      <c r="D118" s="138"/>
      <c r="E118" s="142"/>
      <c r="F118" s="138"/>
      <c r="G118" s="138"/>
      <c r="H118" s="138"/>
      <c r="I118" s="143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</row>
    <row r="119" spans="1:47" ht="14.4" customHeight="1" x14ac:dyDescent="0.25">
      <c r="A119" s="138"/>
      <c r="B119" s="138"/>
      <c r="C119" s="138"/>
      <c r="D119" s="138"/>
      <c r="E119" s="142"/>
      <c r="F119" s="138"/>
      <c r="G119" s="138"/>
      <c r="H119" s="138"/>
      <c r="I119" s="143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</row>
    <row r="120" spans="1:47" ht="14.4" customHeight="1" x14ac:dyDescent="0.25">
      <c r="A120" s="138"/>
      <c r="B120" s="138"/>
      <c r="C120" s="138"/>
      <c r="D120" s="138"/>
      <c r="E120" s="142"/>
      <c r="F120" s="138"/>
      <c r="G120" s="138"/>
      <c r="H120" s="138"/>
      <c r="I120" s="143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</row>
    <row r="121" spans="1:47" ht="14.4" customHeight="1" x14ac:dyDescent="0.25">
      <c r="A121" s="138"/>
      <c r="B121" s="138"/>
      <c r="C121" s="138"/>
      <c r="D121" s="138"/>
      <c r="E121" s="142"/>
      <c r="F121" s="138"/>
      <c r="G121" s="138"/>
      <c r="H121" s="138"/>
      <c r="I121" s="143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</row>
    <row r="122" spans="1:47" ht="14.4" customHeight="1" x14ac:dyDescent="0.25">
      <c r="A122" s="138"/>
      <c r="B122" s="138"/>
      <c r="C122" s="138"/>
      <c r="D122" s="138"/>
      <c r="E122" s="142"/>
      <c r="F122" s="138"/>
      <c r="G122" s="138"/>
      <c r="H122" s="138"/>
      <c r="I122" s="143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</row>
    <row r="123" spans="1:47" ht="14.4" customHeight="1" x14ac:dyDescent="0.25">
      <c r="A123" s="138"/>
      <c r="B123" s="138"/>
      <c r="C123" s="138"/>
      <c r="D123" s="138"/>
      <c r="E123" s="142"/>
      <c r="F123" s="138"/>
      <c r="G123" s="138"/>
      <c r="H123" s="138"/>
      <c r="I123" s="143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</row>
    <row r="124" spans="1:47" ht="14.4" customHeight="1" x14ac:dyDescent="0.25">
      <c r="A124" s="138"/>
      <c r="B124" s="138"/>
      <c r="C124" s="138"/>
      <c r="D124" s="138"/>
      <c r="E124" s="142"/>
      <c r="F124" s="138"/>
      <c r="G124" s="138"/>
      <c r="H124" s="138"/>
      <c r="I124" s="143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</row>
    <row r="125" spans="1:47" ht="14.4" customHeight="1" x14ac:dyDescent="0.25">
      <c r="A125" s="138"/>
      <c r="B125" s="138"/>
      <c r="C125" s="138"/>
      <c r="D125" s="138"/>
      <c r="E125" s="142"/>
      <c r="F125" s="138"/>
      <c r="G125" s="138"/>
      <c r="H125" s="138"/>
      <c r="I125" s="143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</row>
    <row r="126" spans="1:47" ht="14.4" customHeight="1" x14ac:dyDescent="0.25">
      <c r="A126" s="138"/>
      <c r="B126" s="138"/>
      <c r="C126" s="138"/>
      <c r="D126" s="138"/>
      <c r="E126" s="142"/>
      <c r="F126" s="138"/>
      <c r="G126" s="138"/>
      <c r="H126" s="138"/>
      <c r="I126" s="143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</row>
    <row r="127" spans="1:47" ht="14.4" customHeight="1" x14ac:dyDescent="0.25">
      <c r="A127" s="138"/>
      <c r="B127" s="138"/>
      <c r="C127" s="138"/>
      <c r="D127" s="138"/>
      <c r="E127" s="142"/>
      <c r="F127" s="138"/>
      <c r="G127" s="138"/>
      <c r="H127" s="138"/>
      <c r="I127" s="143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</row>
    <row r="128" spans="1:47" ht="14.4" customHeight="1" x14ac:dyDescent="0.25">
      <c r="A128" s="138"/>
      <c r="B128" s="138"/>
      <c r="C128" s="138"/>
      <c r="D128" s="138"/>
      <c r="E128" s="142"/>
      <c r="F128" s="138"/>
      <c r="G128" s="138"/>
      <c r="H128" s="138"/>
      <c r="I128" s="143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</row>
    <row r="129" spans="1:47" ht="14.4" customHeight="1" x14ac:dyDescent="0.25">
      <c r="A129" s="138"/>
      <c r="B129" s="138"/>
      <c r="C129" s="138"/>
      <c r="D129" s="138"/>
      <c r="E129" s="142"/>
      <c r="F129" s="138"/>
      <c r="G129" s="138"/>
      <c r="H129" s="138"/>
      <c r="I129" s="143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</row>
    <row r="130" spans="1:47" ht="14.4" customHeight="1" x14ac:dyDescent="0.25">
      <c r="A130" s="138"/>
      <c r="B130" s="138"/>
      <c r="C130" s="138"/>
      <c r="D130" s="138"/>
      <c r="E130" s="142"/>
      <c r="F130" s="138"/>
      <c r="G130" s="138"/>
      <c r="H130" s="138"/>
      <c r="I130" s="143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</row>
    <row r="131" spans="1:47" ht="14.4" customHeight="1" x14ac:dyDescent="0.25">
      <c r="A131" s="138"/>
      <c r="B131" s="138"/>
      <c r="C131" s="138"/>
      <c r="D131" s="138"/>
      <c r="E131" s="142"/>
      <c r="F131" s="138"/>
      <c r="G131" s="138"/>
      <c r="H131" s="138"/>
      <c r="I131" s="143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</row>
    <row r="132" spans="1:47" ht="14.4" customHeight="1" x14ac:dyDescent="0.25">
      <c r="A132" s="138"/>
      <c r="B132" s="138"/>
      <c r="C132" s="138"/>
      <c r="D132" s="138"/>
      <c r="E132" s="142"/>
      <c r="F132" s="138"/>
      <c r="G132" s="138"/>
      <c r="H132" s="138"/>
      <c r="I132" s="143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</row>
    <row r="133" spans="1:47" ht="14.4" customHeight="1" x14ac:dyDescent="0.25">
      <c r="A133" s="138"/>
      <c r="B133" s="138"/>
      <c r="C133" s="138"/>
      <c r="D133" s="138"/>
      <c r="E133" s="142"/>
      <c r="F133" s="138"/>
      <c r="G133" s="138"/>
      <c r="H133" s="138"/>
      <c r="I133" s="143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</row>
    <row r="134" spans="1:47" ht="14.4" customHeight="1" x14ac:dyDescent="0.25">
      <c r="A134" s="138"/>
      <c r="B134" s="138"/>
      <c r="C134" s="138"/>
      <c r="D134" s="138"/>
      <c r="E134" s="142"/>
      <c r="F134" s="138"/>
      <c r="G134" s="138"/>
      <c r="H134" s="138"/>
      <c r="I134" s="143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</row>
    <row r="135" spans="1:47" ht="14.4" customHeight="1" x14ac:dyDescent="0.25">
      <c r="A135" s="138"/>
      <c r="B135" s="138"/>
      <c r="C135" s="138"/>
      <c r="D135" s="138"/>
      <c r="E135" s="142"/>
      <c r="F135" s="138"/>
      <c r="G135" s="138"/>
      <c r="H135" s="138"/>
      <c r="I135" s="143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</row>
    <row r="136" spans="1:47" ht="14.4" customHeight="1" x14ac:dyDescent="0.25">
      <c r="B136" s="138"/>
      <c r="C136" s="138"/>
      <c r="D136" s="138"/>
      <c r="E136" s="142"/>
      <c r="F136" s="138"/>
      <c r="G136" s="138"/>
      <c r="H136" s="138"/>
      <c r="I136" s="143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</row>
    <row r="137" spans="1:47" ht="14.4" customHeight="1" x14ac:dyDescent="0.25">
      <c r="B137" s="138"/>
      <c r="C137" s="138"/>
      <c r="D137" s="138"/>
      <c r="E137" s="142"/>
      <c r="F137" s="138"/>
      <c r="G137" s="138"/>
      <c r="H137" s="138"/>
      <c r="I137" s="143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</row>
    <row r="138" spans="1:47" ht="14.4" customHeight="1" x14ac:dyDescent="0.25">
      <c r="B138" s="138"/>
      <c r="C138" s="138"/>
      <c r="D138" s="138"/>
      <c r="E138" s="142"/>
      <c r="F138" s="138"/>
      <c r="G138" s="138"/>
      <c r="H138" s="138"/>
      <c r="I138" s="143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</row>
    <row r="139" spans="1:47" ht="14.4" customHeight="1" x14ac:dyDescent="0.25">
      <c r="B139" s="138"/>
      <c r="C139" s="138"/>
      <c r="D139" s="138"/>
      <c r="E139" s="142"/>
      <c r="F139" s="138"/>
      <c r="G139" s="138"/>
      <c r="H139" s="138"/>
      <c r="I139" s="143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</row>
    <row r="140" spans="1:47" ht="14.4" customHeight="1" x14ac:dyDescent="0.25">
      <c r="B140" s="138"/>
      <c r="C140" s="138"/>
      <c r="D140" s="138"/>
      <c r="E140" s="142"/>
      <c r="F140" s="138"/>
      <c r="G140" s="138"/>
      <c r="H140" s="138"/>
      <c r="I140" s="143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</row>
    <row r="141" spans="1:47" ht="14.4" customHeight="1" x14ac:dyDescent="0.25">
      <c r="B141" s="138"/>
      <c r="C141" s="138"/>
      <c r="D141" s="138"/>
      <c r="E141" s="142"/>
      <c r="F141" s="138"/>
      <c r="G141" s="138"/>
      <c r="H141" s="138"/>
      <c r="I141" s="143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</row>
    <row r="142" spans="1:47" ht="14.4" customHeight="1" x14ac:dyDescent="0.25">
      <c r="B142" s="138"/>
      <c r="C142" s="138"/>
      <c r="D142" s="138"/>
      <c r="E142" s="142"/>
      <c r="F142" s="138"/>
      <c r="G142" s="138"/>
      <c r="H142" s="138"/>
      <c r="I142" s="143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</row>
    <row r="143" spans="1:47" ht="14.4" customHeight="1" x14ac:dyDescent="0.25">
      <c r="B143" s="138"/>
      <c r="C143" s="138"/>
      <c r="D143" s="138"/>
      <c r="E143" s="142"/>
      <c r="F143" s="138"/>
      <c r="G143" s="138"/>
      <c r="H143" s="138"/>
      <c r="I143" s="143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</row>
    <row r="144" spans="1:47" ht="14.4" customHeight="1" x14ac:dyDescent="0.25">
      <c r="B144" s="138"/>
      <c r="C144" s="138"/>
      <c r="D144" s="138"/>
      <c r="E144" s="142"/>
      <c r="F144" s="138"/>
      <c r="G144" s="138"/>
      <c r="H144" s="138"/>
      <c r="I144" s="143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</row>
    <row r="145" spans="2:47" ht="14.4" customHeight="1" x14ac:dyDescent="0.25">
      <c r="B145" s="138"/>
      <c r="C145" s="138"/>
      <c r="D145" s="138"/>
      <c r="E145" s="142"/>
      <c r="F145" s="138"/>
      <c r="G145" s="138"/>
      <c r="H145" s="138"/>
      <c r="I145" s="143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</row>
    <row r="146" spans="2:47" ht="14.4" customHeight="1" x14ac:dyDescent="0.25">
      <c r="B146" s="138"/>
      <c r="C146" s="138"/>
      <c r="D146" s="138"/>
      <c r="E146" s="142"/>
      <c r="F146" s="138"/>
      <c r="G146" s="138"/>
      <c r="H146" s="138"/>
      <c r="I146" s="143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</row>
    <row r="147" spans="2:47" ht="14.4" customHeight="1" x14ac:dyDescent="0.25">
      <c r="B147" s="138"/>
      <c r="C147" s="138"/>
      <c r="D147" s="138"/>
      <c r="E147" s="142"/>
      <c r="F147" s="138"/>
      <c r="G147" s="138"/>
      <c r="H147" s="138"/>
      <c r="I147" s="143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</row>
    <row r="148" spans="2:47" ht="14.4" customHeight="1" x14ac:dyDescent="0.25">
      <c r="B148" s="138"/>
      <c r="C148" s="138"/>
      <c r="D148" s="138"/>
      <c r="E148" s="142"/>
      <c r="F148" s="138"/>
      <c r="G148" s="138"/>
      <c r="H148" s="138"/>
      <c r="I148" s="143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</row>
    <row r="149" spans="2:47" ht="14.4" customHeight="1" x14ac:dyDescent="0.25">
      <c r="B149" s="138"/>
      <c r="C149" s="138"/>
      <c r="D149" s="138"/>
      <c r="E149" s="142"/>
      <c r="F149" s="138"/>
      <c r="G149" s="138"/>
      <c r="H149" s="138"/>
      <c r="I149" s="143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</row>
    <row r="150" spans="2:47" ht="14.4" customHeight="1" x14ac:dyDescent="0.25">
      <c r="B150" s="138"/>
      <c r="C150" s="138"/>
      <c r="D150" s="138"/>
      <c r="E150" s="142"/>
      <c r="F150" s="138"/>
      <c r="G150" s="138"/>
      <c r="H150" s="138"/>
      <c r="I150" s="143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</row>
    <row r="151" spans="2:47" ht="14.4" customHeight="1" x14ac:dyDescent="0.25">
      <c r="B151" s="138"/>
      <c r="C151" s="138"/>
      <c r="D151" s="138"/>
      <c r="E151" s="142"/>
      <c r="F151" s="138"/>
      <c r="G151" s="138"/>
      <c r="H151" s="138"/>
      <c r="I151" s="143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</row>
    <row r="152" spans="2:47" ht="14.4" customHeight="1" x14ac:dyDescent="0.25">
      <c r="B152" s="138"/>
      <c r="C152" s="138"/>
      <c r="D152" s="138"/>
      <c r="E152" s="142"/>
      <c r="F152" s="138"/>
      <c r="G152" s="138"/>
      <c r="H152" s="138"/>
      <c r="I152" s="143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</row>
    <row r="153" spans="2:47" ht="14.4" customHeight="1" x14ac:dyDescent="0.25">
      <c r="B153" s="138"/>
      <c r="C153" s="138"/>
      <c r="D153" s="138"/>
      <c r="E153" s="142"/>
      <c r="F153" s="138"/>
      <c r="G153" s="138"/>
      <c r="H153" s="138"/>
      <c r="I153" s="143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</row>
    <row r="154" spans="2:47" ht="14.4" customHeight="1" x14ac:dyDescent="0.25">
      <c r="B154" s="138"/>
      <c r="C154" s="138"/>
      <c r="D154" s="138"/>
      <c r="E154" s="142"/>
      <c r="F154" s="138"/>
      <c r="G154" s="138"/>
      <c r="H154" s="138"/>
      <c r="I154" s="143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</row>
    <row r="155" spans="2:47" ht="14.4" customHeight="1" x14ac:dyDescent="0.25">
      <c r="B155" s="138"/>
      <c r="C155" s="138"/>
      <c r="D155" s="138"/>
      <c r="E155" s="142"/>
      <c r="F155" s="138"/>
      <c r="G155" s="138"/>
      <c r="H155" s="138"/>
      <c r="I155" s="143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</row>
    <row r="156" spans="2:47" ht="14.4" customHeight="1" x14ac:dyDescent="0.25">
      <c r="B156" s="138"/>
      <c r="C156" s="138"/>
      <c r="D156" s="138"/>
      <c r="E156" s="142"/>
      <c r="F156" s="138"/>
      <c r="G156" s="138"/>
      <c r="H156" s="138"/>
      <c r="I156" s="143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</row>
    <row r="157" spans="2:47" ht="14.4" customHeight="1" x14ac:dyDescent="0.25">
      <c r="B157" s="138"/>
      <c r="C157" s="138"/>
      <c r="D157" s="138"/>
      <c r="E157" s="142"/>
      <c r="F157" s="138"/>
      <c r="G157" s="138"/>
      <c r="H157" s="138"/>
      <c r="I157" s="143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</row>
    <row r="158" spans="2:47" ht="14.4" customHeight="1" x14ac:dyDescent="0.25">
      <c r="B158" s="138"/>
      <c r="C158" s="138"/>
      <c r="D158" s="138"/>
      <c r="E158" s="142"/>
      <c r="F158" s="138"/>
      <c r="G158" s="138"/>
      <c r="H158" s="138"/>
      <c r="I158" s="143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</row>
    <row r="159" spans="2:47" ht="14.4" customHeight="1" x14ac:dyDescent="0.25">
      <c r="B159" s="138"/>
      <c r="C159" s="138"/>
      <c r="D159" s="138"/>
      <c r="E159" s="142"/>
      <c r="F159" s="138"/>
      <c r="G159" s="138"/>
      <c r="H159" s="138"/>
      <c r="I159" s="143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</row>
    <row r="160" spans="2:47" ht="14.4" customHeight="1" x14ac:dyDescent="0.25">
      <c r="B160" s="138"/>
      <c r="C160" s="138"/>
      <c r="D160" s="138"/>
      <c r="E160" s="142"/>
      <c r="F160" s="138"/>
      <c r="G160" s="138"/>
      <c r="H160" s="138"/>
      <c r="I160" s="143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</row>
    <row r="161" spans="2:47" ht="14.4" customHeight="1" x14ac:dyDescent="0.25">
      <c r="B161" s="138"/>
      <c r="C161" s="138"/>
      <c r="D161" s="138"/>
      <c r="E161" s="142"/>
      <c r="F161" s="138"/>
      <c r="G161" s="138"/>
      <c r="H161" s="138"/>
      <c r="I161" s="143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</row>
    <row r="162" spans="2:47" ht="14.4" customHeight="1" x14ac:dyDescent="0.25">
      <c r="B162" s="138"/>
      <c r="C162" s="138"/>
      <c r="D162" s="138"/>
      <c r="E162" s="142"/>
      <c r="F162" s="138"/>
      <c r="G162" s="138"/>
      <c r="H162" s="138"/>
      <c r="I162" s="143"/>
      <c r="J162" s="138"/>
      <c r="K162" s="138"/>
    </row>
    <row r="163" spans="2:47" ht="14.4" customHeight="1" x14ac:dyDescent="0.25">
      <c r="B163" s="138"/>
      <c r="C163" s="138"/>
      <c r="D163" s="138"/>
      <c r="E163" s="142"/>
      <c r="F163" s="138"/>
      <c r="G163" s="138"/>
      <c r="H163" s="138"/>
      <c r="I163" s="143"/>
      <c r="J163" s="138"/>
      <c r="K163" s="138"/>
    </row>
    <row r="164" spans="2:47" ht="14.4" customHeight="1" x14ac:dyDescent="0.25">
      <c r="B164" s="138"/>
      <c r="C164" s="138"/>
      <c r="D164" s="138"/>
      <c r="E164" s="142"/>
      <c r="F164" s="138"/>
      <c r="G164" s="138"/>
      <c r="H164" s="138"/>
      <c r="I164" s="143"/>
      <c r="J164" s="138"/>
      <c r="K164" s="138"/>
    </row>
    <row r="165" spans="2:47" ht="14.4" customHeight="1" x14ac:dyDescent="0.25">
      <c r="B165" s="138"/>
      <c r="C165" s="138"/>
      <c r="D165" s="138"/>
      <c r="E165" s="142"/>
      <c r="F165" s="138"/>
      <c r="G165" s="138"/>
      <c r="H165" s="138"/>
      <c r="I165" s="143"/>
      <c r="J165" s="138"/>
      <c r="K165" s="138"/>
    </row>
    <row r="166" spans="2:47" ht="14.4" customHeight="1" x14ac:dyDescent="0.25">
      <c r="B166" s="138"/>
      <c r="C166" s="138"/>
      <c r="D166" s="138"/>
      <c r="E166" s="142"/>
      <c r="F166" s="138"/>
      <c r="G166" s="138"/>
      <c r="H166" s="138"/>
      <c r="I166" s="143"/>
      <c r="J166" s="138"/>
      <c r="K166" s="138"/>
    </row>
    <row r="167" spans="2:47" ht="14.4" customHeight="1" x14ac:dyDescent="0.25">
      <c r="B167" s="138"/>
      <c r="C167" s="138"/>
      <c r="D167" s="138"/>
      <c r="E167" s="142"/>
      <c r="F167" s="138"/>
      <c r="G167" s="138"/>
      <c r="H167" s="138"/>
      <c r="I167" s="143"/>
      <c r="J167" s="138"/>
      <c r="K167" s="138"/>
    </row>
    <row r="168" spans="2:47" ht="14.4" customHeight="1" x14ac:dyDescent="0.25">
      <c r="B168" s="138"/>
      <c r="C168" s="138"/>
      <c r="D168" s="138"/>
      <c r="E168" s="142"/>
      <c r="F168" s="138"/>
      <c r="G168" s="138"/>
      <c r="H168" s="138"/>
      <c r="I168" s="143"/>
      <c r="J168" s="138"/>
      <c r="K168" s="138"/>
    </row>
    <row r="169" spans="2:47" ht="14.4" customHeight="1" x14ac:dyDescent="0.25">
      <c r="B169" s="138"/>
      <c r="C169" s="138"/>
      <c r="D169" s="138"/>
      <c r="E169" s="142"/>
      <c r="F169" s="138"/>
      <c r="G169" s="138"/>
      <c r="H169" s="138"/>
      <c r="I169" s="143"/>
      <c r="J169" s="138"/>
      <c r="K169" s="138"/>
    </row>
    <row r="170" spans="2:47" ht="14.4" customHeight="1" x14ac:dyDescent="0.25">
      <c r="B170" s="138"/>
      <c r="C170" s="138"/>
      <c r="D170" s="138"/>
      <c r="E170" s="142"/>
      <c r="F170" s="138"/>
      <c r="G170" s="138"/>
      <c r="H170" s="138"/>
      <c r="I170" s="143"/>
      <c r="J170" s="138"/>
      <c r="K170" s="138"/>
    </row>
    <row r="171" spans="2:47" ht="14.4" customHeight="1" x14ac:dyDescent="0.25">
      <c r="B171" s="138"/>
      <c r="C171" s="138"/>
      <c r="D171" s="138"/>
      <c r="E171" s="142"/>
      <c r="F171" s="138"/>
      <c r="G171" s="138"/>
      <c r="H171" s="138"/>
      <c r="I171" s="143"/>
      <c r="J171" s="138"/>
      <c r="K171" s="138"/>
    </row>
    <row r="172" spans="2:47" ht="14.4" customHeight="1" x14ac:dyDescent="0.25">
      <c r="B172" s="138"/>
      <c r="C172" s="138"/>
      <c r="D172" s="138"/>
      <c r="E172" s="142"/>
      <c r="F172" s="138"/>
      <c r="G172" s="138"/>
      <c r="H172" s="138"/>
      <c r="I172" s="143"/>
      <c r="J172" s="138"/>
      <c r="K172" s="138"/>
    </row>
    <row r="173" spans="2:47" ht="14.4" customHeight="1" x14ac:dyDescent="0.25">
      <c r="B173" s="138"/>
      <c r="C173" s="138"/>
      <c r="D173" s="138"/>
      <c r="E173" s="142"/>
      <c r="F173" s="138"/>
      <c r="G173" s="138"/>
      <c r="H173" s="138"/>
      <c r="I173" s="143"/>
      <c r="J173" s="138"/>
      <c r="K173" s="138"/>
    </row>
    <row r="174" spans="2:47" ht="14.4" customHeight="1" x14ac:dyDescent="0.25">
      <c r="B174" s="138"/>
      <c r="C174" s="138"/>
      <c r="D174" s="138"/>
      <c r="E174" s="142"/>
      <c r="F174" s="138"/>
      <c r="G174" s="138"/>
      <c r="H174" s="138"/>
      <c r="I174" s="143"/>
      <c r="J174" s="138"/>
      <c r="K174" s="138"/>
    </row>
    <row r="175" spans="2:47" ht="14.4" customHeight="1" x14ac:dyDescent="0.25">
      <c r="B175" s="138"/>
      <c r="C175" s="138"/>
      <c r="D175" s="138"/>
      <c r="E175" s="142"/>
      <c r="F175" s="138"/>
      <c r="G175" s="138"/>
      <c r="H175" s="138"/>
      <c r="I175" s="143"/>
      <c r="J175" s="138"/>
      <c r="K175" s="138"/>
    </row>
    <row r="176" spans="2:47" ht="14.4" customHeight="1" x14ac:dyDescent="0.25">
      <c r="B176" s="138"/>
      <c r="C176" s="138"/>
      <c r="D176" s="138"/>
      <c r="E176" s="142"/>
      <c r="F176" s="138"/>
      <c r="G176" s="138"/>
      <c r="H176" s="138"/>
      <c r="I176" s="143"/>
      <c r="J176" s="138"/>
      <c r="K176" s="138"/>
    </row>
    <row r="177" spans="2:11" ht="14.4" customHeight="1" x14ac:dyDescent="0.25">
      <c r="B177" s="138"/>
      <c r="C177" s="138"/>
      <c r="D177" s="138"/>
      <c r="E177" s="142"/>
      <c r="F177" s="138"/>
      <c r="G177" s="138"/>
      <c r="H177" s="138"/>
      <c r="I177" s="143"/>
      <c r="J177" s="138"/>
      <c r="K177" s="138"/>
    </row>
    <row r="178" spans="2:11" ht="14.4" customHeight="1" x14ac:dyDescent="0.25">
      <c r="B178" s="138"/>
      <c r="C178" s="138"/>
      <c r="D178" s="138"/>
      <c r="E178" s="142"/>
      <c r="F178" s="138"/>
      <c r="G178" s="138"/>
      <c r="H178" s="138"/>
      <c r="I178" s="143"/>
      <c r="J178" s="138"/>
      <c r="K178" s="138"/>
    </row>
    <row r="179" spans="2:11" ht="14.4" customHeight="1" x14ac:dyDescent="0.25">
      <c r="B179" s="138"/>
      <c r="C179" s="138"/>
      <c r="D179" s="138"/>
      <c r="E179" s="142"/>
      <c r="F179" s="138"/>
      <c r="G179" s="138"/>
      <c r="H179" s="138"/>
      <c r="I179" s="143"/>
      <c r="J179" s="138"/>
      <c r="K179" s="138"/>
    </row>
    <row r="180" spans="2:11" ht="14.4" customHeight="1" x14ac:dyDescent="0.25">
      <c r="B180" s="138"/>
      <c r="C180" s="138"/>
      <c r="D180" s="138"/>
      <c r="E180" s="142"/>
      <c r="F180" s="138"/>
      <c r="G180" s="138"/>
      <c r="H180" s="138"/>
      <c r="I180" s="143"/>
      <c r="J180" s="138"/>
      <c r="K180" s="138"/>
    </row>
    <row r="181" spans="2:11" ht="14.4" customHeight="1" x14ac:dyDescent="0.25">
      <c r="B181" s="138"/>
      <c r="C181" s="138"/>
      <c r="D181" s="138"/>
      <c r="E181" s="142"/>
      <c r="F181" s="138"/>
      <c r="G181" s="138"/>
      <c r="H181" s="138"/>
      <c r="I181" s="143"/>
      <c r="J181" s="138"/>
      <c r="K181" s="138"/>
    </row>
    <row r="182" spans="2:11" ht="14.4" customHeight="1" x14ac:dyDescent="0.25">
      <c r="B182" s="138"/>
      <c r="C182" s="138"/>
      <c r="D182" s="138"/>
      <c r="E182" s="142"/>
      <c r="F182" s="138"/>
      <c r="G182" s="138"/>
      <c r="H182" s="138"/>
      <c r="I182" s="143"/>
      <c r="J182" s="138"/>
      <c r="K182" s="138"/>
    </row>
    <row r="183" spans="2:11" ht="14.4" customHeight="1" x14ac:dyDescent="0.25">
      <c r="B183" s="138"/>
      <c r="C183" s="138"/>
      <c r="D183" s="138"/>
      <c r="E183" s="142"/>
      <c r="F183" s="138"/>
      <c r="G183" s="138"/>
      <c r="H183" s="138"/>
      <c r="I183" s="143"/>
      <c r="J183" s="138"/>
      <c r="K183" s="138"/>
    </row>
    <row r="184" spans="2:11" ht="14.4" customHeight="1" x14ac:dyDescent="0.25">
      <c r="B184" s="138"/>
      <c r="C184" s="138"/>
      <c r="D184" s="138"/>
      <c r="E184" s="142"/>
      <c r="F184" s="138"/>
      <c r="G184" s="138"/>
      <c r="H184" s="138"/>
      <c r="I184" s="143"/>
      <c r="J184" s="138"/>
      <c r="K184" s="138"/>
    </row>
    <row r="185" spans="2:11" ht="14.4" customHeight="1" x14ac:dyDescent="0.25">
      <c r="B185" s="138"/>
      <c r="C185" s="138"/>
      <c r="D185" s="138"/>
      <c r="E185" s="142"/>
      <c r="F185" s="138"/>
      <c r="G185" s="138"/>
      <c r="H185" s="138"/>
      <c r="I185" s="143"/>
      <c r="J185" s="138"/>
      <c r="K185" s="138"/>
    </row>
    <row r="186" spans="2:11" ht="14.4" customHeight="1" x14ac:dyDescent="0.25">
      <c r="B186" s="138"/>
      <c r="C186" s="138"/>
      <c r="D186" s="138"/>
      <c r="E186" s="142"/>
      <c r="F186" s="138"/>
      <c r="G186" s="138"/>
      <c r="H186" s="138"/>
      <c r="I186" s="143"/>
      <c r="J186" s="138"/>
      <c r="K186" s="138"/>
    </row>
    <row r="187" spans="2:11" ht="14.4" customHeight="1" x14ac:dyDescent="0.25">
      <c r="B187" s="138"/>
      <c r="C187" s="138"/>
      <c r="D187" s="138"/>
      <c r="E187" s="142"/>
      <c r="F187" s="138"/>
      <c r="G187" s="138"/>
      <c r="H187" s="138"/>
      <c r="I187" s="143"/>
      <c r="J187" s="138"/>
      <c r="K187" s="138"/>
    </row>
    <row r="188" spans="2:11" ht="14.4" customHeight="1" x14ac:dyDescent="0.25">
      <c r="B188" s="138"/>
      <c r="C188" s="138"/>
      <c r="D188" s="138"/>
      <c r="E188" s="142"/>
      <c r="F188" s="138"/>
      <c r="G188" s="138"/>
      <c r="H188" s="138"/>
      <c r="I188" s="143"/>
      <c r="J188" s="138"/>
      <c r="K188" s="138"/>
    </row>
    <row r="189" spans="2:11" ht="14.4" customHeight="1" x14ac:dyDescent="0.25">
      <c r="B189" s="138"/>
      <c r="C189" s="138"/>
      <c r="D189" s="138"/>
      <c r="E189" s="142"/>
      <c r="F189" s="138"/>
      <c r="G189" s="138"/>
      <c r="H189" s="138"/>
      <c r="I189" s="143"/>
      <c r="J189" s="138"/>
      <c r="K189" s="138"/>
    </row>
    <row r="190" spans="2:11" ht="14.4" customHeight="1" x14ac:dyDescent="0.25">
      <c r="B190" s="138"/>
      <c r="C190" s="138"/>
      <c r="D190" s="138"/>
      <c r="E190" s="142"/>
      <c r="F190" s="138"/>
      <c r="G190" s="138"/>
      <c r="H190" s="138"/>
      <c r="I190" s="143"/>
      <c r="J190" s="138"/>
      <c r="K190" s="138"/>
    </row>
    <row r="191" spans="2:11" ht="14.4" customHeight="1" x14ac:dyDescent="0.25">
      <c r="B191" s="138"/>
      <c r="C191" s="138"/>
      <c r="D191" s="138"/>
      <c r="E191" s="142"/>
      <c r="F191" s="138"/>
      <c r="G191" s="138"/>
      <c r="H191" s="138"/>
      <c r="I191" s="143"/>
      <c r="J191" s="138"/>
      <c r="K191" s="138"/>
    </row>
    <row r="192" spans="2:11" ht="14.4" customHeight="1" x14ac:dyDescent="0.25">
      <c r="B192" s="138"/>
      <c r="C192" s="138"/>
      <c r="D192" s="138"/>
      <c r="E192" s="142"/>
      <c r="F192" s="138"/>
      <c r="G192" s="138"/>
      <c r="H192" s="138"/>
      <c r="I192" s="143"/>
      <c r="J192" s="138"/>
      <c r="K192" s="138"/>
    </row>
    <row r="193" spans="2:11" ht="14.4" customHeight="1" x14ac:dyDescent="0.25">
      <c r="B193" s="138"/>
      <c r="C193" s="138"/>
      <c r="D193" s="138"/>
      <c r="E193" s="142"/>
      <c r="F193" s="138"/>
      <c r="G193" s="138"/>
      <c r="H193" s="138"/>
      <c r="I193" s="143"/>
      <c r="J193" s="138"/>
      <c r="K193" s="138"/>
    </row>
    <row r="194" spans="2:11" ht="14.4" customHeight="1" x14ac:dyDescent="0.25">
      <c r="B194" s="138"/>
      <c r="C194" s="138"/>
      <c r="D194" s="138"/>
      <c r="E194" s="142"/>
      <c r="F194" s="138"/>
      <c r="G194" s="138"/>
      <c r="H194" s="138"/>
      <c r="I194" s="143"/>
      <c r="J194" s="138"/>
      <c r="K194" s="138"/>
    </row>
    <row r="195" spans="2:11" ht="14.4" customHeight="1" x14ac:dyDescent="0.25">
      <c r="B195" s="138"/>
      <c r="C195" s="138"/>
      <c r="D195" s="138"/>
      <c r="E195" s="142"/>
      <c r="F195" s="138"/>
      <c r="G195" s="138"/>
      <c r="H195" s="138"/>
      <c r="I195" s="143"/>
      <c r="J195" s="138"/>
      <c r="K195" s="138"/>
    </row>
    <row r="196" spans="2:11" ht="14.4" customHeight="1" x14ac:dyDescent="0.25">
      <c r="B196" s="138"/>
      <c r="C196" s="138"/>
      <c r="D196" s="138"/>
      <c r="E196" s="142"/>
      <c r="F196" s="138"/>
      <c r="G196" s="138"/>
      <c r="H196" s="138"/>
      <c r="I196" s="143"/>
      <c r="J196" s="138"/>
      <c r="K196" s="138"/>
    </row>
    <row r="197" spans="2:11" ht="14.4" customHeight="1" x14ac:dyDescent="0.25">
      <c r="B197" s="138"/>
      <c r="C197" s="138"/>
      <c r="D197" s="138"/>
      <c r="E197" s="142"/>
      <c r="F197" s="138"/>
      <c r="G197" s="138"/>
      <c r="H197" s="138"/>
      <c r="I197" s="143"/>
      <c r="J197" s="138"/>
      <c r="K197" s="138"/>
    </row>
    <row r="198" spans="2:11" ht="14.4" customHeight="1" x14ac:dyDescent="0.25">
      <c r="B198" s="138"/>
      <c r="C198" s="138"/>
      <c r="D198" s="138"/>
      <c r="E198" s="142"/>
      <c r="F198" s="138"/>
      <c r="G198" s="138"/>
      <c r="H198" s="138"/>
      <c r="I198" s="143"/>
      <c r="J198" s="138"/>
      <c r="K198" s="138"/>
    </row>
    <row r="199" spans="2:11" ht="14.4" customHeight="1" x14ac:dyDescent="0.25">
      <c r="B199" s="138"/>
      <c r="C199" s="138"/>
      <c r="D199" s="138"/>
      <c r="E199" s="142"/>
      <c r="F199" s="138"/>
      <c r="G199" s="138"/>
      <c r="H199" s="138"/>
      <c r="I199" s="143"/>
      <c r="J199" s="138"/>
      <c r="K199" s="138"/>
    </row>
    <row r="200" spans="2:11" ht="14.4" customHeight="1" x14ac:dyDescent="0.25">
      <c r="B200" s="138"/>
      <c r="C200" s="138"/>
      <c r="D200" s="138"/>
      <c r="E200" s="142"/>
      <c r="F200" s="138"/>
      <c r="G200" s="138"/>
      <c r="H200" s="138"/>
      <c r="I200" s="143"/>
      <c r="J200" s="138"/>
      <c r="K200" s="138"/>
    </row>
    <row r="201" spans="2:11" ht="14.4" customHeight="1" x14ac:dyDescent="0.25">
      <c r="B201" s="138"/>
      <c r="C201" s="138"/>
      <c r="D201" s="138"/>
      <c r="E201" s="142"/>
      <c r="F201" s="138"/>
      <c r="G201" s="138"/>
      <c r="H201" s="138"/>
      <c r="I201" s="143"/>
      <c r="J201" s="138"/>
      <c r="K201" s="138"/>
    </row>
    <row r="202" spans="2:11" ht="14.4" customHeight="1" x14ac:dyDescent="0.25">
      <c r="B202" s="138"/>
      <c r="C202" s="138"/>
      <c r="D202" s="138"/>
      <c r="E202" s="142"/>
      <c r="F202" s="138"/>
      <c r="G202" s="138"/>
      <c r="H202" s="138"/>
      <c r="I202" s="143"/>
      <c r="J202" s="138"/>
      <c r="K202" s="138"/>
    </row>
    <row r="203" spans="2:11" ht="14.4" customHeight="1" x14ac:dyDescent="0.25">
      <c r="B203" s="138"/>
      <c r="C203" s="138"/>
      <c r="D203" s="138"/>
      <c r="E203" s="142"/>
      <c r="F203" s="138"/>
      <c r="G203" s="138"/>
      <c r="H203" s="138"/>
      <c r="I203" s="143"/>
      <c r="J203" s="138"/>
      <c r="K203" s="138"/>
    </row>
    <row r="204" spans="2:11" ht="14.4" customHeight="1" x14ac:dyDescent="0.25">
      <c r="B204" s="138"/>
      <c r="C204" s="138"/>
      <c r="D204" s="138"/>
      <c r="E204" s="142"/>
      <c r="F204" s="138"/>
      <c r="G204" s="138"/>
      <c r="H204" s="138"/>
      <c r="I204" s="143"/>
      <c r="J204" s="138"/>
      <c r="K204" s="138"/>
    </row>
    <row r="205" spans="2:11" ht="14.4" customHeight="1" x14ac:dyDescent="0.25">
      <c r="B205" s="138"/>
      <c r="C205" s="138"/>
      <c r="D205" s="138"/>
      <c r="E205" s="142"/>
      <c r="F205" s="138"/>
      <c r="G205" s="138"/>
      <c r="H205" s="138"/>
      <c r="I205" s="143"/>
      <c r="J205" s="138"/>
      <c r="K205" s="138"/>
    </row>
    <row r="206" spans="2:11" ht="14.4" customHeight="1" x14ac:dyDescent="0.25">
      <c r="B206" s="138"/>
      <c r="C206" s="138"/>
      <c r="D206" s="138"/>
      <c r="E206" s="142"/>
      <c r="F206" s="138"/>
      <c r="G206" s="138"/>
      <c r="H206" s="138"/>
      <c r="I206" s="143"/>
      <c r="J206" s="138"/>
      <c r="K206" s="138"/>
    </row>
    <row r="207" spans="2:11" ht="14.4" customHeight="1" x14ac:dyDescent="0.25">
      <c r="B207" s="138"/>
      <c r="C207" s="138"/>
      <c r="D207" s="138"/>
      <c r="E207" s="142"/>
      <c r="F207" s="138"/>
      <c r="G207" s="138"/>
      <c r="H207" s="138"/>
      <c r="I207" s="143"/>
      <c r="J207" s="138"/>
      <c r="K207" s="138"/>
    </row>
    <row r="208" spans="2:11" ht="14.4" customHeight="1" x14ac:dyDescent="0.25">
      <c r="B208" s="138"/>
      <c r="C208" s="138"/>
      <c r="D208" s="138"/>
      <c r="E208" s="142"/>
      <c r="F208" s="138"/>
      <c r="G208" s="138"/>
      <c r="H208" s="138"/>
      <c r="I208" s="143"/>
      <c r="J208" s="138"/>
      <c r="K208" s="138"/>
    </row>
    <row r="209" spans="2:11" ht="14.4" customHeight="1" x14ac:dyDescent="0.25">
      <c r="B209" s="138"/>
      <c r="C209" s="138"/>
      <c r="D209" s="138"/>
      <c r="E209" s="142"/>
      <c r="F209" s="138"/>
      <c r="G209" s="138"/>
      <c r="H209" s="138"/>
      <c r="I209" s="143"/>
      <c r="J209" s="138"/>
      <c r="K209" s="138"/>
    </row>
    <row r="210" spans="2:11" ht="14.4" customHeight="1" x14ac:dyDescent="0.25">
      <c r="B210" s="138"/>
      <c r="C210" s="138"/>
      <c r="D210" s="138"/>
      <c r="E210" s="142"/>
      <c r="F210" s="138"/>
      <c r="G210" s="138"/>
      <c r="H210" s="138"/>
      <c r="I210" s="143"/>
      <c r="J210" s="138"/>
      <c r="K210" s="138"/>
    </row>
    <row r="211" spans="2:11" ht="14.4" customHeight="1" x14ac:dyDescent="0.25">
      <c r="B211" s="138"/>
      <c r="C211" s="138"/>
      <c r="D211" s="138"/>
      <c r="E211" s="142"/>
      <c r="F211" s="138"/>
      <c r="G211" s="138"/>
      <c r="H211" s="138"/>
      <c r="I211" s="143"/>
      <c r="J211" s="138"/>
      <c r="K211" s="138"/>
    </row>
    <row r="212" spans="2:11" ht="14.4" customHeight="1" x14ac:dyDescent="0.25">
      <c r="B212" s="138"/>
      <c r="C212" s="138"/>
      <c r="D212" s="138"/>
      <c r="E212" s="142"/>
      <c r="F212" s="138"/>
      <c r="G212" s="138"/>
      <c r="H212" s="138"/>
      <c r="I212" s="143"/>
      <c r="J212" s="138"/>
      <c r="K212" s="138"/>
    </row>
    <row r="213" spans="2:11" ht="14.4" customHeight="1" x14ac:dyDescent="0.25">
      <c r="B213" s="138"/>
      <c r="C213" s="138"/>
      <c r="D213" s="138"/>
      <c r="E213" s="142"/>
      <c r="F213" s="138"/>
      <c r="G213" s="138"/>
      <c r="H213" s="138"/>
      <c r="I213" s="143"/>
      <c r="J213" s="138"/>
      <c r="K213" s="138"/>
    </row>
    <row r="214" spans="2:11" ht="14.4" customHeight="1" x14ac:dyDescent="0.25">
      <c r="B214" s="138"/>
      <c r="C214" s="138"/>
      <c r="D214" s="138"/>
      <c r="E214" s="142"/>
      <c r="F214" s="138"/>
      <c r="G214" s="138"/>
      <c r="H214" s="138"/>
      <c r="I214" s="143"/>
      <c r="J214" s="138"/>
      <c r="K214" s="138"/>
    </row>
    <row r="215" spans="2:11" ht="14.4" customHeight="1" x14ac:dyDescent="0.25">
      <c r="B215" s="138"/>
      <c r="C215" s="138"/>
      <c r="D215" s="138"/>
      <c r="E215" s="142"/>
      <c r="F215" s="138"/>
      <c r="G215" s="138"/>
      <c r="H215" s="138"/>
      <c r="I215" s="143"/>
      <c r="J215" s="138"/>
      <c r="K215" s="138"/>
    </row>
    <row r="216" spans="2:11" ht="14.4" customHeight="1" x14ac:dyDescent="0.25">
      <c r="B216" s="138"/>
      <c r="C216" s="138"/>
      <c r="D216" s="138"/>
      <c r="E216" s="142"/>
      <c r="F216" s="138"/>
      <c r="G216" s="138"/>
      <c r="H216" s="138"/>
      <c r="I216" s="143"/>
      <c r="J216" s="138"/>
      <c r="K216" s="138"/>
    </row>
    <row r="217" spans="2:11" ht="14.4" customHeight="1" x14ac:dyDescent="0.25">
      <c r="B217" s="138"/>
      <c r="C217" s="138"/>
      <c r="D217" s="138"/>
      <c r="E217" s="142"/>
      <c r="F217" s="138"/>
      <c r="G217" s="138"/>
      <c r="H217" s="138"/>
      <c r="I217" s="143"/>
      <c r="J217" s="138"/>
      <c r="K217" s="138"/>
    </row>
    <row r="218" spans="2:11" ht="14.4" customHeight="1" x14ac:dyDescent="0.25">
      <c r="B218" s="138"/>
      <c r="C218" s="138"/>
      <c r="D218" s="138"/>
      <c r="E218" s="142"/>
      <c r="F218" s="138"/>
      <c r="G218" s="138"/>
      <c r="H218" s="138"/>
      <c r="I218" s="143"/>
      <c r="J218" s="138"/>
      <c r="K218" s="138"/>
    </row>
    <row r="219" spans="2:11" ht="14.4" customHeight="1" x14ac:dyDescent="0.25">
      <c r="B219" s="138"/>
      <c r="C219" s="138"/>
      <c r="D219" s="138"/>
      <c r="E219" s="142"/>
      <c r="F219" s="138"/>
      <c r="G219" s="138"/>
      <c r="H219" s="138"/>
      <c r="I219" s="143"/>
      <c r="J219" s="138"/>
      <c r="K219" s="138"/>
    </row>
    <row r="220" spans="2:11" ht="14.4" customHeight="1" x14ac:dyDescent="0.25">
      <c r="B220" s="138"/>
      <c r="C220" s="138"/>
      <c r="D220" s="138"/>
      <c r="E220" s="142"/>
      <c r="F220" s="138"/>
      <c r="G220" s="138"/>
      <c r="H220" s="138"/>
      <c r="I220" s="143"/>
      <c r="J220" s="138"/>
      <c r="K220" s="138"/>
    </row>
    <row r="221" spans="2:11" ht="14.4" customHeight="1" x14ac:dyDescent="0.25">
      <c r="B221" s="138"/>
      <c r="C221" s="138"/>
      <c r="D221" s="138"/>
      <c r="E221" s="142"/>
      <c r="F221" s="138"/>
      <c r="G221" s="138"/>
      <c r="H221" s="138"/>
      <c r="I221" s="143"/>
      <c r="J221" s="138"/>
      <c r="K221" s="138"/>
    </row>
    <row r="222" spans="2:11" ht="14.4" customHeight="1" x14ac:dyDescent="0.25">
      <c r="B222" s="138"/>
      <c r="C222" s="138"/>
      <c r="D222" s="138"/>
      <c r="E222" s="142"/>
      <c r="F222" s="138"/>
      <c r="G222" s="138"/>
      <c r="H222" s="138"/>
      <c r="I222" s="143"/>
      <c r="J222" s="138"/>
      <c r="K222" s="138"/>
    </row>
    <row r="223" spans="2:11" ht="14.4" customHeight="1" x14ac:dyDescent="0.25">
      <c r="B223" s="138"/>
      <c r="C223" s="138"/>
      <c r="D223" s="138"/>
      <c r="E223" s="142"/>
      <c r="F223" s="138"/>
      <c r="G223" s="138"/>
      <c r="H223" s="138"/>
      <c r="I223" s="143"/>
      <c r="J223" s="138"/>
      <c r="K223" s="138"/>
    </row>
    <row r="224" spans="2:11" ht="14.4" customHeight="1" x14ac:dyDescent="0.25">
      <c r="B224" s="138"/>
      <c r="C224" s="138"/>
      <c r="D224" s="138"/>
      <c r="E224" s="142"/>
      <c r="F224" s="138"/>
      <c r="G224" s="138"/>
      <c r="H224" s="138"/>
      <c r="I224" s="143"/>
      <c r="J224" s="138"/>
      <c r="K224" s="138"/>
    </row>
    <row r="225" spans="2:11" ht="14.4" customHeight="1" x14ac:dyDescent="0.25">
      <c r="B225" s="138"/>
      <c r="C225" s="138"/>
      <c r="D225" s="138"/>
      <c r="E225" s="142"/>
      <c r="F225" s="138"/>
      <c r="G225" s="138"/>
      <c r="H225" s="138"/>
      <c r="I225" s="143"/>
      <c r="J225" s="138"/>
      <c r="K225" s="138"/>
    </row>
    <row r="226" spans="2:11" ht="14.4" customHeight="1" x14ac:dyDescent="0.25">
      <c r="B226" s="138"/>
      <c r="C226" s="138"/>
      <c r="D226" s="138"/>
      <c r="E226" s="142"/>
      <c r="F226" s="138"/>
      <c r="G226" s="138"/>
      <c r="H226" s="138"/>
      <c r="I226" s="143"/>
      <c r="J226" s="138"/>
      <c r="K226" s="138"/>
    </row>
    <row r="227" spans="2:11" ht="14.4" customHeight="1" x14ac:dyDescent="0.25">
      <c r="B227" s="138"/>
      <c r="C227" s="138"/>
      <c r="D227" s="138"/>
      <c r="E227" s="142"/>
      <c r="F227" s="138"/>
      <c r="G227" s="138"/>
      <c r="H227" s="138"/>
      <c r="I227" s="143"/>
      <c r="J227" s="138"/>
      <c r="K227" s="138"/>
    </row>
    <row r="228" spans="2:11" ht="14.4" customHeight="1" x14ac:dyDescent="0.25">
      <c r="B228" s="138"/>
      <c r="C228" s="138"/>
      <c r="D228" s="138"/>
      <c r="E228" s="142"/>
      <c r="F228" s="138"/>
      <c r="G228" s="138"/>
      <c r="H228" s="138"/>
      <c r="I228" s="143"/>
      <c r="J228" s="138"/>
      <c r="K228" s="138"/>
    </row>
    <row r="229" spans="2:11" ht="14.4" customHeight="1" x14ac:dyDescent="0.25">
      <c r="B229" s="138"/>
      <c r="C229" s="138"/>
      <c r="D229" s="138"/>
      <c r="E229" s="142"/>
      <c r="F229" s="138"/>
      <c r="G229" s="138"/>
      <c r="H229" s="138"/>
      <c r="I229" s="143"/>
      <c r="J229" s="138"/>
      <c r="K229" s="138"/>
    </row>
    <row r="230" spans="2:11" ht="14.4" customHeight="1" x14ac:dyDescent="0.25">
      <c r="B230" s="138"/>
      <c r="C230" s="138"/>
      <c r="D230" s="138"/>
      <c r="E230" s="142"/>
      <c r="F230" s="138"/>
      <c r="G230" s="138"/>
      <c r="H230" s="138"/>
      <c r="I230" s="143"/>
      <c r="J230" s="138"/>
      <c r="K230" s="138"/>
    </row>
    <row r="231" spans="2:11" ht="14.4" customHeight="1" x14ac:dyDescent="0.25">
      <c r="B231" s="138"/>
      <c r="C231" s="138"/>
      <c r="D231" s="138"/>
      <c r="E231" s="142"/>
      <c r="F231" s="138"/>
      <c r="G231" s="138"/>
      <c r="H231" s="138"/>
      <c r="I231" s="143"/>
      <c r="J231" s="138"/>
      <c r="K231" s="138"/>
    </row>
    <row r="232" spans="2:11" ht="14.4" customHeight="1" x14ac:dyDescent="0.25">
      <c r="B232" s="138"/>
      <c r="C232" s="138"/>
      <c r="D232" s="138"/>
      <c r="E232" s="142"/>
      <c r="F232" s="138"/>
      <c r="G232" s="138"/>
      <c r="H232" s="138"/>
      <c r="I232" s="143"/>
      <c r="J232" s="138"/>
      <c r="K232" s="138"/>
    </row>
    <row r="233" spans="2:11" ht="14.4" customHeight="1" x14ac:dyDescent="0.25">
      <c r="B233" s="138"/>
      <c r="C233" s="138"/>
      <c r="D233" s="138"/>
      <c r="E233" s="142"/>
      <c r="F233" s="138"/>
      <c r="G233" s="138"/>
      <c r="H233" s="138"/>
      <c r="I233" s="143"/>
      <c r="J233" s="138"/>
      <c r="K233" s="138"/>
    </row>
    <row r="234" spans="2:11" ht="14.4" customHeight="1" x14ac:dyDescent="0.25">
      <c r="B234" s="138"/>
      <c r="C234" s="138"/>
      <c r="D234" s="138"/>
      <c r="E234" s="142"/>
      <c r="F234" s="138"/>
      <c r="G234" s="138"/>
      <c r="H234" s="138"/>
      <c r="I234" s="143"/>
      <c r="J234" s="138"/>
      <c r="K234" s="138"/>
    </row>
    <row r="235" spans="2:11" ht="14.4" customHeight="1" x14ac:dyDescent="0.25">
      <c r="B235" s="138"/>
      <c r="C235" s="138"/>
      <c r="D235" s="138"/>
      <c r="E235" s="142"/>
      <c r="F235" s="138"/>
      <c r="G235" s="138"/>
      <c r="H235" s="138"/>
      <c r="I235" s="143"/>
      <c r="J235" s="138"/>
      <c r="K235" s="138"/>
    </row>
    <row r="236" spans="2:11" ht="14.4" customHeight="1" x14ac:dyDescent="0.25">
      <c r="B236" s="138"/>
      <c r="C236" s="138"/>
      <c r="D236" s="138"/>
      <c r="E236" s="142"/>
      <c r="F236" s="138"/>
      <c r="G236" s="138"/>
      <c r="H236" s="138"/>
      <c r="I236" s="143"/>
      <c r="J236" s="138"/>
      <c r="K236" s="138"/>
    </row>
    <row r="237" spans="2:11" ht="14.4" customHeight="1" x14ac:dyDescent="0.25">
      <c r="B237" s="138"/>
      <c r="C237" s="138"/>
      <c r="D237" s="138"/>
      <c r="E237" s="142"/>
      <c r="F237" s="138"/>
      <c r="G237" s="138"/>
      <c r="H237" s="138"/>
      <c r="I237" s="143"/>
      <c r="J237" s="138"/>
      <c r="K237" s="138"/>
    </row>
    <row r="238" spans="2:11" ht="14.4" customHeight="1" x14ac:dyDescent="0.25">
      <c r="B238" s="138"/>
      <c r="C238" s="138"/>
      <c r="D238" s="138"/>
      <c r="E238" s="142"/>
      <c r="F238" s="138"/>
      <c r="G238" s="138"/>
      <c r="H238" s="138"/>
      <c r="I238" s="143"/>
      <c r="J238" s="138"/>
      <c r="K238" s="138"/>
    </row>
    <row r="239" spans="2:11" ht="14.4" customHeight="1" x14ac:dyDescent="0.25">
      <c r="B239" s="138"/>
      <c r="C239" s="138"/>
      <c r="D239" s="138"/>
      <c r="E239" s="142"/>
      <c r="F239" s="138"/>
      <c r="G239" s="138"/>
      <c r="H239" s="138"/>
      <c r="I239" s="143"/>
      <c r="J239" s="138"/>
      <c r="K239" s="138"/>
    </row>
    <row r="240" spans="2:11" ht="14.4" customHeight="1" x14ac:dyDescent="0.25">
      <c r="B240" s="138"/>
      <c r="C240" s="138"/>
      <c r="D240" s="138"/>
      <c r="E240" s="142"/>
      <c r="F240" s="138"/>
      <c r="G240" s="138"/>
      <c r="H240" s="138"/>
      <c r="I240" s="143"/>
      <c r="J240" s="138"/>
      <c r="K240" s="138"/>
    </row>
    <row r="241" spans="2:11" ht="14.4" customHeight="1" x14ac:dyDescent="0.25">
      <c r="B241" s="138"/>
      <c r="C241" s="138"/>
      <c r="D241" s="138"/>
      <c r="E241" s="142"/>
      <c r="F241" s="138"/>
      <c r="G241" s="138"/>
      <c r="H241" s="138"/>
      <c r="I241" s="143"/>
      <c r="J241" s="138"/>
      <c r="K241" s="138"/>
    </row>
    <row r="242" spans="2:11" ht="14.4" customHeight="1" x14ac:dyDescent="0.25">
      <c r="B242" s="138"/>
      <c r="C242" s="138"/>
      <c r="D242" s="138"/>
      <c r="E242" s="142"/>
      <c r="F242" s="138"/>
      <c r="G242" s="138"/>
      <c r="H242" s="138"/>
      <c r="I242" s="143"/>
      <c r="J242" s="138"/>
      <c r="K242" s="138"/>
    </row>
    <row r="243" spans="2:11" ht="14.4" customHeight="1" x14ac:dyDescent="0.25">
      <c r="B243" s="138"/>
      <c r="C243" s="138"/>
      <c r="D243" s="138"/>
      <c r="E243" s="142"/>
      <c r="F243" s="138"/>
      <c r="G243" s="138"/>
      <c r="H243" s="138"/>
      <c r="I243" s="143"/>
      <c r="J243" s="138"/>
      <c r="K243" s="138"/>
    </row>
    <row r="244" spans="2:11" ht="14.4" customHeight="1" x14ac:dyDescent="0.25">
      <c r="B244" s="138"/>
      <c r="C244" s="138"/>
      <c r="D244" s="138"/>
      <c r="E244" s="142"/>
      <c r="F244" s="138"/>
      <c r="G244" s="138"/>
      <c r="H244" s="138"/>
      <c r="I244" s="143"/>
      <c r="J244" s="138"/>
      <c r="K244" s="138"/>
    </row>
    <row r="245" spans="2:11" ht="14.4" customHeight="1" x14ac:dyDescent="0.25">
      <c r="B245" s="138"/>
      <c r="C245" s="138"/>
      <c r="D245" s="138"/>
      <c r="E245" s="142"/>
      <c r="F245" s="138"/>
      <c r="G245" s="138"/>
      <c r="H245" s="138"/>
      <c r="I245" s="143"/>
      <c r="J245" s="138"/>
      <c r="K245" s="138"/>
    </row>
    <row r="246" spans="2:11" ht="14.4" customHeight="1" x14ac:dyDescent="0.25">
      <c r="B246" s="138"/>
      <c r="C246" s="138"/>
      <c r="D246" s="138"/>
      <c r="E246" s="142"/>
      <c r="F246" s="138"/>
      <c r="G246" s="138"/>
      <c r="H246" s="138"/>
      <c r="I246" s="143"/>
      <c r="J246" s="138"/>
      <c r="K246" s="138"/>
    </row>
    <row r="247" spans="2:11" ht="14.4" customHeight="1" x14ac:dyDescent="0.25">
      <c r="B247" s="138"/>
      <c r="C247" s="138"/>
      <c r="D247" s="138"/>
      <c r="E247" s="142"/>
      <c r="F247" s="138"/>
      <c r="G247" s="138"/>
      <c r="H247" s="138"/>
      <c r="I247" s="143"/>
      <c r="J247" s="138"/>
      <c r="K247" s="138"/>
    </row>
    <row r="248" spans="2:11" ht="14.4" customHeight="1" x14ac:dyDescent="0.25">
      <c r="B248" s="138"/>
      <c r="C248" s="138"/>
      <c r="D248" s="138"/>
      <c r="E248" s="142"/>
      <c r="F248" s="138"/>
      <c r="G248" s="138"/>
      <c r="H248" s="138"/>
      <c r="I248" s="143"/>
      <c r="J248" s="138"/>
      <c r="K248" s="138"/>
    </row>
    <row r="249" spans="2:11" ht="14.4" customHeight="1" x14ac:dyDescent="0.25">
      <c r="B249" s="138"/>
      <c r="C249" s="138"/>
      <c r="D249" s="138"/>
      <c r="E249" s="142"/>
      <c r="F249" s="138"/>
      <c r="G249" s="138"/>
      <c r="H249" s="138"/>
      <c r="I249" s="143"/>
      <c r="J249" s="138"/>
      <c r="K249" s="138"/>
    </row>
    <row r="250" spans="2:11" ht="14.4" customHeight="1" x14ac:dyDescent="0.25">
      <c r="B250" s="138"/>
      <c r="C250" s="138"/>
      <c r="D250" s="138"/>
      <c r="E250" s="142"/>
      <c r="F250" s="138"/>
      <c r="G250" s="138"/>
      <c r="H250" s="138"/>
      <c r="I250" s="143"/>
      <c r="J250" s="138"/>
      <c r="K250" s="138"/>
    </row>
    <row r="251" spans="2:11" ht="14.4" customHeight="1" x14ac:dyDescent="0.25">
      <c r="B251" s="138"/>
      <c r="C251" s="138"/>
      <c r="D251" s="138"/>
      <c r="E251" s="142"/>
      <c r="F251" s="138"/>
      <c r="G251" s="138"/>
      <c r="H251" s="138"/>
      <c r="I251" s="143"/>
      <c r="J251" s="138"/>
      <c r="K251" s="138"/>
    </row>
    <row r="252" spans="2:11" ht="14.4" customHeight="1" x14ac:dyDescent="0.25">
      <c r="B252" s="138"/>
      <c r="C252" s="138"/>
      <c r="D252" s="138"/>
      <c r="E252" s="142"/>
      <c r="F252" s="138"/>
      <c r="G252" s="138"/>
      <c r="H252" s="138"/>
      <c r="I252" s="143"/>
      <c r="J252" s="138"/>
      <c r="K252" s="138"/>
    </row>
    <row r="253" spans="2:11" ht="14.4" customHeight="1" x14ac:dyDescent="0.25">
      <c r="B253" s="138"/>
      <c r="C253" s="138"/>
      <c r="D253" s="138"/>
      <c r="E253" s="142"/>
      <c r="F253" s="138"/>
      <c r="G253" s="138"/>
      <c r="H253" s="138"/>
      <c r="I253" s="143"/>
      <c r="J253" s="138"/>
      <c r="K253" s="138"/>
    </row>
    <row r="254" spans="2:11" ht="14.4" customHeight="1" x14ac:dyDescent="0.25">
      <c r="B254" s="138"/>
      <c r="C254" s="138"/>
      <c r="D254" s="138"/>
      <c r="E254" s="142"/>
      <c r="F254" s="138"/>
      <c r="G254" s="138"/>
      <c r="H254" s="138"/>
      <c r="I254" s="143"/>
      <c r="J254" s="138"/>
      <c r="K254" s="138"/>
    </row>
    <row r="255" spans="2:11" ht="14.4" customHeight="1" x14ac:dyDescent="0.25">
      <c r="B255" s="138"/>
      <c r="C255" s="138"/>
      <c r="D255" s="138"/>
      <c r="E255" s="142"/>
      <c r="F255" s="138"/>
      <c r="G255" s="138"/>
      <c r="H255" s="138"/>
      <c r="I255" s="143"/>
      <c r="J255" s="138"/>
      <c r="K255" s="138"/>
    </row>
    <row r="256" spans="2:11" ht="14.4" customHeight="1" x14ac:dyDescent="0.25">
      <c r="B256" s="138"/>
      <c r="C256" s="138"/>
      <c r="D256" s="138"/>
      <c r="E256" s="142"/>
      <c r="F256" s="138"/>
      <c r="G256" s="138"/>
      <c r="H256" s="138"/>
      <c r="I256" s="143"/>
      <c r="J256" s="138"/>
      <c r="K256" s="138"/>
    </row>
    <row r="257" spans="2:11" ht="14.4" customHeight="1" x14ac:dyDescent="0.25">
      <c r="B257" s="138"/>
      <c r="C257" s="138"/>
      <c r="D257" s="138"/>
      <c r="E257" s="142"/>
      <c r="F257" s="138"/>
      <c r="G257" s="138"/>
      <c r="H257" s="138"/>
      <c r="I257" s="143"/>
      <c r="J257" s="138"/>
      <c r="K257" s="138"/>
    </row>
    <row r="258" spans="2:11" ht="14.4" customHeight="1" x14ac:dyDescent="0.25">
      <c r="B258" s="138"/>
      <c r="C258" s="138"/>
      <c r="D258" s="138"/>
      <c r="E258" s="142"/>
      <c r="F258" s="138"/>
      <c r="G258" s="138"/>
      <c r="H258" s="138"/>
      <c r="I258" s="143"/>
      <c r="J258" s="138"/>
      <c r="K258" s="138"/>
    </row>
    <row r="259" spans="2:11" ht="14.4" customHeight="1" x14ac:dyDescent="0.25">
      <c r="B259" s="138"/>
      <c r="C259" s="138"/>
      <c r="D259" s="138"/>
      <c r="E259" s="142"/>
      <c r="F259" s="138"/>
      <c r="G259" s="138"/>
      <c r="H259" s="138"/>
      <c r="I259" s="143"/>
      <c r="J259" s="138"/>
      <c r="K259" s="138"/>
    </row>
    <row r="260" spans="2:11" ht="14.4" customHeight="1" x14ac:dyDescent="0.25">
      <c r="B260" s="138"/>
      <c r="C260" s="138"/>
      <c r="D260" s="138"/>
      <c r="E260" s="142"/>
      <c r="F260" s="138"/>
      <c r="G260" s="138"/>
      <c r="H260" s="138"/>
      <c r="I260" s="143"/>
      <c r="J260" s="138"/>
      <c r="K260" s="138"/>
    </row>
    <row r="261" spans="2:11" ht="14.4" customHeight="1" x14ac:dyDescent="0.25">
      <c r="B261" s="138"/>
      <c r="C261" s="138"/>
      <c r="D261" s="138"/>
      <c r="E261" s="142"/>
      <c r="F261" s="138"/>
      <c r="G261" s="138"/>
      <c r="H261" s="138"/>
      <c r="I261" s="143"/>
      <c r="J261" s="138"/>
      <c r="K261" s="138"/>
    </row>
    <row r="262" spans="2:11" ht="14.4" customHeight="1" x14ac:dyDescent="0.25">
      <c r="B262" s="138"/>
      <c r="C262" s="138"/>
      <c r="D262" s="138"/>
      <c r="E262" s="142"/>
      <c r="F262" s="138"/>
      <c r="G262" s="138"/>
      <c r="H262" s="138"/>
      <c r="I262" s="143"/>
      <c r="J262" s="138"/>
      <c r="K262" s="138"/>
    </row>
    <row r="263" spans="2:11" ht="14.4" customHeight="1" x14ac:dyDescent="0.25">
      <c r="B263" s="138"/>
      <c r="C263" s="138"/>
      <c r="D263" s="138"/>
      <c r="E263" s="142"/>
      <c r="F263" s="138"/>
      <c r="G263" s="138"/>
      <c r="H263" s="138"/>
      <c r="I263" s="143"/>
      <c r="J263" s="138"/>
      <c r="K263" s="138"/>
    </row>
    <row r="264" spans="2:11" ht="14.4" customHeight="1" x14ac:dyDescent="0.25">
      <c r="B264" s="138"/>
      <c r="C264" s="138"/>
      <c r="D264" s="138"/>
      <c r="E264" s="142"/>
      <c r="F264" s="138"/>
      <c r="G264" s="138"/>
      <c r="H264" s="138"/>
      <c r="I264" s="143"/>
      <c r="J264" s="138"/>
      <c r="K264" s="138"/>
    </row>
    <row r="265" spans="2:11" ht="14.4" customHeight="1" x14ac:dyDescent="0.25">
      <c r="B265" s="138"/>
      <c r="C265" s="138"/>
      <c r="D265" s="138"/>
      <c r="E265" s="142"/>
      <c r="F265" s="138"/>
      <c r="G265" s="138"/>
      <c r="H265" s="138"/>
      <c r="I265" s="143"/>
      <c r="J265" s="138"/>
      <c r="K265" s="138"/>
    </row>
    <row r="266" spans="2:11" ht="14.4" customHeight="1" x14ac:dyDescent="0.25">
      <c r="B266" s="138"/>
      <c r="C266" s="138"/>
      <c r="D266" s="138"/>
      <c r="E266" s="142"/>
      <c r="F266" s="138"/>
      <c r="G266" s="138"/>
      <c r="H266" s="138"/>
      <c r="I266" s="143"/>
      <c r="J266" s="138"/>
      <c r="K266" s="138"/>
    </row>
    <row r="267" spans="2:11" ht="14.4" customHeight="1" x14ac:dyDescent="0.25">
      <c r="B267" s="138"/>
      <c r="C267" s="138"/>
      <c r="D267" s="138"/>
      <c r="E267" s="142"/>
      <c r="F267" s="138"/>
      <c r="G267" s="138"/>
      <c r="H267" s="138"/>
      <c r="I267" s="143"/>
      <c r="J267" s="138"/>
      <c r="K267" s="138"/>
    </row>
    <row r="268" spans="2:11" ht="14.4" customHeight="1" x14ac:dyDescent="0.25">
      <c r="B268" s="138"/>
      <c r="C268" s="138"/>
      <c r="D268" s="138"/>
      <c r="E268" s="142"/>
      <c r="F268" s="138"/>
      <c r="G268" s="138"/>
      <c r="H268" s="138"/>
      <c r="I268" s="143"/>
      <c r="J268" s="138"/>
      <c r="K268" s="138"/>
    </row>
    <row r="269" spans="2:11" ht="14.4" customHeight="1" x14ac:dyDescent="0.25">
      <c r="B269" s="138"/>
      <c r="C269" s="138"/>
      <c r="D269" s="138"/>
      <c r="E269" s="142"/>
      <c r="F269" s="138"/>
      <c r="G269" s="138"/>
      <c r="H269" s="138"/>
      <c r="I269" s="143"/>
      <c r="J269" s="138"/>
      <c r="K269" s="138"/>
    </row>
    <row r="270" spans="2:11" ht="14.4" customHeight="1" x14ac:dyDescent="0.25">
      <c r="B270" s="138"/>
      <c r="C270" s="138"/>
      <c r="D270" s="138"/>
      <c r="E270" s="142"/>
      <c r="F270" s="138"/>
      <c r="G270" s="138"/>
      <c r="H270" s="138"/>
      <c r="I270" s="143"/>
      <c r="J270" s="138"/>
      <c r="K270" s="138"/>
    </row>
    <row r="271" spans="2:11" ht="14.4" customHeight="1" x14ac:dyDescent="0.25">
      <c r="B271" s="138"/>
      <c r="C271" s="138"/>
      <c r="D271" s="138"/>
      <c r="E271" s="142"/>
      <c r="F271" s="138"/>
      <c r="G271" s="138"/>
      <c r="H271" s="138"/>
      <c r="I271" s="143"/>
      <c r="J271" s="138"/>
      <c r="K271" s="138"/>
    </row>
    <row r="272" spans="2:11" ht="14.4" customHeight="1" x14ac:dyDescent="0.25">
      <c r="B272" s="138"/>
      <c r="C272" s="138"/>
      <c r="D272" s="138"/>
      <c r="E272" s="142"/>
      <c r="F272" s="138"/>
      <c r="G272" s="138"/>
      <c r="H272" s="138"/>
      <c r="I272" s="143"/>
      <c r="J272" s="138"/>
      <c r="K272" s="138"/>
    </row>
    <row r="273" spans="2:11" ht="14.4" customHeight="1" x14ac:dyDescent="0.25">
      <c r="B273" s="138"/>
      <c r="C273" s="138"/>
      <c r="D273" s="138"/>
      <c r="E273" s="142"/>
      <c r="F273" s="138"/>
      <c r="G273" s="138"/>
      <c r="H273" s="138"/>
      <c r="I273" s="143"/>
      <c r="J273" s="138"/>
      <c r="K273" s="138"/>
    </row>
    <row r="274" spans="2:11" ht="14.4" customHeight="1" x14ac:dyDescent="0.25">
      <c r="B274" s="138"/>
      <c r="C274" s="138"/>
      <c r="D274" s="138"/>
      <c r="E274" s="142"/>
      <c r="F274" s="138"/>
      <c r="G274" s="138"/>
      <c r="H274" s="138"/>
      <c r="I274" s="143"/>
      <c r="J274" s="138"/>
      <c r="K274" s="138"/>
    </row>
    <row r="275" spans="2:11" ht="14.4" customHeight="1" x14ac:dyDescent="0.25">
      <c r="B275" s="138"/>
      <c r="C275" s="138"/>
      <c r="D275" s="138"/>
      <c r="E275" s="142"/>
      <c r="F275" s="138"/>
      <c r="G275" s="138"/>
      <c r="H275" s="138"/>
      <c r="I275" s="143"/>
      <c r="J275" s="138"/>
      <c r="K275" s="138"/>
    </row>
    <row r="276" spans="2:11" ht="14.4" customHeight="1" x14ac:dyDescent="0.25">
      <c r="B276" s="138"/>
      <c r="C276" s="138"/>
      <c r="D276" s="138"/>
      <c r="E276" s="142"/>
      <c r="F276" s="138"/>
      <c r="G276" s="138"/>
      <c r="H276" s="138"/>
      <c r="I276" s="143"/>
      <c r="J276" s="138"/>
      <c r="K276" s="138"/>
    </row>
    <row r="277" spans="2:11" ht="14.4" customHeight="1" x14ac:dyDescent="0.25">
      <c r="B277" s="138"/>
      <c r="C277" s="138"/>
      <c r="D277" s="138"/>
      <c r="E277" s="142"/>
      <c r="F277" s="138"/>
      <c r="G277" s="138"/>
      <c r="H277" s="138"/>
      <c r="I277" s="143"/>
      <c r="J277" s="138"/>
      <c r="K277" s="138"/>
    </row>
    <row r="278" spans="2:11" ht="14.4" customHeight="1" x14ac:dyDescent="0.25">
      <c r="B278" s="138"/>
      <c r="C278" s="138"/>
      <c r="D278" s="138"/>
      <c r="E278" s="142"/>
      <c r="F278" s="138"/>
      <c r="G278" s="138"/>
      <c r="H278" s="138"/>
      <c r="I278" s="143"/>
      <c r="J278" s="138"/>
      <c r="K278" s="138"/>
    </row>
    <row r="279" spans="2:11" ht="14.4" customHeight="1" x14ac:dyDescent="0.25">
      <c r="B279" s="138"/>
      <c r="C279" s="138"/>
      <c r="D279" s="138"/>
      <c r="E279" s="142"/>
      <c r="F279" s="138"/>
      <c r="G279" s="138"/>
      <c r="H279" s="138"/>
      <c r="I279" s="143"/>
      <c r="J279" s="138"/>
      <c r="K279" s="138"/>
    </row>
    <row r="280" spans="2:11" ht="14.4" customHeight="1" x14ac:dyDescent="0.25">
      <c r="B280" s="138"/>
      <c r="C280" s="138"/>
      <c r="D280" s="138"/>
      <c r="E280" s="142"/>
      <c r="F280" s="138"/>
      <c r="G280" s="138"/>
      <c r="H280" s="138"/>
      <c r="I280" s="143"/>
      <c r="J280" s="138"/>
      <c r="K280" s="138"/>
    </row>
    <row r="281" spans="2:11" ht="14.4" customHeight="1" x14ac:dyDescent="0.25">
      <c r="B281" s="138"/>
      <c r="C281" s="138"/>
      <c r="D281" s="138"/>
      <c r="E281" s="142"/>
      <c r="F281" s="138"/>
      <c r="G281" s="138"/>
      <c r="H281" s="138"/>
      <c r="I281" s="143"/>
      <c r="J281" s="138"/>
      <c r="K281" s="138"/>
    </row>
    <row r="282" spans="2:11" ht="14.4" customHeight="1" x14ac:dyDescent="0.25">
      <c r="B282" s="138"/>
      <c r="C282" s="138"/>
      <c r="D282" s="138"/>
      <c r="E282" s="142"/>
      <c r="F282" s="138"/>
      <c r="G282" s="138"/>
      <c r="H282" s="138"/>
      <c r="I282" s="143"/>
      <c r="J282" s="138"/>
      <c r="K282" s="138"/>
    </row>
    <row r="283" spans="2:11" ht="14.4" customHeight="1" x14ac:dyDescent="0.25">
      <c r="B283" s="138"/>
      <c r="C283" s="138"/>
      <c r="D283" s="138"/>
      <c r="E283" s="142"/>
      <c r="F283" s="138"/>
      <c r="G283" s="138"/>
      <c r="H283" s="138"/>
      <c r="I283" s="143"/>
      <c r="J283" s="138"/>
      <c r="K283" s="138"/>
    </row>
    <row r="284" spans="2:11" ht="14.4" customHeight="1" x14ac:dyDescent="0.25">
      <c r="B284" s="138"/>
      <c r="C284" s="138"/>
      <c r="D284" s="138"/>
      <c r="E284" s="142"/>
      <c r="F284" s="138"/>
      <c r="G284" s="138"/>
      <c r="H284" s="138"/>
      <c r="I284" s="143"/>
      <c r="J284" s="138"/>
      <c r="K284" s="138"/>
    </row>
    <row r="285" spans="2:11" ht="14.4" customHeight="1" x14ac:dyDescent="0.25">
      <c r="B285" s="138"/>
      <c r="C285" s="138"/>
      <c r="D285" s="138"/>
      <c r="E285" s="142"/>
      <c r="F285" s="138"/>
      <c r="G285" s="138"/>
      <c r="H285" s="138"/>
      <c r="I285" s="143"/>
      <c r="J285" s="138"/>
      <c r="K285" s="138"/>
    </row>
    <row r="286" spans="2:11" ht="14.4" customHeight="1" x14ac:dyDescent="0.25">
      <c r="B286" s="138"/>
      <c r="C286" s="138"/>
      <c r="D286" s="138"/>
      <c r="E286" s="142"/>
      <c r="F286" s="138"/>
      <c r="G286" s="138"/>
      <c r="H286" s="138"/>
      <c r="I286" s="143"/>
      <c r="J286" s="138"/>
      <c r="K286" s="138"/>
    </row>
    <row r="287" spans="2:11" ht="14.4" customHeight="1" x14ac:dyDescent="0.25">
      <c r="B287" s="138"/>
      <c r="C287" s="138"/>
      <c r="D287" s="138"/>
      <c r="E287" s="142"/>
      <c r="F287" s="138"/>
      <c r="G287" s="138"/>
      <c r="H287" s="138"/>
      <c r="I287" s="143"/>
      <c r="J287" s="138"/>
      <c r="K287" s="138"/>
    </row>
    <row r="288" spans="2:11" ht="14.4" customHeight="1" x14ac:dyDescent="0.25">
      <c r="B288" s="138"/>
      <c r="C288" s="138"/>
      <c r="D288" s="138"/>
      <c r="E288" s="142"/>
      <c r="F288" s="138"/>
      <c r="G288" s="138"/>
      <c r="H288" s="138"/>
      <c r="I288" s="143"/>
      <c r="J288" s="138"/>
      <c r="K288" s="138"/>
    </row>
    <row r="289" spans="2:11" ht="14.4" customHeight="1" x14ac:dyDescent="0.25">
      <c r="B289" s="138"/>
      <c r="C289" s="138"/>
      <c r="D289" s="138"/>
      <c r="E289" s="142"/>
      <c r="F289" s="138"/>
      <c r="G289" s="138"/>
      <c r="H289" s="138"/>
      <c r="I289" s="143"/>
      <c r="J289" s="138"/>
      <c r="K289" s="138"/>
    </row>
    <row r="290" spans="2:11" ht="14.4" customHeight="1" x14ac:dyDescent="0.25">
      <c r="B290" s="138"/>
      <c r="C290" s="138"/>
      <c r="D290" s="138"/>
      <c r="E290" s="142"/>
      <c r="F290" s="138"/>
      <c r="G290" s="138"/>
      <c r="H290" s="138"/>
      <c r="I290" s="143"/>
      <c r="J290" s="138"/>
      <c r="K290" s="138"/>
    </row>
    <row r="291" spans="2:11" ht="14.4" customHeight="1" x14ac:dyDescent="0.25">
      <c r="B291" s="138"/>
      <c r="C291" s="138"/>
      <c r="D291" s="138"/>
      <c r="E291" s="142"/>
      <c r="F291" s="138"/>
      <c r="G291" s="138"/>
      <c r="H291" s="138"/>
      <c r="I291" s="143"/>
      <c r="J291" s="138"/>
      <c r="K291" s="138"/>
    </row>
    <row r="292" spans="2:11" ht="14.4" customHeight="1" x14ac:dyDescent="0.25">
      <c r="B292" s="138"/>
      <c r="C292" s="138"/>
      <c r="D292" s="138"/>
      <c r="E292" s="142"/>
      <c r="F292" s="138"/>
      <c r="G292" s="138"/>
      <c r="H292" s="138"/>
      <c r="I292" s="143"/>
      <c r="J292" s="138"/>
      <c r="K292" s="138"/>
    </row>
    <row r="293" spans="2:11" ht="14.4" customHeight="1" x14ac:dyDescent="0.25">
      <c r="B293" s="138"/>
      <c r="C293" s="138"/>
      <c r="D293" s="138"/>
      <c r="E293" s="142"/>
      <c r="F293" s="138"/>
      <c r="G293" s="138"/>
      <c r="H293" s="138"/>
      <c r="I293" s="143"/>
      <c r="J293" s="138"/>
      <c r="K293" s="138"/>
    </row>
    <row r="294" spans="2:11" ht="14.4" customHeight="1" x14ac:dyDescent="0.25">
      <c r="B294" s="138"/>
      <c r="C294" s="138"/>
      <c r="D294" s="138"/>
      <c r="E294" s="142"/>
      <c r="F294" s="138"/>
      <c r="G294" s="138"/>
      <c r="H294" s="138"/>
      <c r="I294" s="143"/>
      <c r="J294" s="138"/>
      <c r="K294" s="138"/>
    </row>
    <row r="295" spans="2:11" ht="14.4" customHeight="1" x14ac:dyDescent="0.25">
      <c r="B295" s="138"/>
      <c r="C295" s="138"/>
      <c r="D295" s="138"/>
      <c r="E295" s="142"/>
      <c r="F295" s="138"/>
      <c r="G295" s="138"/>
      <c r="H295" s="138"/>
      <c r="I295" s="143"/>
      <c r="J295" s="138"/>
      <c r="K295" s="138"/>
    </row>
    <row r="296" spans="2:11" ht="14.4" customHeight="1" x14ac:dyDescent="0.25">
      <c r="B296" s="138"/>
      <c r="C296" s="138"/>
      <c r="D296" s="138"/>
      <c r="E296" s="142"/>
      <c r="F296" s="138"/>
      <c r="G296" s="138"/>
      <c r="H296" s="138"/>
      <c r="I296" s="143"/>
      <c r="J296" s="138"/>
      <c r="K296" s="138"/>
    </row>
    <row r="297" spans="2:11" ht="14.4" customHeight="1" x14ac:dyDescent="0.25">
      <c r="B297" s="138"/>
      <c r="C297" s="138"/>
      <c r="D297" s="138"/>
      <c r="E297" s="142"/>
      <c r="F297" s="138"/>
      <c r="G297" s="138"/>
      <c r="H297" s="138"/>
      <c r="I297" s="143"/>
      <c r="J297" s="138"/>
      <c r="K297" s="138"/>
    </row>
    <row r="298" spans="2:11" ht="14.4" customHeight="1" x14ac:dyDescent="0.25">
      <c r="B298" s="138"/>
      <c r="C298" s="138"/>
      <c r="D298" s="138"/>
      <c r="E298" s="142"/>
      <c r="F298" s="138"/>
      <c r="G298" s="138"/>
      <c r="H298" s="138"/>
      <c r="I298" s="143"/>
      <c r="J298" s="138"/>
      <c r="K298" s="138"/>
    </row>
    <row r="299" spans="2:11" ht="14.4" customHeight="1" x14ac:dyDescent="0.25">
      <c r="B299" s="138"/>
      <c r="C299" s="138"/>
      <c r="D299" s="138"/>
      <c r="E299" s="142"/>
      <c r="F299" s="138"/>
      <c r="G299" s="138"/>
      <c r="H299" s="138"/>
      <c r="I299" s="143"/>
      <c r="J299" s="138"/>
      <c r="K299" s="138"/>
    </row>
    <row r="300" spans="2:11" ht="14.4" customHeight="1" x14ac:dyDescent="0.25">
      <c r="B300" s="138"/>
      <c r="C300" s="138"/>
      <c r="D300" s="138"/>
      <c r="E300" s="142"/>
      <c r="F300" s="138"/>
      <c r="G300" s="138"/>
      <c r="H300" s="138"/>
      <c r="I300" s="143"/>
      <c r="J300" s="138"/>
      <c r="K300" s="138"/>
    </row>
    <row r="301" spans="2:11" ht="14.4" customHeight="1" x14ac:dyDescent="0.25">
      <c r="B301" s="138"/>
      <c r="C301" s="138"/>
      <c r="D301" s="138"/>
      <c r="E301" s="142"/>
      <c r="F301" s="138"/>
      <c r="G301" s="138"/>
      <c r="H301" s="138"/>
      <c r="I301" s="143"/>
      <c r="J301" s="138"/>
      <c r="K301" s="138"/>
    </row>
    <row r="302" spans="2:11" ht="14.4" customHeight="1" x14ac:dyDescent="0.25">
      <c r="B302" s="138"/>
      <c r="C302" s="138"/>
      <c r="D302" s="138"/>
      <c r="E302" s="142"/>
      <c r="F302" s="138"/>
      <c r="G302" s="138"/>
      <c r="H302" s="138"/>
      <c r="I302" s="143"/>
      <c r="J302" s="138"/>
      <c r="K302" s="138"/>
    </row>
    <row r="303" spans="2:11" ht="14.4" customHeight="1" x14ac:dyDescent="0.25">
      <c r="B303" s="138"/>
      <c r="C303" s="138"/>
      <c r="D303" s="138"/>
      <c r="E303" s="142"/>
      <c r="F303" s="138"/>
      <c r="G303" s="138"/>
      <c r="H303" s="138"/>
      <c r="I303" s="143"/>
      <c r="J303" s="138"/>
      <c r="K303" s="138"/>
    </row>
    <row r="304" spans="2:11" ht="14.4" customHeight="1" x14ac:dyDescent="0.25">
      <c r="B304" s="138"/>
      <c r="C304" s="138"/>
      <c r="D304" s="138"/>
      <c r="E304" s="142"/>
      <c r="F304" s="138"/>
      <c r="G304" s="138"/>
      <c r="H304" s="138"/>
      <c r="I304" s="143"/>
      <c r="J304" s="138"/>
      <c r="K304" s="138"/>
    </row>
    <row r="305" spans="2:11" ht="14.4" customHeight="1" x14ac:dyDescent="0.25">
      <c r="B305" s="138"/>
      <c r="C305" s="138"/>
      <c r="D305" s="138"/>
      <c r="E305" s="142"/>
      <c r="F305" s="138"/>
      <c r="G305" s="138"/>
      <c r="H305" s="138"/>
      <c r="I305" s="143"/>
      <c r="J305" s="138"/>
      <c r="K305" s="138"/>
    </row>
    <row r="306" spans="2:11" ht="14.4" customHeight="1" x14ac:dyDescent="0.25">
      <c r="B306" s="138"/>
      <c r="C306" s="138"/>
      <c r="D306" s="138"/>
      <c r="E306" s="142"/>
      <c r="F306" s="138"/>
      <c r="G306" s="138"/>
      <c r="H306" s="138"/>
      <c r="I306" s="143"/>
      <c r="J306" s="138"/>
      <c r="K306" s="138"/>
    </row>
    <row r="307" spans="2:11" ht="14.4" customHeight="1" x14ac:dyDescent="0.25">
      <c r="B307" s="138"/>
      <c r="C307" s="138"/>
      <c r="D307" s="138"/>
      <c r="E307" s="142"/>
      <c r="F307" s="138"/>
      <c r="G307" s="138"/>
      <c r="H307" s="138"/>
      <c r="I307" s="143"/>
      <c r="J307" s="138"/>
      <c r="K307" s="138"/>
    </row>
    <row r="308" spans="2:11" ht="14.4" customHeight="1" x14ac:dyDescent="0.25">
      <c r="B308" s="138"/>
      <c r="C308" s="138"/>
      <c r="D308" s="138"/>
      <c r="E308" s="142"/>
      <c r="F308" s="138"/>
      <c r="G308" s="138"/>
      <c r="H308" s="138"/>
      <c r="I308" s="143"/>
      <c r="J308" s="138"/>
      <c r="K308" s="138"/>
    </row>
    <row r="309" spans="2:11" ht="14.4" customHeight="1" x14ac:dyDescent="0.25">
      <c r="B309" s="138"/>
      <c r="C309" s="138"/>
      <c r="D309" s="138"/>
      <c r="E309" s="142"/>
      <c r="F309" s="138"/>
      <c r="G309" s="138"/>
      <c r="H309" s="138"/>
      <c r="I309" s="143"/>
      <c r="J309" s="138"/>
      <c r="K309" s="138"/>
    </row>
  </sheetData>
  <mergeCells count="28"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  <mergeCell ref="A1:M1"/>
    <mergeCell ref="A3:A4"/>
    <mergeCell ref="B3:E3"/>
    <mergeCell ref="F3:I3"/>
    <mergeCell ref="B13:E13"/>
    <mergeCell ref="F13:I13"/>
    <mergeCell ref="J23:K23"/>
    <mergeCell ref="J18:K18"/>
    <mergeCell ref="J19:K19"/>
    <mergeCell ref="J20:K20"/>
    <mergeCell ref="J21:K21"/>
    <mergeCell ref="J22:K22"/>
  </mergeCells>
  <conditionalFormatting sqref="E5:E12 E17:E24">
    <cfRule type="cellIs" dxfId="17" priority="3" stopIfTrue="1" operator="greaterThan">
      <formula>0.95</formula>
    </cfRule>
  </conditionalFormatting>
  <conditionalFormatting sqref="I5:I12 I17:I24">
    <cfRule type="cellIs" dxfId="16" priority="2" stopIfTrue="1" operator="greaterThan">
      <formula>0.9</formula>
    </cfRule>
  </conditionalFormatting>
  <conditionalFormatting sqref="L5:M12 L17:M24 L41:M48">
    <cfRule type="cellIs" dxfId="15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6" bestFit="1" customWidth="1"/>
    <col min="2" max="3" width="7.77734375" style="335" customWidth="1"/>
    <col min="4" max="5" width="7.77734375" style="146" customWidth="1"/>
    <col min="6" max="6" width="14.88671875" style="146" bestFit="1" customWidth="1"/>
    <col min="7" max="7" width="1.5546875" style="146" bestFit="1" customWidth="1"/>
    <col min="8" max="8" width="4.33203125" style="146" bestFit="1" customWidth="1"/>
    <col min="9" max="9" width="7.6640625" style="146" bestFit="1" customWidth="1"/>
    <col min="10" max="10" width="6.88671875" style="146" bestFit="1" customWidth="1"/>
    <col min="11" max="11" width="17.33203125" style="146" bestFit="1" customWidth="1"/>
    <col min="12" max="13" width="19.6640625" style="146" bestFit="1" customWidth="1"/>
    <col min="14" max="16384" width="8.88671875" style="146"/>
  </cols>
  <sheetData>
    <row r="1" spans="1:74" ht="18.600000000000001" customHeight="1" thickBot="1" x14ac:dyDescent="0.4">
      <c r="A1" s="498" t="s">
        <v>201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</row>
    <row r="2" spans="1:74" ht="14.4" customHeight="1" x14ac:dyDescent="0.3">
      <c r="A2" s="522" t="s">
        <v>290</v>
      </c>
      <c r="B2" s="330"/>
      <c r="C2" s="330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74" ht="14.4" customHeight="1" x14ac:dyDescent="0.3">
      <c r="A3" s="141"/>
      <c r="B3" s="331"/>
      <c r="C3" s="33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</row>
    <row r="4" spans="1:74" ht="14.4" customHeight="1" x14ac:dyDescent="0.3">
      <c r="A4" s="141"/>
      <c r="B4" s="331"/>
      <c r="C4" s="33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</row>
    <row r="5" spans="1:74" ht="14.4" customHeight="1" x14ac:dyDescent="0.3">
      <c r="A5" s="141"/>
      <c r="B5" s="331"/>
      <c r="C5" s="33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</row>
    <row r="6" spans="1:74" ht="14.4" customHeight="1" x14ac:dyDescent="0.3">
      <c r="A6" s="141"/>
      <c r="B6" s="331"/>
      <c r="C6" s="33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</row>
    <row r="7" spans="1:74" ht="14.4" customHeight="1" x14ac:dyDescent="0.3">
      <c r="A7" s="141"/>
      <c r="B7" s="331"/>
      <c r="C7" s="33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</row>
    <row r="8" spans="1:74" ht="14.4" customHeight="1" x14ac:dyDescent="0.3">
      <c r="A8" s="141"/>
      <c r="B8" s="331"/>
      <c r="C8" s="33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</row>
    <row r="9" spans="1:74" ht="14.4" customHeight="1" x14ac:dyDescent="0.3">
      <c r="A9" s="141"/>
      <c r="B9" s="331"/>
      <c r="C9" s="33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</row>
    <row r="10" spans="1:74" ht="14.4" customHeight="1" x14ac:dyDescent="0.3">
      <c r="A10" s="141"/>
      <c r="B10" s="331"/>
      <c r="C10" s="33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</row>
    <row r="11" spans="1:74" ht="14.4" customHeight="1" x14ac:dyDescent="0.3">
      <c r="A11" s="141"/>
      <c r="B11" s="331"/>
      <c r="C11" s="33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</row>
    <row r="12" spans="1:74" ht="14.4" customHeight="1" x14ac:dyDescent="0.3">
      <c r="A12" s="141"/>
      <c r="B12" s="331"/>
      <c r="C12" s="33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</row>
    <row r="13" spans="1:74" ht="14.4" customHeight="1" x14ac:dyDescent="0.3">
      <c r="A13" s="141"/>
      <c r="B13" s="331"/>
      <c r="C13" s="33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</row>
    <row r="14" spans="1:74" ht="14.4" customHeight="1" x14ac:dyDescent="0.3">
      <c r="A14" s="141"/>
      <c r="B14" s="331"/>
      <c r="C14" s="33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</row>
    <row r="15" spans="1:74" ht="14.4" customHeight="1" x14ac:dyDescent="0.3">
      <c r="A15" s="141"/>
      <c r="B15" s="331"/>
      <c r="C15" s="33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</row>
    <row r="16" spans="1:74" ht="14.4" customHeight="1" x14ac:dyDescent="0.3">
      <c r="A16" s="141"/>
      <c r="B16" s="331"/>
      <c r="C16" s="33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</row>
    <row r="17" spans="1:74" ht="14.4" customHeight="1" x14ac:dyDescent="0.3">
      <c r="A17" s="141"/>
      <c r="B17" s="331"/>
      <c r="C17" s="33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</row>
    <row r="18" spans="1:74" ht="14.4" customHeight="1" x14ac:dyDescent="0.3">
      <c r="A18" s="141"/>
      <c r="B18" s="331"/>
      <c r="C18" s="33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</row>
    <row r="19" spans="1:74" ht="14.4" customHeight="1" x14ac:dyDescent="0.3">
      <c r="A19" s="141"/>
      <c r="B19" s="331"/>
      <c r="C19" s="33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</row>
    <row r="20" spans="1:74" ht="14.4" customHeight="1" x14ac:dyDescent="0.3">
      <c r="A20" s="141"/>
      <c r="B20" s="331"/>
      <c r="C20" s="33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</row>
    <row r="21" spans="1:74" ht="14.4" customHeight="1" x14ac:dyDescent="0.3">
      <c r="A21" s="141"/>
      <c r="B21" s="331"/>
      <c r="C21" s="33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</row>
    <row r="22" spans="1:74" ht="14.4" customHeight="1" x14ac:dyDescent="0.3">
      <c r="A22" s="141"/>
      <c r="B22" s="331"/>
      <c r="C22" s="33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</row>
    <row r="23" spans="1:74" ht="14.4" customHeight="1" x14ac:dyDescent="0.3">
      <c r="A23" s="141"/>
      <c r="B23" s="331"/>
      <c r="C23" s="33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</row>
    <row r="24" spans="1:74" ht="14.4" customHeight="1" x14ac:dyDescent="0.3">
      <c r="A24" s="141"/>
      <c r="B24" s="331"/>
      <c r="C24" s="33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</row>
    <row r="25" spans="1:74" ht="14.4" customHeight="1" x14ac:dyDescent="0.3">
      <c r="A25" s="141"/>
      <c r="B25" s="331"/>
      <c r="C25" s="33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</row>
    <row r="26" spans="1:74" ht="14.4" customHeight="1" x14ac:dyDescent="0.3">
      <c r="A26" s="141"/>
      <c r="B26" s="331"/>
      <c r="C26" s="33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</row>
    <row r="27" spans="1:74" ht="14.4" customHeight="1" x14ac:dyDescent="0.3">
      <c r="A27" s="141"/>
      <c r="B27" s="331"/>
      <c r="C27" s="33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</row>
    <row r="28" spans="1:74" ht="14.4" customHeight="1" x14ac:dyDescent="0.3">
      <c r="A28" s="141"/>
      <c r="B28" s="331"/>
      <c r="C28" s="33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</row>
    <row r="29" spans="1:74" ht="14.4" customHeight="1" x14ac:dyDescent="0.3">
      <c r="A29" s="141"/>
      <c r="B29" s="331"/>
      <c r="C29" s="33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</row>
    <row r="30" spans="1:74" ht="14.4" customHeight="1" thickBot="1" x14ac:dyDescent="0.35">
      <c r="A30" s="141"/>
      <c r="B30" s="331"/>
      <c r="C30" s="33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</row>
    <row r="31" spans="1:74" ht="14.4" customHeight="1" x14ac:dyDescent="0.3">
      <c r="A31" s="298"/>
      <c r="B31" s="499" t="s">
        <v>169</v>
      </c>
      <c r="C31" s="500"/>
      <c r="D31" s="500"/>
      <c r="E31" s="501"/>
      <c r="F31" s="290" t="s">
        <v>169</v>
      </c>
      <c r="G31" s="148"/>
      <c r="H31" s="148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</row>
    <row r="32" spans="1:74" ht="14.4" customHeight="1" thickBot="1" x14ac:dyDescent="0.35">
      <c r="A32" s="299" t="s">
        <v>92</v>
      </c>
      <c r="B32" s="291" t="s">
        <v>172</v>
      </c>
      <c r="C32" s="292" t="s">
        <v>173</v>
      </c>
      <c r="D32" s="292" t="s">
        <v>174</v>
      </c>
      <c r="E32" s="293" t="s">
        <v>5</v>
      </c>
      <c r="F32" s="294" t="s">
        <v>175</v>
      </c>
      <c r="G32" s="149"/>
      <c r="H32" s="149" t="s">
        <v>202</v>
      </c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</row>
    <row r="33" spans="1:53" ht="14.4" customHeight="1" x14ac:dyDescent="0.3">
      <c r="A33" s="295" t="s">
        <v>189</v>
      </c>
      <c r="B33" s="332">
        <v>264.20999999999998</v>
      </c>
      <c r="C33" s="332">
        <v>137</v>
      </c>
      <c r="D33" s="150">
        <f>IF(C33="","",C33-B33)</f>
        <v>-127.20999999999998</v>
      </c>
      <c r="E33" s="151">
        <f>IF(C33="","",C33/B33)</f>
        <v>0.51852692933651268</v>
      </c>
      <c r="F33" s="152">
        <v>5.81</v>
      </c>
      <c r="G33" s="149">
        <v>0</v>
      </c>
      <c r="H33" s="153">
        <v>1</v>
      </c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</row>
    <row r="34" spans="1:53" ht="14.4" customHeight="1" x14ac:dyDescent="0.3">
      <c r="A34" s="296" t="s">
        <v>190</v>
      </c>
      <c r="B34" s="333">
        <v>895.67</v>
      </c>
      <c r="C34" s="333">
        <v>617</v>
      </c>
      <c r="D34" s="154">
        <f t="shared" ref="D34:D45" si="0">IF(C34="","",C34-B34)</f>
        <v>-278.66999999999996</v>
      </c>
      <c r="E34" s="155">
        <f t="shared" ref="E34:E45" si="1">IF(C34="","",C34/B34)</f>
        <v>0.68886978463050008</v>
      </c>
      <c r="F34" s="156">
        <v>89.55</v>
      </c>
      <c r="G34" s="149">
        <v>1</v>
      </c>
      <c r="H34" s="153">
        <v>1</v>
      </c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</row>
    <row r="35" spans="1:53" ht="14.4" customHeight="1" x14ac:dyDescent="0.3">
      <c r="A35" s="296" t="s">
        <v>191</v>
      </c>
      <c r="B35" s="333">
        <v>1319.22</v>
      </c>
      <c r="C35" s="333">
        <v>831</v>
      </c>
      <c r="D35" s="154">
        <f t="shared" si="0"/>
        <v>-488.22</v>
      </c>
      <c r="E35" s="155">
        <f t="shared" si="1"/>
        <v>0.6299176786282803</v>
      </c>
      <c r="F35" s="156">
        <v>118.44</v>
      </c>
      <c r="G35" s="157"/>
      <c r="H35" s="157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</row>
    <row r="36" spans="1:53" ht="14.4" customHeight="1" x14ac:dyDescent="0.3">
      <c r="A36" s="296" t="s">
        <v>192</v>
      </c>
      <c r="B36" s="333">
        <v>1571.81</v>
      </c>
      <c r="C36" s="333">
        <v>983</v>
      </c>
      <c r="D36" s="154">
        <f t="shared" si="0"/>
        <v>-588.80999999999995</v>
      </c>
      <c r="E36" s="155">
        <f t="shared" si="1"/>
        <v>0.62539365444932915</v>
      </c>
      <c r="F36" s="156">
        <v>131.71</v>
      </c>
      <c r="G36" s="157"/>
      <c r="H36" s="157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</row>
    <row r="37" spans="1:53" ht="14.4" customHeight="1" x14ac:dyDescent="0.3">
      <c r="A37" s="296" t="s">
        <v>193</v>
      </c>
      <c r="B37" s="333">
        <v>1834.57</v>
      </c>
      <c r="C37" s="333">
        <v>1157</v>
      </c>
      <c r="D37" s="154">
        <f t="shared" si="0"/>
        <v>-677.56999999999994</v>
      </c>
      <c r="E37" s="155">
        <f t="shared" si="1"/>
        <v>0.63066549654687476</v>
      </c>
      <c r="F37" s="156">
        <v>142.4</v>
      </c>
      <c r="G37" s="157"/>
      <c r="H37" s="157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</row>
    <row r="38" spans="1:53" ht="14.4" customHeight="1" x14ac:dyDescent="0.3">
      <c r="A38" s="296" t="s">
        <v>194</v>
      </c>
      <c r="B38" s="333">
        <v>1925.19</v>
      </c>
      <c r="C38" s="333">
        <v>1216</v>
      </c>
      <c r="D38" s="154">
        <f t="shared" si="0"/>
        <v>-709.19</v>
      </c>
      <c r="E38" s="155">
        <f t="shared" si="1"/>
        <v>0.63162596938483995</v>
      </c>
      <c r="F38" s="156">
        <v>151.71</v>
      </c>
      <c r="G38" s="157"/>
      <c r="H38" s="157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</row>
    <row r="39" spans="1:53" ht="14.4" customHeight="1" x14ac:dyDescent="0.3">
      <c r="A39" s="296" t="s">
        <v>195</v>
      </c>
      <c r="B39" s="333">
        <v>2190.66</v>
      </c>
      <c r="C39" s="333">
        <v>1415</v>
      </c>
      <c r="D39" s="154">
        <f t="shared" si="0"/>
        <v>-775.65999999999985</v>
      </c>
      <c r="E39" s="155">
        <f t="shared" si="1"/>
        <v>0.64592405941588382</v>
      </c>
      <c r="F39" s="156">
        <v>202.08</v>
      </c>
      <c r="G39" s="157"/>
      <c r="H39" s="157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</row>
    <row r="40" spans="1:53" ht="14.4" customHeight="1" x14ac:dyDescent="0.3">
      <c r="A40" s="296" t="s">
        <v>196</v>
      </c>
      <c r="B40" s="333"/>
      <c r="C40" s="333"/>
      <c r="D40" s="154" t="str">
        <f t="shared" si="0"/>
        <v/>
      </c>
      <c r="E40" s="155" t="str">
        <f t="shared" si="1"/>
        <v/>
      </c>
      <c r="F40" s="156"/>
      <c r="G40" s="157"/>
      <c r="H40" s="157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</row>
    <row r="41" spans="1:53" ht="14.4" customHeight="1" x14ac:dyDescent="0.3">
      <c r="A41" s="296" t="s">
        <v>197</v>
      </c>
      <c r="B41" s="333"/>
      <c r="C41" s="333"/>
      <c r="D41" s="154" t="str">
        <f t="shared" si="0"/>
        <v/>
      </c>
      <c r="E41" s="155" t="str">
        <f t="shared" si="1"/>
        <v/>
      </c>
      <c r="F41" s="156"/>
      <c r="G41" s="157"/>
      <c r="H41" s="157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</row>
    <row r="42" spans="1:53" ht="14.4" customHeight="1" x14ac:dyDescent="0.3">
      <c r="A42" s="296" t="s">
        <v>198</v>
      </c>
      <c r="B42" s="333"/>
      <c r="C42" s="333"/>
      <c r="D42" s="154" t="str">
        <f t="shared" si="0"/>
        <v/>
      </c>
      <c r="E42" s="155" t="str">
        <f t="shared" si="1"/>
        <v/>
      </c>
      <c r="F42" s="156"/>
      <c r="G42" s="157"/>
      <c r="H42" s="157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</row>
    <row r="43" spans="1:53" ht="14.4" customHeight="1" x14ac:dyDescent="0.3">
      <c r="A43" s="296" t="s">
        <v>199</v>
      </c>
      <c r="B43" s="333"/>
      <c r="C43" s="333"/>
      <c r="D43" s="154" t="str">
        <f t="shared" si="0"/>
        <v/>
      </c>
      <c r="E43" s="155" t="str">
        <f t="shared" si="1"/>
        <v/>
      </c>
      <c r="F43" s="156"/>
      <c r="G43" s="157"/>
      <c r="H43" s="157"/>
      <c r="I43" s="141"/>
      <c r="J43" s="141"/>
      <c r="K43" s="141"/>
      <c r="L43" s="141"/>
      <c r="M43" s="141"/>
    </row>
    <row r="44" spans="1:53" ht="14.4" customHeight="1" x14ac:dyDescent="0.3">
      <c r="A44" s="296" t="s">
        <v>200</v>
      </c>
      <c r="B44" s="333"/>
      <c r="C44" s="333"/>
      <c r="D44" s="154" t="str">
        <f t="shared" si="0"/>
        <v/>
      </c>
      <c r="E44" s="155" t="str">
        <f t="shared" si="1"/>
        <v/>
      </c>
      <c r="F44" s="156"/>
      <c r="G44" s="157"/>
      <c r="H44" s="157"/>
      <c r="I44" s="141"/>
      <c r="J44" s="141"/>
      <c r="K44" s="141"/>
      <c r="L44" s="141"/>
      <c r="M44" s="141"/>
    </row>
    <row r="45" spans="1:53" ht="14.4" customHeight="1" thickBot="1" x14ac:dyDescent="0.35">
      <c r="A45" s="297" t="s">
        <v>203</v>
      </c>
      <c r="B45" s="334"/>
      <c r="C45" s="334"/>
      <c r="D45" s="158" t="str">
        <f t="shared" si="0"/>
        <v/>
      </c>
      <c r="E45" s="159" t="str">
        <f t="shared" si="1"/>
        <v/>
      </c>
      <c r="F45" s="160"/>
      <c r="G45" s="157"/>
      <c r="H45" s="157"/>
      <c r="I45" s="141"/>
      <c r="J45" s="141"/>
      <c r="K45" s="141"/>
      <c r="L45" s="141"/>
      <c r="M45" s="141"/>
    </row>
    <row r="46" spans="1:53" ht="14.4" customHeight="1" x14ac:dyDescent="0.3">
      <c r="A46" s="141"/>
      <c r="B46" s="331"/>
      <c r="C46" s="331"/>
      <c r="D46" s="141"/>
      <c r="E46" s="141"/>
      <c r="F46" s="141"/>
      <c r="G46" s="157"/>
      <c r="H46" s="157"/>
      <c r="I46" s="157"/>
      <c r="J46" s="157"/>
      <c r="K46" s="157"/>
      <c r="L46" s="157"/>
      <c r="M46" s="157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</row>
    <row r="47" spans="1:53" ht="14.4" customHeight="1" x14ac:dyDescent="0.3">
      <c r="A47" s="141"/>
      <c r="B47" s="331"/>
      <c r="C47" s="331"/>
      <c r="D47" s="141"/>
      <c r="E47" s="141"/>
      <c r="F47" s="141"/>
      <c r="G47" s="141"/>
      <c r="H47" s="141"/>
      <c r="I47" s="141"/>
      <c r="J47" s="141"/>
      <c r="K47" s="141"/>
      <c r="L47" s="157"/>
      <c r="M47" s="157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</row>
    <row r="48" spans="1:53" ht="14.4" customHeight="1" x14ac:dyDescent="0.3">
      <c r="A48" s="141"/>
      <c r="B48" s="331"/>
      <c r="C48" s="331"/>
      <c r="D48" s="141"/>
      <c r="E48" s="141"/>
      <c r="F48" s="141"/>
      <c r="G48" s="141"/>
      <c r="H48" s="141"/>
      <c r="I48" s="141"/>
      <c r="J48" s="141"/>
      <c r="K48" s="141"/>
      <c r="L48" s="157"/>
      <c r="M48" s="157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</row>
    <row r="49" spans="1:36" ht="14.4" customHeight="1" x14ac:dyDescent="0.3">
      <c r="A49" s="141"/>
      <c r="B49" s="331"/>
      <c r="C49" s="331"/>
      <c r="D49" s="141"/>
      <c r="E49" s="141"/>
      <c r="F49" s="141"/>
      <c r="G49" s="141"/>
      <c r="H49" s="141"/>
      <c r="I49" s="141"/>
      <c r="J49" s="141"/>
      <c r="K49" s="141"/>
      <c r="L49" s="157"/>
      <c r="M49" s="157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</row>
    <row r="50" spans="1:36" ht="14.4" customHeight="1" x14ac:dyDescent="0.3">
      <c r="A50" s="141"/>
      <c r="B50" s="331"/>
      <c r="C50" s="33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</row>
    <row r="51" spans="1:36" ht="14.4" customHeight="1" x14ac:dyDescent="0.3">
      <c r="A51" s="141"/>
      <c r="B51" s="331"/>
      <c r="C51" s="33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</row>
    <row r="52" spans="1:36" ht="14.4" customHeight="1" x14ac:dyDescent="0.3">
      <c r="A52" s="141"/>
      <c r="B52" s="331"/>
      <c r="C52" s="33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</row>
    <row r="53" spans="1:36" ht="14.4" customHeight="1" x14ac:dyDescent="0.3">
      <c r="A53" s="141"/>
      <c r="B53" s="331"/>
      <c r="C53" s="33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</row>
    <row r="54" spans="1:36" ht="14.4" customHeight="1" x14ac:dyDescent="0.3">
      <c r="A54" s="141"/>
      <c r="B54" s="331"/>
      <c r="C54" s="331"/>
      <c r="D54" s="141"/>
      <c r="E54" s="141"/>
      <c r="F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</row>
    <row r="55" spans="1:36" ht="14.4" customHeight="1" x14ac:dyDescent="0.3">
      <c r="A55" s="141"/>
      <c r="B55" s="331"/>
      <c r="C55" s="331"/>
      <c r="D55" s="141"/>
      <c r="E55" s="141"/>
      <c r="F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</row>
    <row r="56" spans="1:36" ht="14.4" customHeight="1" x14ac:dyDescent="0.3">
      <c r="A56" s="141"/>
      <c r="B56" s="331"/>
      <c r="C56" s="331"/>
      <c r="D56" s="141"/>
      <c r="E56" s="141"/>
      <c r="F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</row>
    <row r="57" spans="1:36" ht="14.4" customHeight="1" x14ac:dyDescent="0.3">
      <c r="A57" s="141"/>
      <c r="B57" s="331"/>
      <c r="C57" s="331"/>
      <c r="D57" s="141"/>
      <c r="E57" s="141"/>
      <c r="F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</row>
    <row r="58" spans="1:36" ht="14.4" customHeight="1" x14ac:dyDescent="0.3">
      <c r="A58" s="141"/>
      <c r="B58" s="331"/>
      <c r="C58" s="331"/>
      <c r="D58" s="141"/>
      <c r="E58" s="141"/>
      <c r="F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</row>
    <row r="59" spans="1:36" ht="14.4" customHeight="1" x14ac:dyDescent="0.3">
      <c r="A59" s="141"/>
      <c r="B59" s="331"/>
      <c r="C59" s="331"/>
      <c r="D59" s="141"/>
      <c r="E59" s="141"/>
      <c r="F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</row>
    <row r="60" spans="1:36" ht="14.4" customHeight="1" x14ac:dyDescent="0.3">
      <c r="A60" s="141"/>
      <c r="B60" s="331"/>
      <c r="C60" s="331"/>
      <c r="D60" s="141"/>
      <c r="E60" s="141"/>
      <c r="F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</row>
    <row r="61" spans="1:36" ht="14.4" customHeight="1" x14ac:dyDescent="0.3">
      <c r="A61" s="141"/>
      <c r="B61" s="331"/>
      <c r="C61" s="331"/>
      <c r="D61" s="141"/>
      <c r="E61" s="141"/>
      <c r="F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</row>
    <row r="62" spans="1:36" ht="14.4" customHeight="1" x14ac:dyDescent="0.3">
      <c r="A62" s="141"/>
      <c r="B62" s="331"/>
      <c r="C62" s="331"/>
      <c r="D62" s="141"/>
      <c r="E62" s="141"/>
      <c r="F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</row>
    <row r="63" spans="1:36" ht="14.4" customHeight="1" x14ac:dyDescent="0.3">
      <c r="A63" s="141"/>
      <c r="B63" s="331"/>
      <c r="C63" s="331"/>
      <c r="D63" s="141"/>
      <c r="E63" s="141"/>
      <c r="F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</row>
    <row r="64" spans="1:36" ht="14.4" customHeight="1" x14ac:dyDescent="0.3">
      <c r="A64" s="141"/>
      <c r="B64" s="331"/>
      <c r="C64" s="331"/>
      <c r="D64" s="141"/>
      <c r="E64" s="141"/>
      <c r="F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</row>
    <row r="65" spans="1:36" ht="14.4" customHeight="1" x14ac:dyDescent="0.3">
      <c r="A65" s="141"/>
      <c r="B65" s="331"/>
      <c r="C65" s="331"/>
      <c r="D65" s="141"/>
      <c r="E65" s="141"/>
      <c r="F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</row>
    <row r="66" spans="1:36" ht="14.4" customHeight="1" x14ac:dyDescent="0.3">
      <c r="A66" s="141"/>
      <c r="B66" s="331"/>
      <c r="C66" s="331"/>
      <c r="D66" s="141"/>
      <c r="E66" s="141"/>
      <c r="F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</row>
    <row r="67" spans="1:36" ht="14.4" customHeight="1" x14ac:dyDescent="0.3">
      <c r="A67" s="141"/>
      <c r="B67" s="331"/>
      <c r="C67" s="331"/>
      <c r="D67" s="141"/>
      <c r="E67" s="141"/>
      <c r="F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</row>
    <row r="68" spans="1:36" ht="14.4" customHeight="1" x14ac:dyDescent="0.3">
      <c r="A68" s="141"/>
      <c r="B68" s="331"/>
      <c r="C68" s="331"/>
      <c r="D68" s="141"/>
      <c r="E68" s="141"/>
      <c r="F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</row>
    <row r="69" spans="1:36" ht="14.4" customHeight="1" x14ac:dyDescent="0.3">
      <c r="L69" s="141"/>
      <c r="M69" s="141"/>
    </row>
    <row r="70" spans="1:36" ht="14.4" customHeight="1" x14ac:dyDescent="0.3">
      <c r="L70" s="141"/>
      <c r="M70" s="141"/>
    </row>
    <row r="71" spans="1:36" ht="14.4" customHeight="1" x14ac:dyDescent="0.3">
      <c r="L71" s="141"/>
      <c r="M71" s="141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outlineLevelCol="1" x14ac:dyDescent="0.3"/>
  <cols>
    <col min="1" max="1" width="6.109375" style="166" customWidth="1"/>
    <col min="2" max="2" width="6.5546875" style="368" customWidth="1" outlineLevel="1"/>
    <col min="3" max="3" width="5.88671875" style="368" customWidth="1" outlineLevel="1"/>
    <col min="4" max="4" width="7.6640625" style="368" customWidth="1" outlineLevel="1"/>
    <col min="5" max="5" width="6.5546875" style="169" customWidth="1" outlineLevel="1"/>
    <col min="6" max="6" width="5.88671875" style="169" customWidth="1" outlineLevel="1"/>
    <col min="7" max="7" width="7.6640625" style="169" customWidth="1" outlineLevel="1"/>
    <col min="8" max="8" width="6.6640625" style="169" bestFit="1" customWidth="1"/>
    <col min="9" max="9" width="6" style="169" bestFit="1" customWidth="1"/>
    <col min="10" max="10" width="7.77734375" style="169" bestFit="1" customWidth="1"/>
    <col min="11" max="11" width="9.109375" style="169" bestFit="1" customWidth="1"/>
    <col min="12" max="12" width="3.88671875" style="169" bestFit="1" customWidth="1"/>
    <col min="13" max="13" width="4.33203125" style="169" bestFit="1" customWidth="1"/>
    <col min="14" max="14" width="5.44140625" style="169" bestFit="1" customWidth="1"/>
    <col min="15" max="15" width="4" style="169" bestFit="1" customWidth="1"/>
    <col min="16" max="16" width="55.44140625" style="171" customWidth="1"/>
    <col min="17" max="17" width="7.88671875" style="172" bestFit="1" customWidth="1"/>
    <col min="18" max="18" width="6" style="167" bestFit="1" customWidth="1"/>
    <col min="19" max="19" width="9.5546875" style="368" customWidth="1" outlineLevel="1"/>
    <col min="20" max="20" width="9.6640625" style="368" customWidth="1" outlineLevel="1"/>
    <col min="21" max="21" width="7.6640625" style="368" bestFit="1" customWidth="1"/>
    <col min="22" max="22" width="6.109375" style="170" bestFit="1" customWidth="1"/>
    <col min="23" max="23" width="17.21875" style="168" bestFit="1" customWidth="1"/>
    <col min="24" max="16384" width="8.88671875" style="161"/>
  </cols>
  <sheetData>
    <row r="1" spans="1:23" s="329" customFormat="1" ht="18.600000000000001" customHeight="1" thickBot="1" x14ac:dyDescent="0.4">
      <c r="A1" s="442" t="s">
        <v>226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3" ht="14.4" customHeight="1" thickBot="1" x14ac:dyDescent="0.35">
      <c r="A2" s="522" t="s">
        <v>290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2"/>
      <c r="Q2" s="162"/>
      <c r="R2" s="162"/>
      <c r="S2" s="163"/>
      <c r="T2" s="163"/>
      <c r="U2" s="163"/>
      <c r="V2" s="162"/>
      <c r="W2" s="370"/>
    </row>
    <row r="3" spans="1:23" s="164" customFormat="1" ht="14.4" customHeight="1" x14ac:dyDescent="0.3">
      <c r="A3" s="508" t="s">
        <v>159</v>
      </c>
      <c r="B3" s="509" t="s">
        <v>160</v>
      </c>
      <c r="C3" s="510"/>
      <c r="D3" s="511"/>
      <c r="E3" s="509" t="s">
        <v>161</v>
      </c>
      <c r="F3" s="510"/>
      <c r="G3" s="511"/>
      <c r="H3" s="509" t="s">
        <v>34</v>
      </c>
      <c r="I3" s="510"/>
      <c r="J3" s="511"/>
      <c r="K3" s="512" t="s">
        <v>162</v>
      </c>
      <c r="L3" s="504" t="s">
        <v>163</v>
      </c>
      <c r="M3" s="504" t="s">
        <v>164</v>
      </c>
      <c r="N3" s="504" t="s">
        <v>165</v>
      </c>
      <c r="O3" s="369" t="s">
        <v>166</v>
      </c>
      <c r="P3" s="505" t="s">
        <v>167</v>
      </c>
      <c r="Q3" s="506" t="s">
        <v>168</v>
      </c>
      <c r="R3" s="507"/>
      <c r="S3" s="502" t="s">
        <v>169</v>
      </c>
      <c r="T3" s="503"/>
      <c r="U3" s="503"/>
      <c r="V3" s="503"/>
      <c r="W3" s="371" t="s">
        <v>169</v>
      </c>
    </row>
    <row r="4" spans="1:23" s="165" customFormat="1" ht="14.4" customHeight="1" thickBot="1" x14ac:dyDescent="0.35">
      <c r="A4" s="781"/>
      <c r="B4" s="782" t="s">
        <v>170</v>
      </c>
      <c r="C4" s="783" t="s">
        <v>143</v>
      </c>
      <c r="D4" s="784" t="s">
        <v>171</v>
      </c>
      <c r="E4" s="782" t="s">
        <v>170</v>
      </c>
      <c r="F4" s="783" t="s">
        <v>143</v>
      </c>
      <c r="G4" s="784" t="s">
        <v>171</v>
      </c>
      <c r="H4" s="782" t="s">
        <v>170</v>
      </c>
      <c r="I4" s="783" t="s">
        <v>143</v>
      </c>
      <c r="J4" s="784" t="s">
        <v>171</v>
      </c>
      <c r="K4" s="785"/>
      <c r="L4" s="786"/>
      <c r="M4" s="786"/>
      <c r="N4" s="786"/>
      <c r="O4" s="787"/>
      <c r="P4" s="788"/>
      <c r="Q4" s="789" t="s">
        <v>144</v>
      </c>
      <c r="R4" s="790" t="s">
        <v>143</v>
      </c>
      <c r="S4" s="791" t="s">
        <v>172</v>
      </c>
      <c r="T4" s="792" t="s">
        <v>173</v>
      </c>
      <c r="U4" s="792" t="s">
        <v>174</v>
      </c>
      <c r="V4" s="793" t="s">
        <v>5</v>
      </c>
      <c r="W4" s="794" t="s">
        <v>175</v>
      </c>
    </row>
    <row r="5" spans="1:23" ht="14.4" customHeight="1" x14ac:dyDescent="0.3">
      <c r="A5" s="825" t="s">
        <v>4758</v>
      </c>
      <c r="B5" s="795">
        <v>2</v>
      </c>
      <c r="C5" s="796">
        <v>31.3</v>
      </c>
      <c r="D5" s="797">
        <v>15</v>
      </c>
      <c r="E5" s="798">
        <v>2</v>
      </c>
      <c r="F5" s="799">
        <v>37.68</v>
      </c>
      <c r="G5" s="800">
        <v>23</v>
      </c>
      <c r="H5" s="801">
        <v>2</v>
      </c>
      <c r="I5" s="802">
        <v>32.01</v>
      </c>
      <c r="J5" s="803">
        <v>27.5</v>
      </c>
      <c r="K5" s="804">
        <v>15.65</v>
      </c>
      <c r="L5" s="805">
        <v>11</v>
      </c>
      <c r="M5" s="805">
        <v>84</v>
      </c>
      <c r="N5" s="806">
        <v>27.86</v>
      </c>
      <c r="O5" s="805" t="s">
        <v>4759</v>
      </c>
      <c r="P5" s="807" t="s">
        <v>4760</v>
      </c>
      <c r="Q5" s="808">
        <f>H5-B5</f>
        <v>0</v>
      </c>
      <c r="R5" s="808">
        <f>I5-C5</f>
        <v>0.7099999999999973</v>
      </c>
      <c r="S5" s="795">
        <f>IF(H5=0,"",H5*N5)</f>
        <v>55.72</v>
      </c>
      <c r="T5" s="795">
        <f>IF(H5=0,"",H5*J5)</f>
        <v>55</v>
      </c>
      <c r="U5" s="795">
        <f>IF(H5=0,"",T5-S5)</f>
        <v>-0.71999999999999886</v>
      </c>
      <c r="V5" s="809">
        <f>IF(H5=0,"",T5/S5)</f>
        <v>0.98707824838478109</v>
      </c>
      <c r="W5" s="810">
        <v>6</v>
      </c>
    </row>
    <row r="6" spans="1:23" ht="14.4" customHeight="1" x14ac:dyDescent="0.3">
      <c r="A6" s="826" t="s">
        <v>4761</v>
      </c>
      <c r="B6" s="768">
        <v>11</v>
      </c>
      <c r="C6" s="769">
        <v>93.88</v>
      </c>
      <c r="D6" s="770">
        <v>10.4</v>
      </c>
      <c r="E6" s="771">
        <v>12</v>
      </c>
      <c r="F6" s="736">
        <v>98.71</v>
      </c>
      <c r="G6" s="737">
        <v>10.4</v>
      </c>
      <c r="H6" s="738">
        <v>15</v>
      </c>
      <c r="I6" s="739">
        <v>126.15</v>
      </c>
      <c r="J6" s="740">
        <v>13.3</v>
      </c>
      <c r="K6" s="741">
        <v>8.33</v>
      </c>
      <c r="L6" s="742">
        <v>6</v>
      </c>
      <c r="M6" s="742">
        <v>53</v>
      </c>
      <c r="N6" s="743">
        <v>17.510000000000002</v>
      </c>
      <c r="O6" s="742" t="s">
        <v>4759</v>
      </c>
      <c r="P6" s="772" t="s">
        <v>4762</v>
      </c>
      <c r="Q6" s="744">
        <f t="shared" ref="Q6:R69" si="0">H6-B6</f>
        <v>4</v>
      </c>
      <c r="R6" s="744">
        <f t="shared" si="0"/>
        <v>32.27000000000001</v>
      </c>
      <c r="S6" s="768">
        <f t="shared" ref="S6:S69" si="1">IF(H6=0,"",H6*N6)</f>
        <v>262.65000000000003</v>
      </c>
      <c r="T6" s="768">
        <f t="shared" ref="T6:T69" si="2">IF(H6=0,"",H6*J6)</f>
        <v>199.5</v>
      </c>
      <c r="U6" s="768">
        <f t="shared" ref="U6:U69" si="3">IF(H6=0,"",T6-S6)</f>
        <v>-63.150000000000034</v>
      </c>
      <c r="V6" s="773">
        <f t="shared" ref="V6:V69" si="4">IF(H6=0,"",T6/S6)</f>
        <v>0.75956596230725293</v>
      </c>
      <c r="W6" s="745">
        <v>24</v>
      </c>
    </row>
    <row r="7" spans="1:23" ht="14.4" customHeight="1" x14ac:dyDescent="0.3">
      <c r="A7" s="826" t="s">
        <v>4763</v>
      </c>
      <c r="B7" s="768">
        <v>1</v>
      </c>
      <c r="C7" s="769">
        <v>36.67</v>
      </c>
      <c r="D7" s="770">
        <v>39</v>
      </c>
      <c r="E7" s="771"/>
      <c r="F7" s="736"/>
      <c r="G7" s="737"/>
      <c r="H7" s="738">
        <v>3</v>
      </c>
      <c r="I7" s="739">
        <v>109.43</v>
      </c>
      <c r="J7" s="740">
        <v>38.299999999999997</v>
      </c>
      <c r="K7" s="741">
        <v>36.67</v>
      </c>
      <c r="L7" s="742">
        <v>22</v>
      </c>
      <c r="M7" s="742">
        <v>149</v>
      </c>
      <c r="N7" s="743">
        <v>49.56</v>
      </c>
      <c r="O7" s="742" t="s">
        <v>4759</v>
      </c>
      <c r="P7" s="772" t="s">
        <v>4764</v>
      </c>
      <c r="Q7" s="744">
        <f t="shared" si="0"/>
        <v>2</v>
      </c>
      <c r="R7" s="744">
        <f t="shared" si="0"/>
        <v>72.760000000000005</v>
      </c>
      <c r="S7" s="768">
        <f t="shared" si="1"/>
        <v>148.68</v>
      </c>
      <c r="T7" s="768">
        <f t="shared" si="2"/>
        <v>114.89999999999999</v>
      </c>
      <c r="U7" s="768">
        <f t="shared" si="3"/>
        <v>-33.780000000000015</v>
      </c>
      <c r="V7" s="773">
        <f t="shared" si="4"/>
        <v>0.77280064568200157</v>
      </c>
      <c r="W7" s="745">
        <v>2</v>
      </c>
    </row>
    <row r="8" spans="1:23" ht="14.4" customHeight="1" x14ac:dyDescent="0.3">
      <c r="A8" s="827" t="s">
        <v>4765</v>
      </c>
      <c r="B8" s="774"/>
      <c r="C8" s="775"/>
      <c r="D8" s="776"/>
      <c r="E8" s="777"/>
      <c r="F8" s="746"/>
      <c r="G8" s="747"/>
      <c r="H8" s="748">
        <v>1</v>
      </c>
      <c r="I8" s="749">
        <v>27.82</v>
      </c>
      <c r="J8" s="750">
        <v>35</v>
      </c>
      <c r="K8" s="751">
        <v>27.82</v>
      </c>
      <c r="L8" s="752">
        <v>22</v>
      </c>
      <c r="M8" s="752">
        <v>138</v>
      </c>
      <c r="N8" s="753">
        <v>46.15</v>
      </c>
      <c r="O8" s="752" t="s">
        <v>4759</v>
      </c>
      <c r="P8" s="778" t="s">
        <v>4766</v>
      </c>
      <c r="Q8" s="754">
        <f t="shared" si="0"/>
        <v>1</v>
      </c>
      <c r="R8" s="754">
        <f t="shared" si="0"/>
        <v>27.82</v>
      </c>
      <c r="S8" s="774">
        <f t="shared" si="1"/>
        <v>46.15</v>
      </c>
      <c r="T8" s="774">
        <f t="shared" si="2"/>
        <v>35</v>
      </c>
      <c r="U8" s="774">
        <f t="shared" si="3"/>
        <v>-11.149999999999999</v>
      </c>
      <c r="V8" s="779">
        <f t="shared" si="4"/>
        <v>0.75839653304442034</v>
      </c>
      <c r="W8" s="755"/>
    </row>
    <row r="9" spans="1:23" ht="14.4" customHeight="1" x14ac:dyDescent="0.3">
      <c r="A9" s="827" t="s">
        <v>4767</v>
      </c>
      <c r="B9" s="774"/>
      <c r="C9" s="775"/>
      <c r="D9" s="776"/>
      <c r="E9" s="748">
        <v>1</v>
      </c>
      <c r="F9" s="749">
        <v>19.57</v>
      </c>
      <c r="G9" s="750">
        <v>21</v>
      </c>
      <c r="H9" s="752"/>
      <c r="I9" s="746"/>
      <c r="J9" s="747"/>
      <c r="K9" s="751">
        <v>19.57</v>
      </c>
      <c r="L9" s="752">
        <v>11</v>
      </c>
      <c r="M9" s="752">
        <v>83</v>
      </c>
      <c r="N9" s="753">
        <v>27.75</v>
      </c>
      <c r="O9" s="752" t="s">
        <v>4759</v>
      </c>
      <c r="P9" s="778" t="s">
        <v>4768</v>
      </c>
      <c r="Q9" s="754">
        <f t="shared" si="0"/>
        <v>0</v>
      </c>
      <c r="R9" s="754">
        <f t="shared" si="0"/>
        <v>0</v>
      </c>
      <c r="S9" s="774" t="str">
        <f t="shared" si="1"/>
        <v/>
      </c>
      <c r="T9" s="774" t="str">
        <f t="shared" si="2"/>
        <v/>
      </c>
      <c r="U9" s="774" t="str">
        <f t="shared" si="3"/>
        <v/>
      </c>
      <c r="V9" s="779" t="str">
        <f t="shared" si="4"/>
        <v/>
      </c>
      <c r="W9" s="755"/>
    </row>
    <row r="10" spans="1:23" ht="14.4" customHeight="1" x14ac:dyDescent="0.3">
      <c r="A10" s="828" t="s">
        <v>4769</v>
      </c>
      <c r="B10" s="811">
        <v>13</v>
      </c>
      <c r="C10" s="812">
        <v>305.93</v>
      </c>
      <c r="D10" s="780">
        <v>23.2</v>
      </c>
      <c r="E10" s="813">
        <v>14</v>
      </c>
      <c r="F10" s="814">
        <v>317.85000000000002</v>
      </c>
      <c r="G10" s="756">
        <v>27.4</v>
      </c>
      <c r="H10" s="815">
        <v>11</v>
      </c>
      <c r="I10" s="816">
        <v>242.28</v>
      </c>
      <c r="J10" s="757">
        <v>25.6</v>
      </c>
      <c r="K10" s="817">
        <v>22.16</v>
      </c>
      <c r="L10" s="815">
        <v>11</v>
      </c>
      <c r="M10" s="815">
        <v>98</v>
      </c>
      <c r="N10" s="818">
        <v>32.64</v>
      </c>
      <c r="O10" s="815" t="s">
        <v>4759</v>
      </c>
      <c r="P10" s="819" t="s">
        <v>4770</v>
      </c>
      <c r="Q10" s="820">
        <f t="shared" si="0"/>
        <v>-2</v>
      </c>
      <c r="R10" s="820">
        <f t="shared" si="0"/>
        <v>-63.650000000000006</v>
      </c>
      <c r="S10" s="811">
        <f t="shared" si="1"/>
        <v>359.04</v>
      </c>
      <c r="T10" s="811">
        <f t="shared" si="2"/>
        <v>281.60000000000002</v>
      </c>
      <c r="U10" s="811">
        <f t="shared" si="3"/>
        <v>-77.44</v>
      </c>
      <c r="V10" s="821">
        <f t="shared" si="4"/>
        <v>0.78431372549019607</v>
      </c>
      <c r="W10" s="758">
        <v>22</v>
      </c>
    </row>
    <row r="11" spans="1:23" ht="14.4" customHeight="1" x14ac:dyDescent="0.3">
      <c r="A11" s="826" t="s">
        <v>4771</v>
      </c>
      <c r="B11" s="759"/>
      <c r="C11" s="760"/>
      <c r="D11" s="761"/>
      <c r="E11" s="771"/>
      <c r="F11" s="736"/>
      <c r="G11" s="737"/>
      <c r="H11" s="742">
        <v>1</v>
      </c>
      <c r="I11" s="736">
        <v>10.220000000000001</v>
      </c>
      <c r="J11" s="762">
        <v>31</v>
      </c>
      <c r="K11" s="741">
        <v>10.220000000000001</v>
      </c>
      <c r="L11" s="742">
        <v>6</v>
      </c>
      <c r="M11" s="742">
        <v>51</v>
      </c>
      <c r="N11" s="743">
        <v>17.12</v>
      </c>
      <c r="O11" s="742" t="s">
        <v>4759</v>
      </c>
      <c r="P11" s="772" t="s">
        <v>4772</v>
      </c>
      <c r="Q11" s="744">
        <f t="shared" si="0"/>
        <v>1</v>
      </c>
      <c r="R11" s="744">
        <f t="shared" si="0"/>
        <v>10.220000000000001</v>
      </c>
      <c r="S11" s="768">
        <f t="shared" si="1"/>
        <v>17.12</v>
      </c>
      <c r="T11" s="768">
        <f t="shared" si="2"/>
        <v>31</v>
      </c>
      <c r="U11" s="768">
        <f t="shared" si="3"/>
        <v>13.879999999999999</v>
      </c>
      <c r="V11" s="773">
        <f t="shared" si="4"/>
        <v>1.8107476635514017</v>
      </c>
      <c r="W11" s="745">
        <v>14</v>
      </c>
    </row>
    <row r="12" spans="1:23" ht="14.4" customHeight="1" x14ac:dyDescent="0.3">
      <c r="A12" s="828" t="s">
        <v>4773</v>
      </c>
      <c r="B12" s="822">
        <v>29</v>
      </c>
      <c r="C12" s="823">
        <v>375.39</v>
      </c>
      <c r="D12" s="763">
        <v>15.3</v>
      </c>
      <c r="E12" s="824">
        <v>21</v>
      </c>
      <c r="F12" s="816">
        <v>278.08</v>
      </c>
      <c r="G12" s="757">
        <v>16.2</v>
      </c>
      <c r="H12" s="815">
        <v>12</v>
      </c>
      <c r="I12" s="816">
        <v>156.93</v>
      </c>
      <c r="J12" s="757">
        <v>17.2</v>
      </c>
      <c r="K12" s="817">
        <v>13.07</v>
      </c>
      <c r="L12" s="815">
        <v>8</v>
      </c>
      <c r="M12" s="815">
        <v>69</v>
      </c>
      <c r="N12" s="818">
        <v>23.12</v>
      </c>
      <c r="O12" s="815" t="s">
        <v>4759</v>
      </c>
      <c r="P12" s="819" t="s">
        <v>4774</v>
      </c>
      <c r="Q12" s="820">
        <f t="shared" si="0"/>
        <v>-17</v>
      </c>
      <c r="R12" s="820">
        <f t="shared" si="0"/>
        <v>-218.45999999999998</v>
      </c>
      <c r="S12" s="811">
        <f t="shared" si="1"/>
        <v>277.44</v>
      </c>
      <c r="T12" s="811">
        <f t="shared" si="2"/>
        <v>206.39999999999998</v>
      </c>
      <c r="U12" s="811">
        <f t="shared" si="3"/>
        <v>-71.04000000000002</v>
      </c>
      <c r="V12" s="821">
        <f t="shared" si="4"/>
        <v>0.74394463667820065</v>
      </c>
      <c r="W12" s="758">
        <v>38</v>
      </c>
    </row>
    <row r="13" spans="1:23" ht="14.4" customHeight="1" x14ac:dyDescent="0.3">
      <c r="A13" s="827" t="s">
        <v>4775</v>
      </c>
      <c r="B13" s="764">
        <v>1</v>
      </c>
      <c r="C13" s="765">
        <v>32.47</v>
      </c>
      <c r="D13" s="766">
        <v>8</v>
      </c>
      <c r="E13" s="777"/>
      <c r="F13" s="746"/>
      <c r="G13" s="747"/>
      <c r="H13" s="752"/>
      <c r="I13" s="746"/>
      <c r="J13" s="747"/>
      <c r="K13" s="751">
        <v>16.7</v>
      </c>
      <c r="L13" s="752">
        <v>4</v>
      </c>
      <c r="M13" s="752">
        <v>35</v>
      </c>
      <c r="N13" s="753">
        <v>11.56</v>
      </c>
      <c r="O13" s="752" t="s">
        <v>4759</v>
      </c>
      <c r="P13" s="778" t="s">
        <v>4776</v>
      </c>
      <c r="Q13" s="754">
        <f t="shared" si="0"/>
        <v>-1</v>
      </c>
      <c r="R13" s="754">
        <f t="shared" si="0"/>
        <v>-32.47</v>
      </c>
      <c r="S13" s="774" t="str">
        <f t="shared" si="1"/>
        <v/>
      </c>
      <c r="T13" s="774" t="str">
        <f t="shared" si="2"/>
        <v/>
      </c>
      <c r="U13" s="774" t="str">
        <f t="shared" si="3"/>
        <v/>
      </c>
      <c r="V13" s="779" t="str">
        <f t="shared" si="4"/>
        <v/>
      </c>
      <c r="W13" s="755"/>
    </row>
    <row r="14" spans="1:23" ht="14.4" customHeight="1" x14ac:dyDescent="0.3">
      <c r="A14" s="826" t="s">
        <v>4777</v>
      </c>
      <c r="B14" s="768">
        <v>2</v>
      </c>
      <c r="C14" s="769">
        <v>9.52</v>
      </c>
      <c r="D14" s="770">
        <v>3.5</v>
      </c>
      <c r="E14" s="738">
        <v>2</v>
      </c>
      <c r="F14" s="739">
        <v>9.52</v>
      </c>
      <c r="G14" s="740">
        <v>3.5</v>
      </c>
      <c r="H14" s="742"/>
      <c r="I14" s="736"/>
      <c r="J14" s="737"/>
      <c r="K14" s="741">
        <v>6.5</v>
      </c>
      <c r="L14" s="742">
        <v>5</v>
      </c>
      <c r="M14" s="742">
        <v>46</v>
      </c>
      <c r="N14" s="743">
        <v>15.21</v>
      </c>
      <c r="O14" s="742" t="s">
        <v>4759</v>
      </c>
      <c r="P14" s="772" t="s">
        <v>4778</v>
      </c>
      <c r="Q14" s="744">
        <f t="shared" si="0"/>
        <v>-2</v>
      </c>
      <c r="R14" s="744">
        <f t="shared" si="0"/>
        <v>-9.52</v>
      </c>
      <c r="S14" s="768" t="str">
        <f t="shared" si="1"/>
        <v/>
      </c>
      <c r="T14" s="768" t="str">
        <f t="shared" si="2"/>
        <v/>
      </c>
      <c r="U14" s="768" t="str">
        <f t="shared" si="3"/>
        <v/>
      </c>
      <c r="V14" s="773" t="str">
        <f t="shared" si="4"/>
        <v/>
      </c>
      <c r="W14" s="745"/>
    </row>
    <row r="15" spans="1:23" ht="14.4" customHeight="1" x14ac:dyDescent="0.3">
      <c r="A15" s="826" t="s">
        <v>4779</v>
      </c>
      <c r="B15" s="768"/>
      <c r="C15" s="769"/>
      <c r="D15" s="770"/>
      <c r="E15" s="738">
        <v>1</v>
      </c>
      <c r="F15" s="739">
        <v>0.52</v>
      </c>
      <c r="G15" s="740">
        <v>2</v>
      </c>
      <c r="H15" s="742"/>
      <c r="I15" s="736"/>
      <c r="J15" s="737"/>
      <c r="K15" s="741">
        <v>0.97</v>
      </c>
      <c r="L15" s="742">
        <v>4</v>
      </c>
      <c r="M15" s="742">
        <v>35</v>
      </c>
      <c r="N15" s="743">
        <v>11.68</v>
      </c>
      <c r="O15" s="742" t="s">
        <v>4759</v>
      </c>
      <c r="P15" s="772" t="s">
        <v>4780</v>
      </c>
      <c r="Q15" s="744">
        <f t="shared" si="0"/>
        <v>0</v>
      </c>
      <c r="R15" s="744">
        <f t="shared" si="0"/>
        <v>0</v>
      </c>
      <c r="S15" s="768" t="str">
        <f t="shared" si="1"/>
        <v/>
      </c>
      <c r="T15" s="768" t="str">
        <f t="shared" si="2"/>
        <v/>
      </c>
      <c r="U15" s="768" t="str">
        <f t="shared" si="3"/>
        <v/>
      </c>
      <c r="V15" s="773" t="str">
        <f t="shared" si="4"/>
        <v/>
      </c>
      <c r="W15" s="745"/>
    </row>
    <row r="16" spans="1:23" ht="14.4" customHeight="1" x14ac:dyDescent="0.3">
      <c r="A16" s="827" t="s">
        <v>4781</v>
      </c>
      <c r="B16" s="774"/>
      <c r="C16" s="775"/>
      <c r="D16" s="776"/>
      <c r="E16" s="748">
        <v>1</v>
      </c>
      <c r="F16" s="749">
        <v>0.4</v>
      </c>
      <c r="G16" s="750">
        <v>1</v>
      </c>
      <c r="H16" s="752"/>
      <c r="I16" s="746"/>
      <c r="J16" s="747"/>
      <c r="K16" s="751">
        <v>1.51</v>
      </c>
      <c r="L16" s="752">
        <v>4</v>
      </c>
      <c r="M16" s="752">
        <v>37</v>
      </c>
      <c r="N16" s="753">
        <v>12.32</v>
      </c>
      <c r="O16" s="752" t="s">
        <v>4759</v>
      </c>
      <c r="P16" s="778" t="s">
        <v>4782</v>
      </c>
      <c r="Q16" s="754">
        <f t="shared" si="0"/>
        <v>0</v>
      </c>
      <c r="R16" s="754">
        <f t="shared" si="0"/>
        <v>0</v>
      </c>
      <c r="S16" s="774" t="str">
        <f t="shared" si="1"/>
        <v/>
      </c>
      <c r="T16" s="774" t="str">
        <f t="shared" si="2"/>
        <v/>
      </c>
      <c r="U16" s="774" t="str">
        <f t="shared" si="3"/>
        <v/>
      </c>
      <c r="V16" s="779" t="str">
        <f t="shared" si="4"/>
        <v/>
      </c>
      <c r="W16" s="755"/>
    </row>
    <row r="17" spans="1:23" ht="14.4" customHeight="1" x14ac:dyDescent="0.3">
      <c r="A17" s="828" t="s">
        <v>4783</v>
      </c>
      <c r="B17" s="811">
        <v>3</v>
      </c>
      <c r="C17" s="812">
        <v>2.81</v>
      </c>
      <c r="D17" s="780">
        <v>1.7</v>
      </c>
      <c r="E17" s="813">
        <v>5</v>
      </c>
      <c r="F17" s="814">
        <v>4.5</v>
      </c>
      <c r="G17" s="756">
        <v>1.6</v>
      </c>
      <c r="H17" s="815">
        <v>4</v>
      </c>
      <c r="I17" s="816">
        <v>2.88</v>
      </c>
      <c r="J17" s="757">
        <v>1.3</v>
      </c>
      <c r="K17" s="817">
        <v>2.15</v>
      </c>
      <c r="L17" s="815">
        <v>4</v>
      </c>
      <c r="M17" s="815">
        <v>39</v>
      </c>
      <c r="N17" s="818">
        <v>13.16</v>
      </c>
      <c r="O17" s="815" t="s">
        <v>4759</v>
      </c>
      <c r="P17" s="819" t="s">
        <v>4784</v>
      </c>
      <c r="Q17" s="820">
        <f t="shared" si="0"/>
        <v>1</v>
      </c>
      <c r="R17" s="820">
        <f t="shared" si="0"/>
        <v>6.999999999999984E-2</v>
      </c>
      <c r="S17" s="811">
        <f t="shared" si="1"/>
        <v>52.64</v>
      </c>
      <c r="T17" s="811">
        <f t="shared" si="2"/>
        <v>5.2</v>
      </c>
      <c r="U17" s="811">
        <f t="shared" si="3"/>
        <v>-47.44</v>
      </c>
      <c r="V17" s="821">
        <f t="shared" si="4"/>
        <v>9.878419452887538E-2</v>
      </c>
      <c r="W17" s="758"/>
    </row>
    <row r="18" spans="1:23" ht="14.4" customHeight="1" x14ac:dyDescent="0.3">
      <c r="A18" s="826" t="s">
        <v>4785</v>
      </c>
      <c r="B18" s="768">
        <v>1</v>
      </c>
      <c r="C18" s="769">
        <v>0.74</v>
      </c>
      <c r="D18" s="770">
        <v>2</v>
      </c>
      <c r="E18" s="738">
        <v>1</v>
      </c>
      <c r="F18" s="739">
        <v>1.07</v>
      </c>
      <c r="G18" s="740">
        <v>3</v>
      </c>
      <c r="H18" s="742"/>
      <c r="I18" s="736"/>
      <c r="J18" s="737"/>
      <c r="K18" s="741">
        <v>1.4</v>
      </c>
      <c r="L18" s="742">
        <v>4</v>
      </c>
      <c r="M18" s="742">
        <v>38</v>
      </c>
      <c r="N18" s="743">
        <v>12.76</v>
      </c>
      <c r="O18" s="742" t="s">
        <v>4759</v>
      </c>
      <c r="P18" s="772" t="s">
        <v>4786</v>
      </c>
      <c r="Q18" s="744">
        <f t="shared" si="0"/>
        <v>-1</v>
      </c>
      <c r="R18" s="744">
        <f t="shared" si="0"/>
        <v>-0.74</v>
      </c>
      <c r="S18" s="768" t="str">
        <f t="shared" si="1"/>
        <v/>
      </c>
      <c r="T18" s="768" t="str">
        <f t="shared" si="2"/>
        <v/>
      </c>
      <c r="U18" s="768" t="str">
        <f t="shared" si="3"/>
        <v/>
      </c>
      <c r="V18" s="773" t="str">
        <f t="shared" si="4"/>
        <v/>
      </c>
      <c r="W18" s="745"/>
    </row>
    <row r="19" spans="1:23" ht="14.4" customHeight="1" x14ac:dyDescent="0.3">
      <c r="A19" s="826" t="s">
        <v>4787</v>
      </c>
      <c r="B19" s="768"/>
      <c r="C19" s="769"/>
      <c r="D19" s="770"/>
      <c r="E19" s="738">
        <v>2</v>
      </c>
      <c r="F19" s="739">
        <v>1.69</v>
      </c>
      <c r="G19" s="740">
        <v>4</v>
      </c>
      <c r="H19" s="742"/>
      <c r="I19" s="736"/>
      <c r="J19" s="737"/>
      <c r="K19" s="741">
        <v>0.96</v>
      </c>
      <c r="L19" s="742">
        <v>4</v>
      </c>
      <c r="M19" s="742">
        <v>32</v>
      </c>
      <c r="N19" s="743">
        <v>10.6</v>
      </c>
      <c r="O19" s="742" t="s">
        <v>4759</v>
      </c>
      <c r="P19" s="772" t="s">
        <v>4788</v>
      </c>
      <c r="Q19" s="744">
        <f t="shared" si="0"/>
        <v>0</v>
      </c>
      <c r="R19" s="744">
        <f t="shared" si="0"/>
        <v>0</v>
      </c>
      <c r="S19" s="768" t="str">
        <f t="shared" si="1"/>
        <v/>
      </c>
      <c r="T19" s="768" t="str">
        <f t="shared" si="2"/>
        <v/>
      </c>
      <c r="U19" s="768" t="str">
        <f t="shared" si="3"/>
        <v/>
      </c>
      <c r="V19" s="773" t="str">
        <f t="shared" si="4"/>
        <v/>
      </c>
      <c r="W19" s="745"/>
    </row>
    <row r="20" spans="1:23" ht="14.4" customHeight="1" x14ac:dyDescent="0.3">
      <c r="A20" s="827" t="s">
        <v>4789</v>
      </c>
      <c r="B20" s="774">
        <v>1</v>
      </c>
      <c r="C20" s="775">
        <v>0.81</v>
      </c>
      <c r="D20" s="776">
        <v>2</v>
      </c>
      <c r="E20" s="777">
        <v>2</v>
      </c>
      <c r="F20" s="746">
        <v>2.59</v>
      </c>
      <c r="G20" s="747">
        <v>3</v>
      </c>
      <c r="H20" s="748">
        <v>3</v>
      </c>
      <c r="I20" s="749">
        <v>2.82</v>
      </c>
      <c r="J20" s="750">
        <v>4.3</v>
      </c>
      <c r="K20" s="751">
        <v>1.2</v>
      </c>
      <c r="L20" s="752">
        <v>3</v>
      </c>
      <c r="M20" s="752">
        <v>28</v>
      </c>
      <c r="N20" s="753">
        <v>9.3000000000000007</v>
      </c>
      <c r="O20" s="752" t="s">
        <v>4759</v>
      </c>
      <c r="P20" s="778" t="s">
        <v>4790</v>
      </c>
      <c r="Q20" s="754">
        <f t="shared" si="0"/>
        <v>2</v>
      </c>
      <c r="R20" s="754">
        <f t="shared" si="0"/>
        <v>2.0099999999999998</v>
      </c>
      <c r="S20" s="774">
        <f t="shared" si="1"/>
        <v>27.900000000000002</v>
      </c>
      <c r="T20" s="774">
        <f t="shared" si="2"/>
        <v>12.899999999999999</v>
      </c>
      <c r="U20" s="774">
        <f t="shared" si="3"/>
        <v>-15.000000000000004</v>
      </c>
      <c r="V20" s="779">
        <f t="shared" si="4"/>
        <v>0.46236559139784938</v>
      </c>
      <c r="W20" s="755"/>
    </row>
    <row r="21" spans="1:23" ht="14.4" customHeight="1" x14ac:dyDescent="0.3">
      <c r="A21" s="827" t="s">
        <v>4791</v>
      </c>
      <c r="B21" s="774"/>
      <c r="C21" s="775"/>
      <c r="D21" s="776"/>
      <c r="E21" s="748">
        <v>1</v>
      </c>
      <c r="F21" s="749">
        <v>0.88</v>
      </c>
      <c r="G21" s="750">
        <v>5</v>
      </c>
      <c r="H21" s="752"/>
      <c r="I21" s="746"/>
      <c r="J21" s="747"/>
      <c r="K21" s="751">
        <v>0.87</v>
      </c>
      <c r="L21" s="752">
        <v>2</v>
      </c>
      <c r="M21" s="752">
        <v>22</v>
      </c>
      <c r="N21" s="753">
        <v>7.46</v>
      </c>
      <c r="O21" s="752" t="s">
        <v>4759</v>
      </c>
      <c r="P21" s="778" t="s">
        <v>4792</v>
      </c>
      <c r="Q21" s="754">
        <f t="shared" si="0"/>
        <v>0</v>
      </c>
      <c r="R21" s="754">
        <f t="shared" si="0"/>
        <v>0</v>
      </c>
      <c r="S21" s="774" t="str">
        <f t="shared" si="1"/>
        <v/>
      </c>
      <c r="T21" s="774" t="str">
        <f t="shared" si="2"/>
        <v/>
      </c>
      <c r="U21" s="774" t="str">
        <f t="shared" si="3"/>
        <v/>
      </c>
      <c r="V21" s="779" t="str">
        <f t="shared" si="4"/>
        <v/>
      </c>
      <c r="W21" s="755"/>
    </row>
    <row r="22" spans="1:23" ht="14.4" customHeight="1" x14ac:dyDescent="0.3">
      <c r="A22" s="826" t="s">
        <v>4793</v>
      </c>
      <c r="B22" s="768">
        <v>2</v>
      </c>
      <c r="C22" s="769">
        <v>3.94</v>
      </c>
      <c r="D22" s="770">
        <v>3.5</v>
      </c>
      <c r="E22" s="738">
        <v>5</v>
      </c>
      <c r="F22" s="739">
        <v>11.12</v>
      </c>
      <c r="G22" s="740">
        <v>5.8</v>
      </c>
      <c r="H22" s="742">
        <v>3</v>
      </c>
      <c r="I22" s="736">
        <v>2.95</v>
      </c>
      <c r="J22" s="737">
        <v>1.7</v>
      </c>
      <c r="K22" s="741">
        <v>2.2400000000000002</v>
      </c>
      <c r="L22" s="742">
        <v>4</v>
      </c>
      <c r="M22" s="742">
        <v>36</v>
      </c>
      <c r="N22" s="743">
        <v>11.91</v>
      </c>
      <c r="O22" s="742" t="s">
        <v>4759</v>
      </c>
      <c r="P22" s="772" t="s">
        <v>4794</v>
      </c>
      <c r="Q22" s="744">
        <f t="shared" si="0"/>
        <v>1</v>
      </c>
      <c r="R22" s="744">
        <f t="shared" si="0"/>
        <v>-0.98999999999999977</v>
      </c>
      <c r="S22" s="768">
        <f t="shared" si="1"/>
        <v>35.730000000000004</v>
      </c>
      <c r="T22" s="768">
        <f t="shared" si="2"/>
        <v>5.0999999999999996</v>
      </c>
      <c r="U22" s="768">
        <f t="shared" si="3"/>
        <v>-30.630000000000003</v>
      </c>
      <c r="V22" s="773">
        <f t="shared" si="4"/>
        <v>0.14273719563392104</v>
      </c>
      <c r="W22" s="745"/>
    </row>
    <row r="23" spans="1:23" ht="14.4" customHeight="1" x14ac:dyDescent="0.3">
      <c r="A23" s="827" t="s">
        <v>4795</v>
      </c>
      <c r="B23" s="764">
        <v>1</v>
      </c>
      <c r="C23" s="765">
        <v>2.16</v>
      </c>
      <c r="D23" s="766">
        <v>3</v>
      </c>
      <c r="E23" s="777"/>
      <c r="F23" s="746"/>
      <c r="G23" s="747"/>
      <c r="H23" s="752"/>
      <c r="I23" s="746"/>
      <c r="J23" s="747"/>
      <c r="K23" s="751">
        <v>4.16</v>
      </c>
      <c r="L23" s="752">
        <v>6</v>
      </c>
      <c r="M23" s="752">
        <v>54</v>
      </c>
      <c r="N23" s="753">
        <v>18</v>
      </c>
      <c r="O23" s="752" t="s">
        <v>4759</v>
      </c>
      <c r="P23" s="778" t="s">
        <v>4796</v>
      </c>
      <c r="Q23" s="754">
        <f t="shared" si="0"/>
        <v>-1</v>
      </c>
      <c r="R23" s="754">
        <f t="shared" si="0"/>
        <v>-2.16</v>
      </c>
      <c r="S23" s="774" t="str">
        <f t="shared" si="1"/>
        <v/>
      </c>
      <c r="T23" s="774" t="str">
        <f t="shared" si="2"/>
        <v/>
      </c>
      <c r="U23" s="774" t="str">
        <f t="shared" si="3"/>
        <v/>
      </c>
      <c r="V23" s="779" t="str">
        <f t="shared" si="4"/>
        <v/>
      </c>
      <c r="W23" s="755"/>
    </row>
    <row r="24" spans="1:23" ht="14.4" customHeight="1" x14ac:dyDescent="0.3">
      <c r="A24" s="826" t="s">
        <v>4797</v>
      </c>
      <c r="B24" s="759">
        <v>1</v>
      </c>
      <c r="C24" s="760">
        <v>0.74</v>
      </c>
      <c r="D24" s="761">
        <v>6</v>
      </c>
      <c r="E24" s="771"/>
      <c r="F24" s="736"/>
      <c r="G24" s="737"/>
      <c r="H24" s="742"/>
      <c r="I24" s="736"/>
      <c r="J24" s="737"/>
      <c r="K24" s="741">
        <v>0.74</v>
      </c>
      <c r="L24" s="742">
        <v>3</v>
      </c>
      <c r="M24" s="742">
        <v>25</v>
      </c>
      <c r="N24" s="743">
        <v>8.24</v>
      </c>
      <c r="O24" s="742" t="s">
        <v>4759</v>
      </c>
      <c r="P24" s="772" t="s">
        <v>4798</v>
      </c>
      <c r="Q24" s="744">
        <f t="shared" si="0"/>
        <v>-1</v>
      </c>
      <c r="R24" s="744">
        <f t="shared" si="0"/>
        <v>-0.74</v>
      </c>
      <c r="S24" s="768" t="str">
        <f t="shared" si="1"/>
        <v/>
      </c>
      <c r="T24" s="768" t="str">
        <f t="shared" si="2"/>
        <v/>
      </c>
      <c r="U24" s="768" t="str">
        <f t="shared" si="3"/>
        <v/>
      </c>
      <c r="V24" s="773" t="str">
        <f t="shared" si="4"/>
        <v/>
      </c>
      <c r="W24" s="745"/>
    </row>
    <row r="25" spans="1:23" ht="14.4" customHeight="1" x14ac:dyDescent="0.3">
      <c r="A25" s="827" t="s">
        <v>4799</v>
      </c>
      <c r="B25" s="774">
        <v>1</v>
      </c>
      <c r="C25" s="775">
        <v>2.86</v>
      </c>
      <c r="D25" s="776">
        <v>19</v>
      </c>
      <c r="E25" s="777"/>
      <c r="F25" s="746"/>
      <c r="G25" s="747"/>
      <c r="H25" s="748">
        <v>1</v>
      </c>
      <c r="I25" s="749">
        <v>3.23</v>
      </c>
      <c r="J25" s="750">
        <v>4</v>
      </c>
      <c r="K25" s="751">
        <v>2.7</v>
      </c>
      <c r="L25" s="752">
        <v>6</v>
      </c>
      <c r="M25" s="752">
        <v>51</v>
      </c>
      <c r="N25" s="753">
        <v>17.09</v>
      </c>
      <c r="O25" s="752" t="s">
        <v>4759</v>
      </c>
      <c r="P25" s="778" t="s">
        <v>4800</v>
      </c>
      <c r="Q25" s="754">
        <f t="shared" si="0"/>
        <v>0</v>
      </c>
      <c r="R25" s="754">
        <f t="shared" si="0"/>
        <v>0.37000000000000011</v>
      </c>
      <c r="S25" s="774">
        <f t="shared" si="1"/>
        <v>17.09</v>
      </c>
      <c r="T25" s="774">
        <f t="shared" si="2"/>
        <v>4</v>
      </c>
      <c r="U25" s="774">
        <f t="shared" si="3"/>
        <v>-13.09</v>
      </c>
      <c r="V25" s="779">
        <f t="shared" si="4"/>
        <v>0.23405500292568754</v>
      </c>
      <c r="W25" s="755"/>
    </row>
    <row r="26" spans="1:23" ht="14.4" customHeight="1" x14ac:dyDescent="0.3">
      <c r="A26" s="827" t="s">
        <v>4801</v>
      </c>
      <c r="B26" s="774">
        <v>7</v>
      </c>
      <c r="C26" s="775">
        <v>8.7899999999999991</v>
      </c>
      <c r="D26" s="776">
        <v>3</v>
      </c>
      <c r="E26" s="777">
        <v>8</v>
      </c>
      <c r="F26" s="746">
        <v>12.33</v>
      </c>
      <c r="G26" s="747">
        <v>4</v>
      </c>
      <c r="H26" s="748">
        <v>30</v>
      </c>
      <c r="I26" s="749">
        <v>46.4</v>
      </c>
      <c r="J26" s="750">
        <v>5.8</v>
      </c>
      <c r="K26" s="751">
        <v>1.81</v>
      </c>
      <c r="L26" s="752">
        <v>4</v>
      </c>
      <c r="M26" s="752">
        <v>33</v>
      </c>
      <c r="N26" s="753">
        <v>10.84</v>
      </c>
      <c r="O26" s="752" t="s">
        <v>4759</v>
      </c>
      <c r="P26" s="778" t="s">
        <v>4802</v>
      </c>
      <c r="Q26" s="754">
        <f t="shared" si="0"/>
        <v>23</v>
      </c>
      <c r="R26" s="754">
        <f t="shared" si="0"/>
        <v>37.61</v>
      </c>
      <c r="S26" s="774">
        <f t="shared" si="1"/>
        <v>325.2</v>
      </c>
      <c r="T26" s="774">
        <f t="shared" si="2"/>
        <v>174</v>
      </c>
      <c r="U26" s="774">
        <f t="shared" si="3"/>
        <v>-151.19999999999999</v>
      </c>
      <c r="V26" s="779">
        <f t="shared" si="4"/>
        <v>0.5350553505535055</v>
      </c>
      <c r="W26" s="755">
        <v>36</v>
      </c>
    </row>
    <row r="27" spans="1:23" ht="14.4" customHeight="1" x14ac:dyDescent="0.3">
      <c r="A27" s="826" t="s">
        <v>4803</v>
      </c>
      <c r="B27" s="768"/>
      <c r="C27" s="769"/>
      <c r="D27" s="770"/>
      <c r="E27" s="738">
        <v>2</v>
      </c>
      <c r="F27" s="739">
        <v>2.09</v>
      </c>
      <c r="G27" s="740">
        <v>4.5</v>
      </c>
      <c r="H27" s="742"/>
      <c r="I27" s="736"/>
      <c r="J27" s="737"/>
      <c r="K27" s="741">
        <v>1.05</v>
      </c>
      <c r="L27" s="742">
        <v>4</v>
      </c>
      <c r="M27" s="742">
        <v>34</v>
      </c>
      <c r="N27" s="743">
        <v>11.31</v>
      </c>
      <c r="O27" s="742" t="s">
        <v>4759</v>
      </c>
      <c r="P27" s="772" t="s">
        <v>4804</v>
      </c>
      <c r="Q27" s="744">
        <f t="shared" si="0"/>
        <v>0</v>
      </c>
      <c r="R27" s="744">
        <f t="shared" si="0"/>
        <v>0</v>
      </c>
      <c r="S27" s="768" t="str">
        <f t="shared" si="1"/>
        <v/>
      </c>
      <c r="T27" s="768" t="str">
        <f t="shared" si="2"/>
        <v/>
      </c>
      <c r="U27" s="768" t="str">
        <f t="shared" si="3"/>
        <v/>
      </c>
      <c r="V27" s="773" t="str">
        <f t="shared" si="4"/>
        <v/>
      </c>
      <c r="W27" s="745"/>
    </row>
    <row r="28" spans="1:23" ht="14.4" customHeight="1" x14ac:dyDescent="0.3">
      <c r="A28" s="827" t="s">
        <v>4805</v>
      </c>
      <c r="B28" s="774"/>
      <c r="C28" s="775"/>
      <c r="D28" s="776"/>
      <c r="E28" s="748">
        <v>1</v>
      </c>
      <c r="F28" s="749">
        <v>0.92</v>
      </c>
      <c r="G28" s="750">
        <v>15</v>
      </c>
      <c r="H28" s="752"/>
      <c r="I28" s="746"/>
      <c r="J28" s="747"/>
      <c r="K28" s="751">
        <v>0.92</v>
      </c>
      <c r="L28" s="752">
        <v>4</v>
      </c>
      <c r="M28" s="752">
        <v>33</v>
      </c>
      <c r="N28" s="753">
        <v>11</v>
      </c>
      <c r="O28" s="752" t="s">
        <v>4759</v>
      </c>
      <c r="P28" s="778" t="s">
        <v>4806</v>
      </c>
      <c r="Q28" s="754">
        <f t="shared" si="0"/>
        <v>0</v>
      </c>
      <c r="R28" s="754">
        <f t="shared" si="0"/>
        <v>0</v>
      </c>
      <c r="S28" s="774" t="str">
        <f t="shared" si="1"/>
        <v/>
      </c>
      <c r="T28" s="774" t="str">
        <f t="shared" si="2"/>
        <v/>
      </c>
      <c r="U28" s="774" t="str">
        <f t="shared" si="3"/>
        <v/>
      </c>
      <c r="V28" s="779" t="str">
        <f t="shared" si="4"/>
        <v/>
      </c>
      <c r="W28" s="755"/>
    </row>
    <row r="29" spans="1:23" ht="14.4" customHeight="1" x14ac:dyDescent="0.3">
      <c r="A29" s="826" t="s">
        <v>4807</v>
      </c>
      <c r="B29" s="768">
        <v>1</v>
      </c>
      <c r="C29" s="769">
        <v>1.42</v>
      </c>
      <c r="D29" s="770">
        <v>35</v>
      </c>
      <c r="E29" s="771"/>
      <c r="F29" s="736"/>
      <c r="G29" s="737"/>
      <c r="H29" s="738">
        <v>1</v>
      </c>
      <c r="I29" s="739">
        <v>1.42</v>
      </c>
      <c r="J29" s="762">
        <v>28</v>
      </c>
      <c r="K29" s="741">
        <v>1.42</v>
      </c>
      <c r="L29" s="742">
        <v>4</v>
      </c>
      <c r="M29" s="742">
        <v>39</v>
      </c>
      <c r="N29" s="743">
        <v>12.93</v>
      </c>
      <c r="O29" s="742" t="s">
        <v>4759</v>
      </c>
      <c r="P29" s="772" t="s">
        <v>4808</v>
      </c>
      <c r="Q29" s="744">
        <f t="shared" si="0"/>
        <v>0</v>
      </c>
      <c r="R29" s="744">
        <f t="shared" si="0"/>
        <v>0</v>
      </c>
      <c r="S29" s="768">
        <f t="shared" si="1"/>
        <v>12.93</v>
      </c>
      <c r="T29" s="768">
        <f t="shared" si="2"/>
        <v>28</v>
      </c>
      <c r="U29" s="768">
        <f t="shared" si="3"/>
        <v>15.07</v>
      </c>
      <c r="V29" s="773">
        <f t="shared" si="4"/>
        <v>2.1655065738592421</v>
      </c>
      <c r="W29" s="745">
        <v>15</v>
      </c>
    </row>
    <row r="30" spans="1:23" ht="14.4" customHeight="1" x14ac:dyDescent="0.3">
      <c r="A30" s="826" t="s">
        <v>4809</v>
      </c>
      <c r="B30" s="768"/>
      <c r="C30" s="769"/>
      <c r="D30" s="770"/>
      <c r="E30" s="738">
        <v>1</v>
      </c>
      <c r="F30" s="739">
        <v>0.81</v>
      </c>
      <c r="G30" s="740">
        <v>17</v>
      </c>
      <c r="H30" s="742"/>
      <c r="I30" s="736"/>
      <c r="J30" s="737"/>
      <c r="K30" s="741">
        <v>0.81</v>
      </c>
      <c r="L30" s="742">
        <v>4</v>
      </c>
      <c r="M30" s="742">
        <v>33</v>
      </c>
      <c r="N30" s="743">
        <v>10.88</v>
      </c>
      <c r="O30" s="742" t="s">
        <v>4759</v>
      </c>
      <c r="P30" s="772" t="s">
        <v>4810</v>
      </c>
      <c r="Q30" s="744">
        <f t="shared" si="0"/>
        <v>0</v>
      </c>
      <c r="R30" s="744">
        <f t="shared" si="0"/>
        <v>0</v>
      </c>
      <c r="S30" s="768" t="str">
        <f t="shared" si="1"/>
        <v/>
      </c>
      <c r="T30" s="768" t="str">
        <f t="shared" si="2"/>
        <v/>
      </c>
      <c r="U30" s="768" t="str">
        <f t="shared" si="3"/>
        <v/>
      </c>
      <c r="V30" s="773" t="str">
        <f t="shared" si="4"/>
        <v/>
      </c>
      <c r="W30" s="745"/>
    </row>
    <row r="31" spans="1:23" ht="14.4" customHeight="1" x14ac:dyDescent="0.3">
      <c r="A31" s="828" t="s">
        <v>4811</v>
      </c>
      <c r="B31" s="811">
        <v>4</v>
      </c>
      <c r="C31" s="812">
        <v>3.64</v>
      </c>
      <c r="D31" s="780">
        <v>3</v>
      </c>
      <c r="E31" s="813">
        <v>6</v>
      </c>
      <c r="F31" s="814">
        <v>5.49</v>
      </c>
      <c r="G31" s="756">
        <v>7.8</v>
      </c>
      <c r="H31" s="815"/>
      <c r="I31" s="816"/>
      <c r="J31" s="757"/>
      <c r="K31" s="817">
        <v>1.1200000000000001</v>
      </c>
      <c r="L31" s="815">
        <v>4</v>
      </c>
      <c r="M31" s="815">
        <v>38</v>
      </c>
      <c r="N31" s="818">
        <v>12.79</v>
      </c>
      <c r="O31" s="815" t="s">
        <v>4759</v>
      </c>
      <c r="P31" s="819" t="s">
        <v>4812</v>
      </c>
      <c r="Q31" s="820">
        <f t="shared" si="0"/>
        <v>-4</v>
      </c>
      <c r="R31" s="820">
        <f t="shared" si="0"/>
        <v>-3.64</v>
      </c>
      <c r="S31" s="811" t="str">
        <f t="shared" si="1"/>
        <v/>
      </c>
      <c r="T31" s="811" t="str">
        <f t="shared" si="2"/>
        <v/>
      </c>
      <c r="U31" s="811" t="str">
        <f t="shared" si="3"/>
        <v/>
      </c>
      <c r="V31" s="821" t="str">
        <f t="shared" si="4"/>
        <v/>
      </c>
      <c r="W31" s="758"/>
    </row>
    <row r="32" spans="1:23" ht="14.4" customHeight="1" x14ac:dyDescent="0.3">
      <c r="A32" s="826" t="s">
        <v>4813</v>
      </c>
      <c r="B32" s="768"/>
      <c r="C32" s="769"/>
      <c r="D32" s="770"/>
      <c r="E32" s="771"/>
      <c r="F32" s="736"/>
      <c r="G32" s="737"/>
      <c r="H32" s="738">
        <v>1</v>
      </c>
      <c r="I32" s="739">
        <v>0.22</v>
      </c>
      <c r="J32" s="740">
        <v>1</v>
      </c>
      <c r="K32" s="741">
        <v>0.64</v>
      </c>
      <c r="L32" s="742">
        <v>3</v>
      </c>
      <c r="M32" s="742">
        <v>29</v>
      </c>
      <c r="N32" s="743">
        <v>9.6199999999999992</v>
      </c>
      <c r="O32" s="742" t="s">
        <v>4759</v>
      </c>
      <c r="P32" s="772" t="s">
        <v>4814</v>
      </c>
      <c r="Q32" s="744">
        <f t="shared" si="0"/>
        <v>1</v>
      </c>
      <c r="R32" s="744">
        <f t="shared" si="0"/>
        <v>0.22</v>
      </c>
      <c r="S32" s="768">
        <f t="shared" si="1"/>
        <v>9.6199999999999992</v>
      </c>
      <c r="T32" s="768">
        <f t="shared" si="2"/>
        <v>1</v>
      </c>
      <c r="U32" s="768">
        <f t="shared" si="3"/>
        <v>-8.6199999999999992</v>
      </c>
      <c r="V32" s="773">
        <f t="shared" si="4"/>
        <v>0.10395010395010396</v>
      </c>
      <c r="W32" s="745"/>
    </row>
    <row r="33" spans="1:23" ht="14.4" customHeight="1" x14ac:dyDescent="0.3">
      <c r="A33" s="827" t="s">
        <v>4815</v>
      </c>
      <c r="B33" s="764">
        <v>6</v>
      </c>
      <c r="C33" s="765">
        <v>2.4300000000000002</v>
      </c>
      <c r="D33" s="766">
        <v>2.2000000000000002</v>
      </c>
      <c r="E33" s="777"/>
      <c r="F33" s="746"/>
      <c r="G33" s="747"/>
      <c r="H33" s="752"/>
      <c r="I33" s="746"/>
      <c r="J33" s="747"/>
      <c r="K33" s="751">
        <v>0.41</v>
      </c>
      <c r="L33" s="752">
        <v>1</v>
      </c>
      <c r="M33" s="752">
        <v>5</v>
      </c>
      <c r="N33" s="753">
        <v>2.4900000000000002</v>
      </c>
      <c r="O33" s="752" t="s">
        <v>4759</v>
      </c>
      <c r="P33" s="778" t="s">
        <v>4816</v>
      </c>
      <c r="Q33" s="754">
        <f t="shared" si="0"/>
        <v>-6</v>
      </c>
      <c r="R33" s="754">
        <f t="shared" si="0"/>
        <v>-2.4300000000000002</v>
      </c>
      <c r="S33" s="774" t="str">
        <f t="shared" si="1"/>
        <v/>
      </c>
      <c r="T33" s="774" t="str">
        <f t="shared" si="2"/>
        <v/>
      </c>
      <c r="U33" s="774" t="str">
        <f t="shared" si="3"/>
        <v/>
      </c>
      <c r="V33" s="779" t="str">
        <f t="shared" si="4"/>
        <v/>
      </c>
      <c r="W33" s="755"/>
    </row>
    <row r="34" spans="1:23" ht="14.4" customHeight="1" x14ac:dyDescent="0.3">
      <c r="A34" s="826" t="s">
        <v>4817</v>
      </c>
      <c r="B34" s="768">
        <v>4</v>
      </c>
      <c r="C34" s="769">
        <v>27.35</v>
      </c>
      <c r="D34" s="770">
        <v>4.5</v>
      </c>
      <c r="E34" s="738">
        <v>4</v>
      </c>
      <c r="F34" s="739">
        <v>31.43</v>
      </c>
      <c r="G34" s="740">
        <v>5.8</v>
      </c>
      <c r="H34" s="742">
        <v>2</v>
      </c>
      <c r="I34" s="736">
        <v>12.35</v>
      </c>
      <c r="J34" s="737">
        <v>3.5</v>
      </c>
      <c r="K34" s="741">
        <v>8.16</v>
      </c>
      <c r="L34" s="742">
        <v>5</v>
      </c>
      <c r="M34" s="742">
        <v>47</v>
      </c>
      <c r="N34" s="743">
        <v>15.54</v>
      </c>
      <c r="O34" s="742" t="s">
        <v>4759</v>
      </c>
      <c r="P34" s="772" t="s">
        <v>4818</v>
      </c>
      <c r="Q34" s="744">
        <f t="shared" si="0"/>
        <v>-2</v>
      </c>
      <c r="R34" s="744">
        <f t="shared" si="0"/>
        <v>-15.000000000000002</v>
      </c>
      <c r="S34" s="768">
        <f t="shared" si="1"/>
        <v>31.08</v>
      </c>
      <c r="T34" s="768">
        <f t="shared" si="2"/>
        <v>7</v>
      </c>
      <c r="U34" s="768">
        <f t="shared" si="3"/>
        <v>-24.08</v>
      </c>
      <c r="V34" s="773">
        <f t="shared" si="4"/>
        <v>0.22522522522522523</v>
      </c>
      <c r="W34" s="745"/>
    </row>
    <row r="35" spans="1:23" ht="14.4" customHeight="1" x14ac:dyDescent="0.3">
      <c r="A35" s="827" t="s">
        <v>4819</v>
      </c>
      <c r="B35" s="764">
        <v>5</v>
      </c>
      <c r="C35" s="765">
        <v>23.92</v>
      </c>
      <c r="D35" s="766">
        <v>3.2</v>
      </c>
      <c r="E35" s="777">
        <v>2</v>
      </c>
      <c r="F35" s="746">
        <v>10.23</v>
      </c>
      <c r="G35" s="747">
        <v>8.5</v>
      </c>
      <c r="H35" s="752"/>
      <c r="I35" s="746"/>
      <c r="J35" s="747"/>
      <c r="K35" s="751">
        <v>5.1100000000000003</v>
      </c>
      <c r="L35" s="752">
        <v>3</v>
      </c>
      <c r="M35" s="752">
        <v>23</v>
      </c>
      <c r="N35" s="753">
        <v>7.75</v>
      </c>
      <c r="O35" s="752" t="s">
        <v>4759</v>
      </c>
      <c r="P35" s="778" t="s">
        <v>4820</v>
      </c>
      <c r="Q35" s="754">
        <f t="shared" si="0"/>
        <v>-5</v>
      </c>
      <c r="R35" s="754">
        <f t="shared" si="0"/>
        <v>-23.92</v>
      </c>
      <c r="S35" s="774" t="str">
        <f t="shared" si="1"/>
        <v/>
      </c>
      <c r="T35" s="774" t="str">
        <f t="shared" si="2"/>
        <v/>
      </c>
      <c r="U35" s="774" t="str">
        <f t="shared" si="3"/>
        <v/>
      </c>
      <c r="V35" s="779" t="str">
        <f t="shared" si="4"/>
        <v/>
      </c>
      <c r="W35" s="755"/>
    </row>
    <row r="36" spans="1:23" ht="14.4" customHeight="1" x14ac:dyDescent="0.3">
      <c r="A36" s="826" t="s">
        <v>4821</v>
      </c>
      <c r="B36" s="768"/>
      <c r="C36" s="769"/>
      <c r="D36" s="770"/>
      <c r="E36" s="738">
        <v>1</v>
      </c>
      <c r="F36" s="739">
        <v>3.52</v>
      </c>
      <c r="G36" s="740">
        <v>10</v>
      </c>
      <c r="H36" s="742"/>
      <c r="I36" s="736"/>
      <c r="J36" s="737"/>
      <c r="K36" s="741">
        <v>3.97</v>
      </c>
      <c r="L36" s="742">
        <v>2</v>
      </c>
      <c r="M36" s="742">
        <v>19</v>
      </c>
      <c r="N36" s="743">
        <v>6.22</v>
      </c>
      <c r="O36" s="742" t="s">
        <v>4759</v>
      </c>
      <c r="P36" s="772" t="s">
        <v>4822</v>
      </c>
      <c r="Q36" s="744">
        <f t="shared" si="0"/>
        <v>0</v>
      </c>
      <c r="R36" s="744">
        <f t="shared" si="0"/>
        <v>0</v>
      </c>
      <c r="S36" s="768" t="str">
        <f t="shared" si="1"/>
        <v/>
      </c>
      <c r="T36" s="768" t="str">
        <f t="shared" si="2"/>
        <v/>
      </c>
      <c r="U36" s="768" t="str">
        <f t="shared" si="3"/>
        <v/>
      </c>
      <c r="V36" s="773" t="str">
        <f t="shared" si="4"/>
        <v/>
      </c>
      <c r="W36" s="745"/>
    </row>
    <row r="37" spans="1:23" ht="14.4" customHeight="1" x14ac:dyDescent="0.3">
      <c r="A37" s="826" t="s">
        <v>4823</v>
      </c>
      <c r="B37" s="768">
        <v>1</v>
      </c>
      <c r="C37" s="769">
        <v>0.95</v>
      </c>
      <c r="D37" s="770">
        <v>3</v>
      </c>
      <c r="E37" s="738">
        <v>3</v>
      </c>
      <c r="F37" s="739">
        <v>3.75</v>
      </c>
      <c r="G37" s="740">
        <v>4</v>
      </c>
      <c r="H37" s="742"/>
      <c r="I37" s="736"/>
      <c r="J37" s="737"/>
      <c r="K37" s="741">
        <v>1.25</v>
      </c>
      <c r="L37" s="742">
        <v>4</v>
      </c>
      <c r="M37" s="742">
        <v>33</v>
      </c>
      <c r="N37" s="743">
        <v>11.04</v>
      </c>
      <c r="O37" s="742" t="s">
        <v>4759</v>
      </c>
      <c r="P37" s="772" t="s">
        <v>4824</v>
      </c>
      <c r="Q37" s="744">
        <f t="shared" si="0"/>
        <v>-1</v>
      </c>
      <c r="R37" s="744">
        <f t="shared" si="0"/>
        <v>-0.95</v>
      </c>
      <c r="S37" s="768" t="str">
        <f t="shared" si="1"/>
        <v/>
      </c>
      <c r="T37" s="768" t="str">
        <f t="shared" si="2"/>
        <v/>
      </c>
      <c r="U37" s="768" t="str">
        <f t="shared" si="3"/>
        <v/>
      </c>
      <c r="V37" s="773" t="str">
        <f t="shared" si="4"/>
        <v/>
      </c>
      <c r="W37" s="745"/>
    </row>
    <row r="38" spans="1:23" ht="14.4" customHeight="1" x14ac:dyDescent="0.3">
      <c r="A38" s="827" t="s">
        <v>4825</v>
      </c>
      <c r="B38" s="774"/>
      <c r="C38" s="775"/>
      <c r="D38" s="776"/>
      <c r="E38" s="748">
        <v>1</v>
      </c>
      <c r="F38" s="749">
        <v>0.98</v>
      </c>
      <c r="G38" s="750">
        <v>4</v>
      </c>
      <c r="H38" s="752"/>
      <c r="I38" s="746"/>
      <c r="J38" s="747"/>
      <c r="K38" s="751">
        <v>0.98</v>
      </c>
      <c r="L38" s="752">
        <v>4</v>
      </c>
      <c r="M38" s="752">
        <v>36</v>
      </c>
      <c r="N38" s="753">
        <v>12.11</v>
      </c>
      <c r="O38" s="752" t="s">
        <v>4759</v>
      </c>
      <c r="P38" s="778" t="s">
        <v>4826</v>
      </c>
      <c r="Q38" s="754">
        <f t="shared" si="0"/>
        <v>0</v>
      </c>
      <c r="R38" s="754">
        <f t="shared" si="0"/>
        <v>0</v>
      </c>
      <c r="S38" s="774" t="str">
        <f t="shared" si="1"/>
        <v/>
      </c>
      <c r="T38" s="774" t="str">
        <f t="shared" si="2"/>
        <v/>
      </c>
      <c r="U38" s="774" t="str">
        <f t="shared" si="3"/>
        <v/>
      </c>
      <c r="V38" s="779" t="str">
        <f t="shared" si="4"/>
        <v/>
      </c>
      <c r="W38" s="755"/>
    </row>
    <row r="39" spans="1:23" ht="14.4" customHeight="1" x14ac:dyDescent="0.3">
      <c r="A39" s="826" t="s">
        <v>4827</v>
      </c>
      <c r="B39" s="768"/>
      <c r="C39" s="769"/>
      <c r="D39" s="770"/>
      <c r="E39" s="738"/>
      <c r="F39" s="739"/>
      <c r="G39" s="740"/>
      <c r="H39" s="742">
        <v>1</v>
      </c>
      <c r="I39" s="736">
        <v>1.52</v>
      </c>
      <c r="J39" s="737">
        <v>4</v>
      </c>
      <c r="K39" s="741">
        <v>1.52</v>
      </c>
      <c r="L39" s="742">
        <v>4</v>
      </c>
      <c r="M39" s="742">
        <v>40</v>
      </c>
      <c r="N39" s="743">
        <v>13.23</v>
      </c>
      <c r="O39" s="742" t="s">
        <v>4759</v>
      </c>
      <c r="P39" s="772" t="s">
        <v>4828</v>
      </c>
      <c r="Q39" s="744">
        <f t="shared" si="0"/>
        <v>1</v>
      </c>
      <c r="R39" s="744">
        <f t="shared" si="0"/>
        <v>1.52</v>
      </c>
      <c r="S39" s="768">
        <f t="shared" si="1"/>
        <v>13.23</v>
      </c>
      <c r="T39" s="768">
        <f t="shared" si="2"/>
        <v>4</v>
      </c>
      <c r="U39" s="768">
        <f t="shared" si="3"/>
        <v>-9.23</v>
      </c>
      <c r="V39" s="773">
        <f t="shared" si="4"/>
        <v>0.30234315948601664</v>
      </c>
      <c r="W39" s="745"/>
    </row>
    <row r="40" spans="1:23" ht="14.4" customHeight="1" x14ac:dyDescent="0.3">
      <c r="A40" s="828" t="s">
        <v>4829</v>
      </c>
      <c r="B40" s="811"/>
      <c r="C40" s="812"/>
      <c r="D40" s="780"/>
      <c r="E40" s="813">
        <v>6</v>
      </c>
      <c r="F40" s="814">
        <v>12.59</v>
      </c>
      <c r="G40" s="756">
        <v>5.2</v>
      </c>
      <c r="H40" s="815">
        <v>4</v>
      </c>
      <c r="I40" s="816">
        <v>10.17</v>
      </c>
      <c r="J40" s="757">
        <v>5</v>
      </c>
      <c r="K40" s="817">
        <v>2.81</v>
      </c>
      <c r="L40" s="815">
        <v>5</v>
      </c>
      <c r="M40" s="815">
        <v>43</v>
      </c>
      <c r="N40" s="818">
        <v>14.31</v>
      </c>
      <c r="O40" s="815" t="s">
        <v>4759</v>
      </c>
      <c r="P40" s="819" t="s">
        <v>4830</v>
      </c>
      <c r="Q40" s="820">
        <f t="shared" si="0"/>
        <v>4</v>
      </c>
      <c r="R40" s="820">
        <f t="shared" si="0"/>
        <v>10.17</v>
      </c>
      <c r="S40" s="811">
        <f t="shared" si="1"/>
        <v>57.24</v>
      </c>
      <c r="T40" s="811">
        <f t="shared" si="2"/>
        <v>20</v>
      </c>
      <c r="U40" s="811">
        <f t="shared" si="3"/>
        <v>-37.24</v>
      </c>
      <c r="V40" s="821">
        <f t="shared" si="4"/>
        <v>0.34940600978336828</v>
      </c>
      <c r="W40" s="758"/>
    </row>
    <row r="41" spans="1:23" ht="14.4" customHeight="1" x14ac:dyDescent="0.3">
      <c r="A41" s="826" t="s">
        <v>4831</v>
      </c>
      <c r="B41" s="759">
        <v>1</v>
      </c>
      <c r="C41" s="760">
        <v>0.68</v>
      </c>
      <c r="D41" s="761">
        <v>8</v>
      </c>
      <c r="E41" s="771"/>
      <c r="F41" s="736"/>
      <c r="G41" s="737"/>
      <c r="H41" s="742"/>
      <c r="I41" s="736"/>
      <c r="J41" s="737"/>
      <c r="K41" s="741">
        <v>0.68</v>
      </c>
      <c r="L41" s="742">
        <v>3</v>
      </c>
      <c r="M41" s="742">
        <v>28</v>
      </c>
      <c r="N41" s="743">
        <v>9.17</v>
      </c>
      <c r="O41" s="742" t="s">
        <v>4759</v>
      </c>
      <c r="P41" s="772" t="s">
        <v>4832</v>
      </c>
      <c r="Q41" s="744">
        <f t="shared" si="0"/>
        <v>-1</v>
      </c>
      <c r="R41" s="744">
        <f t="shared" si="0"/>
        <v>-0.68</v>
      </c>
      <c r="S41" s="768" t="str">
        <f t="shared" si="1"/>
        <v/>
      </c>
      <c r="T41" s="768" t="str">
        <f t="shared" si="2"/>
        <v/>
      </c>
      <c r="U41" s="768" t="str">
        <f t="shared" si="3"/>
        <v/>
      </c>
      <c r="V41" s="773" t="str">
        <f t="shared" si="4"/>
        <v/>
      </c>
      <c r="W41" s="745"/>
    </row>
    <row r="42" spans="1:23" ht="14.4" customHeight="1" x14ac:dyDescent="0.3">
      <c r="A42" s="827" t="s">
        <v>4833</v>
      </c>
      <c r="B42" s="774"/>
      <c r="C42" s="775"/>
      <c r="D42" s="776"/>
      <c r="E42" s="748">
        <v>1</v>
      </c>
      <c r="F42" s="749">
        <v>0.92</v>
      </c>
      <c r="G42" s="750">
        <v>3</v>
      </c>
      <c r="H42" s="752"/>
      <c r="I42" s="746"/>
      <c r="J42" s="747"/>
      <c r="K42" s="751">
        <v>0.72</v>
      </c>
      <c r="L42" s="752">
        <v>3</v>
      </c>
      <c r="M42" s="752">
        <v>28</v>
      </c>
      <c r="N42" s="753">
        <v>9.44</v>
      </c>
      <c r="O42" s="752" t="s">
        <v>4759</v>
      </c>
      <c r="P42" s="778" t="s">
        <v>4834</v>
      </c>
      <c r="Q42" s="754">
        <f t="shared" si="0"/>
        <v>0</v>
      </c>
      <c r="R42" s="754">
        <f t="shared" si="0"/>
        <v>0</v>
      </c>
      <c r="S42" s="774" t="str">
        <f t="shared" si="1"/>
        <v/>
      </c>
      <c r="T42" s="774" t="str">
        <f t="shared" si="2"/>
        <v/>
      </c>
      <c r="U42" s="774" t="str">
        <f t="shared" si="3"/>
        <v/>
      </c>
      <c r="V42" s="779" t="str">
        <f t="shared" si="4"/>
        <v/>
      </c>
      <c r="W42" s="755"/>
    </row>
    <row r="43" spans="1:23" ht="14.4" customHeight="1" x14ac:dyDescent="0.3">
      <c r="A43" s="827" t="s">
        <v>4835</v>
      </c>
      <c r="B43" s="764">
        <v>1</v>
      </c>
      <c r="C43" s="765">
        <v>0.76</v>
      </c>
      <c r="D43" s="766">
        <v>3</v>
      </c>
      <c r="E43" s="777"/>
      <c r="F43" s="746"/>
      <c r="G43" s="747"/>
      <c r="H43" s="752"/>
      <c r="I43" s="746"/>
      <c r="J43" s="747"/>
      <c r="K43" s="751">
        <v>0.76</v>
      </c>
      <c r="L43" s="752">
        <v>3</v>
      </c>
      <c r="M43" s="752">
        <v>26</v>
      </c>
      <c r="N43" s="753">
        <v>8.6199999999999992</v>
      </c>
      <c r="O43" s="752" t="s">
        <v>4759</v>
      </c>
      <c r="P43" s="778" t="s">
        <v>4836</v>
      </c>
      <c r="Q43" s="754">
        <f t="shared" si="0"/>
        <v>-1</v>
      </c>
      <c r="R43" s="754">
        <f t="shared" si="0"/>
        <v>-0.76</v>
      </c>
      <c r="S43" s="774" t="str">
        <f t="shared" si="1"/>
        <v/>
      </c>
      <c r="T43" s="774" t="str">
        <f t="shared" si="2"/>
        <v/>
      </c>
      <c r="U43" s="774" t="str">
        <f t="shared" si="3"/>
        <v/>
      </c>
      <c r="V43" s="779" t="str">
        <f t="shared" si="4"/>
        <v/>
      </c>
      <c r="W43" s="755"/>
    </row>
    <row r="44" spans="1:23" ht="14.4" customHeight="1" x14ac:dyDescent="0.3">
      <c r="A44" s="826" t="s">
        <v>4837</v>
      </c>
      <c r="B44" s="759">
        <v>3</v>
      </c>
      <c r="C44" s="760">
        <v>12.57</v>
      </c>
      <c r="D44" s="761">
        <v>10.7</v>
      </c>
      <c r="E44" s="771">
        <v>1</v>
      </c>
      <c r="F44" s="736">
        <v>5.34</v>
      </c>
      <c r="G44" s="737">
        <v>20</v>
      </c>
      <c r="H44" s="742">
        <v>2</v>
      </c>
      <c r="I44" s="736">
        <v>7.68</v>
      </c>
      <c r="J44" s="737">
        <v>17.5</v>
      </c>
      <c r="K44" s="741">
        <v>5.34</v>
      </c>
      <c r="L44" s="742">
        <v>7</v>
      </c>
      <c r="M44" s="742">
        <v>62</v>
      </c>
      <c r="N44" s="743">
        <v>20.73</v>
      </c>
      <c r="O44" s="742" t="s">
        <v>4759</v>
      </c>
      <c r="P44" s="772" t="s">
        <v>4838</v>
      </c>
      <c r="Q44" s="744">
        <f t="shared" si="0"/>
        <v>-1</v>
      </c>
      <c r="R44" s="744">
        <f t="shared" si="0"/>
        <v>-4.8900000000000006</v>
      </c>
      <c r="S44" s="768">
        <f t="shared" si="1"/>
        <v>41.46</v>
      </c>
      <c r="T44" s="768">
        <f t="shared" si="2"/>
        <v>35</v>
      </c>
      <c r="U44" s="768">
        <f t="shared" si="3"/>
        <v>-6.4600000000000009</v>
      </c>
      <c r="V44" s="773">
        <f t="shared" si="4"/>
        <v>0.84418716835504104</v>
      </c>
      <c r="W44" s="745">
        <v>12</v>
      </c>
    </row>
    <row r="45" spans="1:23" ht="14.4" customHeight="1" x14ac:dyDescent="0.3">
      <c r="A45" s="827" t="s">
        <v>4839</v>
      </c>
      <c r="B45" s="774">
        <v>1</v>
      </c>
      <c r="C45" s="775">
        <v>4.62</v>
      </c>
      <c r="D45" s="776">
        <v>5</v>
      </c>
      <c r="E45" s="748">
        <v>1</v>
      </c>
      <c r="F45" s="749">
        <v>6.05</v>
      </c>
      <c r="G45" s="750">
        <v>29</v>
      </c>
      <c r="H45" s="752"/>
      <c r="I45" s="746"/>
      <c r="J45" s="747"/>
      <c r="K45" s="751">
        <v>4.62</v>
      </c>
      <c r="L45" s="752">
        <v>5</v>
      </c>
      <c r="M45" s="752">
        <v>47</v>
      </c>
      <c r="N45" s="753">
        <v>15.63</v>
      </c>
      <c r="O45" s="752" t="s">
        <v>4759</v>
      </c>
      <c r="P45" s="778" t="s">
        <v>4840</v>
      </c>
      <c r="Q45" s="754">
        <f t="shared" si="0"/>
        <v>-1</v>
      </c>
      <c r="R45" s="754">
        <f t="shared" si="0"/>
        <v>-4.62</v>
      </c>
      <c r="S45" s="774" t="str">
        <f t="shared" si="1"/>
        <v/>
      </c>
      <c r="T45" s="774" t="str">
        <f t="shared" si="2"/>
        <v/>
      </c>
      <c r="U45" s="774" t="str">
        <f t="shared" si="3"/>
        <v/>
      </c>
      <c r="V45" s="779" t="str">
        <f t="shared" si="4"/>
        <v/>
      </c>
      <c r="W45" s="755"/>
    </row>
    <row r="46" spans="1:23" ht="14.4" customHeight="1" x14ac:dyDescent="0.3">
      <c r="A46" s="827" t="s">
        <v>4841</v>
      </c>
      <c r="B46" s="764">
        <v>1</v>
      </c>
      <c r="C46" s="765">
        <v>1.91</v>
      </c>
      <c r="D46" s="766">
        <v>2</v>
      </c>
      <c r="E46" s="777"/>
      <c r="F46" s="746"/>
      <c r="G46" s="747"/>
      <c r="H46" s="752"/>
      <c r="I46" s="746"/>
      <c r="J46" s="747"/>
      <c r="K46" s="751">
        <v>2.54</v>
      </c>
      <c r="L46" s="752">
        <v>3</v>
      </c>
      <c r="M46" s="752">
        <v>28</v>
      </c>
      <c r="N46" s="753">
        <v>9.27</v>
      </c>
      <c r="O46" s="752" t="s">
        <v>4759</v>
      </c>
      <c r="P46" s="778" t="s">
        <v>4842</v>
      </c>
      <c r="Q46" s="754">
        <f t="shared" si="0"/>
        <v>-1</v>
      </c>
      <c r="R46" s="754">
        <f t="shared" si="0"/>
        <v>-1.91</v>
      </c>
      <c r="S46" s="774" t="str">
        <f t="shared" si="1"/>
        <v/>
      </c>
      <c r="T46" s="774" t="str">
        <f t="shared" si="2"/>
        <v/>
      </c>
      <c r="U46" s="774" t="str">
        <f t="shared" si="3"/>
        <v/>
      </c>
      <c r="V46" s="779" t="str">
        <f t="shared" si="4"/>
        <v/>
      </c>
      <c r="W46" s="755"/>
    </row>
    <row r="47" spans="1:23" ht="14.4" customHeight="1" x14ac:dyDescent="0.3">
      <c r="A47" s="826" t="s">
        <v>4843</v>
      </c>
      <c r="B47" s="768"/>
      <c r="C47" s="769"/>
      <c r="D47" s="770"/>
      <c r="E47" s="738">
        <v>1</v>
      </c>
      <c r="F47" s="739">
        <v>3.22</v>
      </c>
      <c r="G47" s="740">
        <v>4</v>
      </c>
      <c r="H47" s="742"/>
      <c r="I47" s="736"/>
      <c r="J47" s="737"/>
      <c r="K47" s="741">
        <v>2.65</v>
      </c>
      <c r="L47" s="742">
        <v>4</v>
      </c>
      <c r="M47" s="742">
        <v>40</v>
      </c>
      <c r="N47" s="743">
        <v>13.22</v>
      </c>
      <c r="O47" s="742" t="s">
        <v>4759</v>
      </c>
      <c r="P47" s="772" t="s">
        <v>4844</v>
      </c>
      <c r="Q47" s="744">
        <f t="shared" si="0"/>
        <v>0</v>
      </c>
      <c r="R47" s="744">
        <f t="shared" si="0"/>
        <v>0</v>
      </c>
      <c r="S47" s="768" t="str">
        <f t="shared" si="1"/>
        <v/>
      </c>
      <c r="T47" s="768" t="str">
        <f t="shared" si="2"/>
        <v/>
      </c>
      <c r="U47" s="768" t="str">
        <f t="shared" si="3"/>
        <v/>
      </c>
      <c r="V47" s="773" t="str">
        <f t="shared" si="4"/>
        <v/>
      </c>
      <c r="W47" s="745"/>
    </row>
    <row r="48" spans="1:23" ht="14.4" customHeight="1" x14ac:dyDescent="0.3">
      <c r="A48" s="827" t="s">
        <v>4845</v>
      </c>
      <c r="B48" s="774"/>
      <c r="C48" s="775"/>
      <c r="D48" s="776"/>
      <c r="E48" s="777"/>
      <c r="F48" s="746"/>
      <c r="G48" s="747"/>
      <c r="H48" s="748">
        <v>2</v>
      </c>
      <c r="I48" s="749">
        <v>17.940000000000001</v>
      </c>
      <c r="J48" s="750">
        <v>8</v>
      </c>
      <c r="K48" s="751">
        <v>6.99</v>
      </c>
      <c r="L48" s="752">
        <v>7</v>
      </c>
      <c r="M48" s="752">
        <v>67</v>
      </c>
      <c r="N48" s="753">
        <v>22.33</v>
      </c>
      <c r="O48" s="752" t="s">
        <v>4759</v>
      </c>
      <c r="P48" s="778" t="s">
        <v>4846</v>
      </c>
      <c r="Q48" s="754">
        <f t="shared" si="0"/>
        <v>2</v>
      </c>
      <c r="R48" s="754">
        <f t="shared" si="0"/>
        <v>17.940000000000001</v>
      </c>
      <c r="S48" s="774">
        <f t="shared" si="1"/>
        <v>44.66</v>
      </c>
      <c r="T48" s="774">
        <f t="shared" si="2"/>
        <v>16</v>
      </c>
      <c r="U48" s="774">
        <f t="shared" si="3"/>
        <v>-28.659999999999997</v>
      </c>
      <c r="V48" s="779">
        <f t="shared" si="4"/>
        <v>0.35826242722794449</v>
      </c>
      <c r="W48" s="755"/>
    </row>
    <row r="49" spans="1:23" ht="14.4" customHeight="1" x14ac:dyDescent="0.3">
      <c r="A49" s="827" t="s">
        <v>4847</v>
      </c>
      <c r="B49" s="764">
        <v>1</v>
      </c>
      <c r="C49" s="765">
        <v>2.83</v>
      </c>
      <c r="D49" s="766">
        <v>4</v>
      </c>
      <c r="E49" s="777"/>
      <c r="F49" s="746"/>
      <c r="G49" s="747"/>
      <c r="H49" s="752"/>
      <c r="I49" s="746"/>
      <c r="J49" s="747"/>
      <c r="K49" s="751">
        <v>3.3</v>
      </c>
      <c r="L49" s="752">
        <v>5</v>
      </c>
      <c r="M49" s="752">
        <v>49</v>
      </c>
      <c r="N49" s="753">
        <v>16.2</v>
      </c>
      <c r="O49" s="752" t="s">
        <v>4759</v>
      </c>
      <c r="P49" s="778" t="s">
        <v>4848</v>
      </c>
      <c r="Q49" s="754">
        <f t="shared" si="0"/>
        <v>-1</v>
      </c>
      <c r="R49" s="754">
        <f t="shared" si="0"/>
        <v>-2.83</v>
      </c>
      <c r="S49" s="774" t="str">
        <f t="shared" si="1"/>
        <v/>
      </c>
      <c r="T49" s="774" t="str">
        <f t="shared" si="2"/>
        <v/>
      </c>
      <c r="U49" s="774" t="str">
        <f t="shared" si="3"/>
        <v/>
      </c>
      <c r="V49" s="779" t="str">
        <f t="shared" si="4"/>
        <v/>
      </c>
      <c r="W49" s="755"/>
    </row>
    <row r="50" spans="1:23" ht="14.4" customHeight="1" x14ac:dyDescent="0.3">
      <c r="A50" s="826" t="s">
        <v>4849</v>
      </c>
      <c r="B50" s="768"/>
      <c r="C50" s="769"/>
      <c r="D50" s="770"/>
      <c r="E50" s="738">
        <v>3</v>
      </c>
      <c r="F50" s="739">
        <v>3.02</v>
      </c>
      <c r="G50" s="740">
        <v>11.7</v>
      </c>
      <c r="H50" s="742"/>
      <c r="I50" s="736"/>
      <c r="J50" s="737"/>
      <c r="K50" s="741">
        <v>0.95</v>
      </c>
      <c r="L50" s="742">
        <v>4</v>
      </c>
      <c r="M50" s="742">
        <v>35</v>
      </c>
      <c r="N50" s="743">
        <v>11.69</v>
      </c>
      <c r="O50" s="742" t="s">
        <v>4759</v>
      </c>
      <c r="P50" s="772" t="s">
        <v>4850</v>
      </c>
      <c r="Q50" s="744">
        <f t="shared" si="0"/>
        <v>0</v>
      </c>
      <c r="R50" s="744">
        <f t="shared" si="0"/>
        <v>0</v>
      </c>
      <c r="S50" s="768" t="str">
        <f t="shared" si="1"/>
        <v/>
      </c>
      <c r="T50" s="768" t="str">
        <f t="shared" si="2"/>
        <v/>
      </c>
      <c r="U50" s="768" t="str">
        <f t="shared" si="3"/>
        <v/>
      </c>
      <c r="V50" s="773" t="str">
        <f t="shared" si="4"/>
        <v/>
      </c>
      <c r="W50" s="745"/>
    </row>
    <row r="51" spans="1:23" ht="14.4" customHeight="1" x14ac:dyDescent="0.3">
      <c r="A51" s="827" t="s">
        <v>4851</v>
      </c>
      <c r="B51" s="764">
        <v>2</v>
      </c>
      <c r="C51" s="765">
        <v>3.32</v>
      </c>
      <c r="D51" s="766">
        <v>10.5</v>
      </c>
      <c r="E51" s="777">
        <v>1</v>
      </c>
      <c r="F51" s="746">
        <v>1.22</v>
      </c>
      <c r="G51" s="747">
        <v>3</v>
      </c>
      <c r="H51" s="752"/>
      <c r="I51" s="746"/>
      <c r="J51" s="747"/>
      <c r="K51" s="751">
        <v>1.92</v>
      </c>
      <c r="L51" s="752">
        <v>5</v>
      </c>
      <c r="M51" s="752">
        <v>42</v>
      </c>
      <c r="N51" s="753">
        <v>13.91</v>
      </c>
      <c r="O51" s="752" t="s">
        <v>4759</v>
      </c>
      <c r="P51" s="778" t="s">
        <v>4852</v>
      </c>
      <c r="Q51" s="754">
        <f t="shared" si="0"/>
        <v>-2</v>
      </c>
      <c r="R51" s="754">
        <f t="shared" si="0"/>
        <v>-3.32</v>
      </c>
      <c r="S51" s="774" t="str">
        <f t="shared" si="1"/>
        <v/>
      </c>
      <c r="T51" s="774" t="str">
        <f t="shared" si="2"/>
        <v/>
      </c>
      <c r="U51" s="774" t="str">
        <f t="shared" si="3"/>
        <v/>
      </c>
      <c r="V51" s="779" t="str">
        <f t="shared" si="4"/>
        <v/>
      </c>
      <c r="W51" s="755"/>
    </row>
    <row r="52" spans="1:23" ht="14.4" customHeight="1" x14ac:dyDescent="0.3">
      <c r="A52" s="827" t="s">
        <v>4853</v>
      </c>
      <c r="B52" s="764">
        <v>1</v>
      </c>
      <c r="C52" s="765">
        <v>1.0900000000000001</v>
      </c>
      <c r="D52" s="766">
        <v>4</v>
      </c>
      <c r="E52" s="777"/>
      <c r="F52" s="746"/>
      <c r="G52" s="747"/>
      <c r="H52" s="752"/>
      <c r="I52" s="746"/>
      <c r="J52" s="747"/>
      <c r="K52" s="751">
        <v>0.98</v>
      </c>
      <c r="L52" s="752">
        <v>4</v>
      </c>
      <c r="M52" s="752">
        <v>34</v>
      </c>
      <c r="N52" s="753">
        <v>11.34</v>
      </c>
      <c r="O52" s="752" t="s">
        <v>4759</v>
      </c>
      <c r="P52" s="778" t="s">
        <v>4854</v>
      </c>
      <c r="Q52" s="754">
        <f t="shared" si="0"/>
        <v>-1</v>
      </c>
      <c r="R52" s="754">
        <f t="shared" si="0"/>
        <v>-1.0900000000000001</v>
      </c>
      <c r="S52" s="774" t="str">
        <f t="shared" si="1"/>
        <v/>
      </c>
      <c r="T52" s="774" t="str">
        <f t="shared" si="2"/>
        <v/>
      </c>
      <c r="U52" s="774" t="str">
        <f t="shared" si="3"/>
        <v/>
      </c>
      <c r="V52" s="779" t="str">
        <f t="shared" si="4"/>
        <v/>
      </c>
      <c r="W52" s="755"/>
    </row>
    <row r="53" spans="1:23" ht="14.4" customHeight="1" x14ac:dyDescent="0.3">
      <c r="A53" s="826" t="s">
        <v>4855</v>
      </c>
      <c r="B53" s="768"/>
      <c r="C53" s="769"/>
      <c r="D53" s="770"/>
      <c r="E53" s="771"/>
      <c r="F53" s="736"/>
      <c r="G53" s="737"/>
      <c r="H53" s="738">
        <v>1</v>
      </c>
      <c r="I53" s="739">
        <v>1.06</v>
      </c>
      <c r="J53" s="740">
        <v>3</v>
      </c>
      <c r="K53" s="741">
        <v>0.95</v>
      </c>
      <c r="L53" s="742">
        <v>4</v>
      </c>
      <c r="M53" s="742">
        <v>32</v>
      </c>
      <c r="N53" s="743">
        <v>10.56</v>
      </c>
      <c r="O53" s="742" t="s">
        <v>4759</v>
      </c>
      <c r="P53" s="772" t="s">
        <v>4856</v>
      </c>
      <c r="Q53" s="744">
        <f t="shared" si="0"/>
        <v>1</v>
      </c>
      <c r="R53" s="744">
        <f t="shared" si="0"/>
        <v>1.06</v>
      </c>
      <c r="S53" s="768">
        <f t="shared" si="1"/>
        <v>10.56</v>
      </c>
      <c r="T53" s="768">
        <f t="shared" si="2"/>
        <v>3</v>
      </c>
      <c r="U53" s="768">
        <f t="shared" si="3"/>
        <v>-7.5600000000000005</v>
      </c>
      <c r="V53" s="773">
        <f t="shared" si="4"/>
        <v>0.28409090909090906</v>
      </c>
      <c r="W53" s="745"/>
    </row>
    <row r="54" spans="1:23" ht="14.4" customHeight="1" x14ac:dyDescent="0.3">
      <c r="A54" s="827" t="s">
        <v>4857</v>
      </c>
      <c r="B54" s="774"/>
      <c r="C54" s="775"/>
      <c r="D54" s="776"/>
      <c r="E54" s="748">
        <v>1</v>
      </c>
      <c r="F54" s="749">
        <v>3.51</v>
      </c>
      <c r="G54" s="750">
        <v>8</v>
      </c>
      <c r="H54" s="752"/>
      <c r="I54" s="746"/>
      <c r="J54" s="747"/>
      <c r="K54" s="751">
        <v>3.51</v>
      </c>
      <c r="L54" s="752">
        <v>6</v>
      </c>
      <c r="M54" s="752">
        <v>50</v>
      </c>
      <c r="N54" s="753">
        <v>16.55</v>
      </c>
      <c r="O54" s="752" t="s">
        <v>3828</v>
      </c>
      <c r="P54" s="778" t="s">
        <v>4858</v>
      </c>
      <c r="Q54" s="754">
        <f t="shared" si="0"/>
        <v>0</v>
      </c>
      <c r="R54" s="754">
        <f t="shared" si="0"/>
        <v>0</v>
      </c>
      <c r="S54" s="774" t="str">
        <f t="shared" si="1"/>
        <v/>
      </c>
      <c r="T54" s="774" t="str">
        <f t="shared" si="2"/>
        <v/>
      </c>
      <c r="U54" s="774" t="str">
        <f t="shared" si="3"/>
        <v/>
      </c>
      <c r="V54" s="779" t="str">
        <f t="shared" si="4"/>
        <v/>
      </c>
      <c r="W54" s="755"/>
    </row>
    <row r="55" spans="1:23" ht="14.4" customHeight="1" x14ac:dyDescent="0.3">
      <c r="A55" s="827" t="s">
        <v>4859</v>
      </c>
      <c r="B55" s="774"/>
      <c r="C55" s="775"/>
      <c r="D55" s="776"/>
      <c r="E55" s="748">
        <v>1</v>
      </c>
      <c r="F55" s="749">
        <v>2.35</v>
      </c>
      <c r="G55" s="750">
        <v>4</v>
      </c>
      <c r="H55" s="752"/>
      <c r="I55" s="746"/>
      <c r="J55" s="747"/>
      <c r="K55" s="751">
        <v>3.24</v>
      </c>
      <c r="L55" s="752">
        <v>6</v>
      </c>
      <c r="M55" s="752">
        <v>52</v>
      </c>
      <c r="N55" s="753">
        <v>17.190000000000001</v>
      </c>
      <c r="O55" s="752" t="s">
        <v>4759</v>
      </c>
      <c r="P55" s="778" t="s">
        <v>4860</v>
      </c>
      <c r="Q55" s="754">
        <f t="shared" si="0"/>
        <v>0</v>
      </c>
      <c r="R55" s="754">
        <f t="shared" si="0"/>
        <v>0</v>
      </c>
      <c r="S55" s="774" t="str">
        <f t="shared" si="1"/>
        <v/>
      </c>
      <c r="T55" s="774" t="str">
        <f t="shared" si="2"/>
        <v/>
      </c>
      <c r="U55" s="774" t="str">
        <f t="shared" si="3"/>
        <v/>
      </c>
      <c r="V55" s="779" t="str">
        <f t="shared" si="4"/>
        <v/>
      </c>
      <c r="W55" s="755"/>
    </row>
    <row r="56" spans="1:23" ht="14.4" customHeight="1" x14ac:dyDescent="0.3">
      <c r="A56" s="826" t="s">
        <v>4861</v>
      </c>
      <c r="B56" s="759">
        <v>1</v>
      </c>
      <c r="C56" s="760">
        <v>2.72</v>
      </c>
      <c r="D56" s="761">
        <v>6</v>
      </c>
      <c r="E56" s="771"/>
      <c r="F56" s="736"/>
      <c r="G56" s="737"/>
      <c r="H56" s="742"/>
      <c r="I56" s="736"/>
      <c r="J56" s="737"/>
      <c r="K56" s="741">
        <v>1.1100000000000001</v>
      </c>
      <c r="L56" s="742">
        <v>3</v>
      </c>
      <c r="M56" s="742">
        <v>31</v>
      </c>
      <c r="N56" s="743">
        <v>10.34</v>
      </c>
      <c r="O56" s="742" t="s">
        <v>4759</v>
      </c>
      <c r="P56" s="772" t="s">
        <v>4862</v>
      </c>
      <c r="Q56" s="744">
        <f t="shared" si="0"/>
        <v>-1</v>
      </c>
      <c r="R56" s="744">
        <f t="shared" si="0"/>
        <v>-2.72</v>
      </c>
      <c r="S56" s="768" t="str">
        <f t="shared" si="1"/>
        <v/>
      </c>
      <c r="T56" s="768" t="str">
        <f t="shared" si="2"/>
        <v/>
      </c>
      <c r="U56" s="768" t="str">
        <f t="shared" si="3"/>
        <v/>
      </c>
      <c r="V56" s="773" t="str">
        <f t="shared" si="4"/>
        <v/>
      </c>
      <c r="W56" s="745"/>
    </row>
    <row r="57" spans="1:23" ht="14.4" customHeight="1" x14ac:dyDescent="0.3">
      <c r="A57" s="826" t="s">
        <v>4863</v>
      </c>
      <c r="B57" s="759">
        <v>1</v>
      </c>
      <c r="C57" s="760">
        <v>1.81</v>
      </c>
      <c r="D57" s="761">
        <v>2</v>
      </c>
      <c r="E57" s="771"/>
      <c r="F57" s="736"/>
      <c r="G57" s="737"/>
      <c r="H57" s="742"/>
      <c r="I57" s="736"/>
      <c r="J57" s="737"/>
      <c r="K57" s="741">
        <v>1.63</v>
      </c>
      <c r="L57" s="742">
        <v>2</v>
      </c>
      <c r="M57" s="742">
        <v>20</v>
      </c>
      <c r="N57" s="743">
        <v>6.62</v>
      </c>
      <c r="O57" s="742" t="s">
        <v>4759</v>
      </c>
      <c r="P57" s="772" t="s">
        <v>4864</v>
      </c>
      <c r="Q57" s="744">
        <f t="shared" si="0"/>
        <v>-1</v>
      </c>
      <c r="R57" s="744">
        <f t="shared" si="0"/>
        <v>-1.81</v>
      </c>
      <c r="S57" s="768" t="str">
        <f t="shared" si="1"/>
        <v/>
      </c>
      <c r="T57" s="768" t="str">
        <f t="shared" si="2"/>
        <v/>
      </c>
      <c r="U57" s="768" t="str">
        <f t="shared" si="3"/>
        <v/>
      </c>
      <c r="V57" s="773" t="str">
        <f t="shared" si="4"/>
        <v/>
      </c>
      <c r="W57" s="745"/>
    </row>
    <row r="58" spans="1:23" ht="14.4" customHeight="1" x14ac:dyDescent="0.3">
      <c r="A58" s="826" t="s">
        <v>4865</v>
      </c>
      <c r="B58" s="768">
        <v>1</v>
      </c>
      <c r="C58" s="769">
        <v>0.28000000000000003</v>
      </c>
      <c r="D58" s="770">
        <v>1</v>
      </c>
      <c r="E58" s="738">
        <v>1</v>
      </c>
      <c r="F58" s="739">
        <v>0.74</v>
      </c>
      <c r="G58" s="740">
        <v>8</v>
      </c>
      <c r="H58" s="742"/>
      <c r="I58" s="736"/>
      <c r="J58" s="737"/>
      <c r="K58" s="741">
        <v>0.74</v>
      </c>
      <c r="L58" s="742">
        <v>3</v>
      </c>
      <c r="M58" s="742">
        <v>29</v>
      </c>
      <c r="N58" s="743">
        <v>9.81</v>
      </c>
      <c r="O58" s="742" t="s">
        <v>4759</v>
      </c>
      <c r="P58" s="772" t="s">
        <v>4866</v>
      </c>
      <c r="Q58" s="744">
        <f t="shared" si="0"/>
        <v>-1</v>
      </c>
      <c r="R58" s="744">
        <f t="shared" si="0"/>
        <v>-0.28000000000000003</v>
      </c>
      <c r="S58" s="768" t="str">
        <f t="shared" si="1"/>
        <v/>
      </c>
      <c r="T58" s="768" t="str">
        <f t="shared" si="2"/>
        <v/>
      </c>
      <c r="U58" s="768" t="str">
        <f t="shared" si="3"/>
        <v/>
      </c>
      <c r="V58" s="773" t="str">
        <f t="shared" si="4"/>
        <v/>
      </c>
      <c r="W58" s="745"/>
    </row>
    <row r="59" spans="1:23" ht="14.4" customHeight="1" x14ac:dyDescent="0.3">
      <c r="A59" s="827" t="s">
        <v>4867</v>
      </c>
      <c r="B59" s="774"/>
      <c r="C59" s="775"/>
      <c r="D59" s="776"/>
      <c r="E59" s="748">
        <v>1</v>
      </c>
      <c r="F59" s="749">
        <v>5.53</v>
      </c>
      <c r="G59" s="750">
        <v>6</v>
      </c>
      <c r="H59" s="752"/>
      <c r="I59" s="746"/>
      <c r="J59" s="747"/>
      <c r="K59" s="751">
        <v>7.17</v>
      </c>
      <c r="L59" s="752">
        <v>8</v>
      </c>
      <c r="M59" s="752">
        <v>69</v>
      </c>
      <c r="N59" s="753">
        <v>23</v>
      </c>
      <c r="O59" s="752" t="s">
        <v>4759</v>
      </c>
      <c r="P59" s="778" t="s">
        <v>4868</v>
      </c>
      <c r="Q59" s="754">
        <f t="shared" si="0"/>
        <v>0</v>
      </c>
      <c r="R59" s="754">
        <f t="shared" si="0"/>
        <v>0</v>
      </c>
      <c r="S59" s="774" t="str">
        <f t="shared" si="1"/>
        <v/>
      </c>
      <c r="T59" s="774" t="str">
        <f t="shared" si="2"/>
        <v/>
      </c>
      <c r="U59" s="774" t="str">
        <f t="shared" si="3"/>
        <v/>
      </c>
      <c r="V59" s="779" t="str">
        <f t="shared" si="4"/>
        <v/>
      </c>
      <c r="W59" s="755"/>
    </row>
    <row r="60" spans="1:23" ht="14.4" customHeight="1" x14ac:dyDescent="0.3">
      <c r="A60" s="826" t="s">
        <v>4869</v>
      </c>
      <c r="B60" s="759">
        <v>1</v>
      </c>
      <c r="C60" s="760">
        <v>1.43</v>
      </c>
      <c r="D60" s="761">
        <v>3</v>
      </c>
      <c r="E60" s="771"/>
      <c r="F60" s="736"/>
      <c r="G60" s="737"/>
      <c r="H60" s="742"/>
      <c r="I60" s="736"/>
      <c r="J60" s="737"/>
      <c r="K60" s="741">
        <v>1.43</v>
      </c>
      <c r="L60" s="742">
        <v>3</v>
      </c>
      <c r="M60" s="742">
        <v>29</v>
      </c>
      <c r="N60" s="743">
        <v>9.7799999999999994</v>
      </c>
      <c r="O60" s="742" t="s">
        <v>4759</v>
      </c>
      <c r="P60" s="772" t="s">
        <v>4870</v>
      </c>
      <c r="Q60" s="744">
        <f t="shared" si="0"/>
        <v>-1</v>
      </c>
      <c r="R60" s="744">
        <f t="shared" si="0"/>
        <v>-1.43</v>
      </c>
      <c r="S60" s="768" t="str">
        <f t="shared" si="1"/>
        <v/>
      </c>
      <c r="T60" s="768" t="str">
        <f t="shared" si="2"/>
        <v/>
      </c>
      <c r="U60" s="768" t="str">
        <f t="shared" si="3"/>
        <v/>
      </c>
      <c r="V60" s="773" t="str">
        <f t="shared" si="4"/>
        <v/>
      </c>
      <c r="W60" s="745"/>
    </row>
    <row r="61" spans="1:23" ht="14.4" customHeight="1" x14ac:dyDescent="0.3">
      <c r="A61" s="826" t="s">
        <v>4871</v>
      </c>
      <c r="B61" s="759">
        <v>1</v>
      </c>
      <c r="C61" s="760">
        <v>1.68</v>
      </c>
      <c r="D61" s="761">
        <v>4</v>
      </c>
      <c r="E61" s="771"/>
      <c r="F61" s="736"/>
      <c r="G61" s="737"/>
      <c r="H61" s="742"/>
      <c r="I61" s="736"/>
      <c r="J61" s="737"/>
      <c r="K61" s="741">
        <v>1.32</v>
      </c>
      <c r="L61" s="742">
        <v>4</v>
      </c>
      <c r="M61" s="742">
        <v>34</v>
      </c>
      <c r="N61" s="743">
        <v>11.33</v>
      </c>
      <c r="O61" s="742" t="s">
        <v>4759</v>
      </c>
      <c r="P61" s="772" t="s">
        <v>4872</v>
      </c>
      <c r="Q61" s="744">
        <f t="shared" si="0"/>
        <v>-1</v>
      </c>
      <c r="R61" s="744">
        <f t="shared" si="0"/>
        <v>-1.68</v>
      </c>
      <c r="S61" s="768" t="str">
        <f t="shared" si="1"/>
        <v/>
      </c>
      <c r="T61" s="768" t="str">
        <f t="shared" si="2"/>
        <v/>
      </c>
      <c r="U61" s="768" t="str">
        <f t="shared" si="3"/>
        <v/>
      </c>
      <c r="V61" s="773" t="str">
        <f t="shared" si="4"/>
        <v/>
      </c>
      <c r="W61" s="745"/>
    </row>
    <row r="62" spans="1:23" ht="14.4" customHeight="1" x14ac:dyDescent="0.3">
      <c r="A62" s="827" t="s">
        <v>4873</v>
      </c>
      <c r="B62" s="764">
        <v>1</v>
      </c>
      <c r="C62" s="765">
        <v>1.1399999999999999</v>
      </c>
      <c r="D62" s="766">
        <v>3</v>
      </c>
      <c r="E62" s="777"/>
      <c r="F62" s="746"/>
      <c r="G62" s="747"/>
      <c r="H62" s="752"/>
      <c r="I62" s="746"/>
      <c r="J62" s="747"/>
      <c r="K62" s="751">
        <v>1.1399999999999999</v>
      </c>
      <c r="L62" s="752">
        <v>3</v>
      </c>
      <c r="M62" s="752">
        <v>31</v>
      </c>
      <c r="N62" s="753">
        <v>10.29</v>
      </c>
      <c r="O62" s="752" t="s">
        <v>4874</v>
      </c>
      <c r="P62" s="778" t="s">
        <v>4875</v>
      </c>
      <c r="Q62" s="754">
        <f t="shared" si="0"/>
        <v>-1</v>
      </c>
      <c r="R62" s="754">
        <f t="shared" si="0"/>
        <v>-1.1399999999999999</v>
      </c>
      <c r="S62" s="774" t="str">
        <f t="shared" si="1"/>
        <v/>
      </c>
      <c r="T62" s="774" t="str">
        <f t="shared" si="2"/>
        <v/>
      </c>
      <c r="U62" s="774" t="str">
        <f t="shared" si="3"/>
        <v/>
      </c>
      <c r="V62" s="779" t="str">
        <f t="shared" si="4"/>
        <v/>
      </c>
      <c r="W62" s="755"/>
    </row>
    <row r="63" spans="1:23" ht="14.4" customHeight="1" x14ac:dyDescent="0.3">
      <c r="A63" s="826" t="s">
        <v>4876</v>
      </c>
      <c r="B63" s="768"/>
      <c r="C63" s="769"/>
      <c r="D63" s="770"/>
      <c r="E63" s="738">
        <v>1</v>
      </c>
      <c r="F63" s="739">
        <v>1.55</v>
      </c>
      <c r="G63" s="740">
        <v>10</v>
      </c>
      <c r="H63" s="742"/>
      <c r="I63" s="736"/>
      <c r="J63" s="737"/>
      <c r="K63" s="741">
        <v>1.05</v>
      </c>
      <c r="L63" s="742">
        <v>3</v>
      </c>
      <c r="M63" s="742">
        <v>30</v>
      </c>
      <c r="N63" s="743">
        <v>9.94</v>
      </c>
      <c r="O63" s="742" t="s">
        <v>4874</v>
      </c>
      <c r="P63" s="772" t="s">
        <v>4877</v>
      </c>
      <c r="Q63" s="744">
        <f t="shared" si="0"/>
        <v>0</v>
      </c>
      <c r="R63" s="744">
        <f t="shared" si="0"/>
        <v>0</v>
      </c>
      <c r="S63" s="768" t="str">
        <f t="shared" si="1"/>
        <v/>
      </c>
      <c r="T63" s="768" t="str">
        <f t="shared" si="2"/>
        <v/>
      </c>
      <c r="U63" s="768" t="str">
        <f t="shared" si="3"/>
        <v/>
      </c>
      <c r="V63" s="773" t="str">
        <f t="shared" si="4"/>
        <v/>
      </c>
      <c r="W63" s="745"/>
    </row>
    <row r="64" spans="1:23" ht="14.4" customHeight="1" x14ac:dyDescent="0.3">
      <c r="A64" s="826" t="s">
        <v>4878</v>
      </c>
      <c r="B64" s="768"/>
      <c r="C64" s="769"/>
      <c r="D64" s="770"/>
      <c r="E64" s="771"/>
      <c r="F64" s="736"/>
      <c r="G64" s="737"/>
      <c r="H64" s="738">
        <v>1</v>
      </c>
      <c r="I64" s="739">
        <v>2.85</v>
      </c>
      <c r="J64" s="740">
        <v>2</v>
      </c>
      <c r="K64" s="741">
        <v>4.24</v>
      </c>
      <c r="L64" s="742">
        <v>4</v>
      </c>
      <c r="M64" s="742">
        <v>37</v>
      </c>
      <c r="N64" s="743">
        <v>12.47</v>
      </c>
      <c r="O64" s="742" t="s">
        <v>4879</v>
      </c>
      <c r="P64" s="772" t="s">
        <v>4880</v>
      </c>
      <c r="Q64" s="744">
        <f t="shared" si="0"/>
        <v>1</v>
      </c>
      <c r="R64" s="744">
        <f t="shared" si="0"/>
        <v>2.85</v>
      </c>
      <c r="S64" s="768">
        <f t="shared" si="1"/>
        <v>12.47</v>
      </c>
      <c r="T64" s="768">
        <f t="shared" si="2"/>
        <v>2</v>
      </c>
      <c r="U64" s="768">
        <f t="shared" si="3"/>
        <v>-10.47</v>
      </c>
      <c r="V64" s="773">
        <f t="shared" si="4"/>
        <v>0.16038492381716118</v>
      </c>
      <c r="W64" s="745"/>
    </row>
    <row r="65" spans="1:23" ht="14.4" customHeight="1" x14ac:dyDescent="0.3">
      <c r="A65" s="827" t="s">
        <v>4881</v>
      </c>
      <c r="B65" s="774">
        <v>1</v>
      </c>
      <c r="C65" s="775">
        <v>2.13</v>
      </c>
      <c r="D65" s="776">
        <v>5</v>
      </c>
      <c r="E65" s="777">
        <v>1</v>
      </c>
      <c r="F65" s="746">
        <v>1.8</v>
      </c>
      <c r="G65" s="747">
        <v>3</v>
      </c>
      <c r="H65" s="748">
        <v>2</v>
      </c>
      <c r="I65" s="749">
        <v>8.61</v>
      </c>
      <c r="J65" s="767">
        <v>13.5</v>
      </c>
      <c r="K65" s="751">
        <v>2.13</v>
      </c>
      <c r="L65" s="752">
        <v>4</v>
      </c>
      <c r="M65" s="752">
        <v>35</v>
      </c>
      <c r="N65" s="753">
        <v>11.67</v>
      </c>
      <c r="O65" s="752" t="s">
        <v>4879</v>
      </c>
      <c r="P65" s="778" t="s">
        <v>4882</v>
      </c>
      <c r="Q65" s="754">
        <f t="shared" si="0"/>
        <v>1</v>
      </c>
      <c r="R65" s="754">
        <f t="shared" si="0"/>
        <v>6.4799999999999995</v>
      </c>
      <c r="S65" s="774">
        <f t="shared" si="1"/>
        <v>23.34</v>
      </c>
      <c r="T65" s="774">
        <f t="shared" si="2"/>
        <v>27</v>
      </c>
      <c r="U65" s="774">
        <f t="shared" si="3"/>
        <v>3.66</v>
      </c>
      <c r="V65" s="779">
        <f t="shared" si="4"/>
        <v>1.1568123393316196</v>
      </c>
      <c r="W65" s="755">
        <v>6</v>
      </c>
    </row>
    <row r="66" spans="1:23" ht="14.4" customHeight="1" x14ac:dyDescent="0.3">
      <c r="A66" s="827" t="s">
        <v>4883</v>
      </c>
      <c r="B66" s="774">
        <v>1</v>
      </c>
      <c r="C66" s="775">
        <v>2.37</v>
      </c>
      <c r="D66" s="776">
        <v>2</v>
      </c>
      <c r="E66" s="777">
        <v>1</v>
      </c>
      <c r="F66" s="746">
        <v>6.6</v>
      </c>
      <c r="G66" s="747">
        <v>36</v>
      </c>
      <c r="H66" s="748">
        <v>3</v>
      </c>
      <c r="I66" s="749">
        <v>17.64</v>
      </c>
      <c r="J66" s="750">
        <v>7.7</v>
      </c>
      <c r="K66" s="751">
        <v>6.6</v>
      </c>
      <c r="L66" s="752">
        <v>8</v>
      </c>
      <c r="M66" s="752">
        <v>71</v>
      </c>
      <c r="N66" s="753">
        <v>23.64</v>
      </c>
      <c r="O66" s="752" t="s">
        <v>4759</v>
      </c>
      <c r="P66" s="778" t="s">
        <v>4884</v>
      </c>
      <c r="Q66" s="754">
        <f t="shared" si="0"/>
        <v>2</v>
      </c>
      <c r="R66" s="754">
        <f t="shared" si="0"/>
        <v>15.27</v>
      </c>
      <c r="S66" s="774">
        <f t="shared" si="1"/>
        <v>70.92</v>
      </c>
      <c r="T66" s="774">
        <f t="shared" si="2"/>
        <v>23.1</v>
      </c>
      <c r="U66" s="774">
        <f t="shared" si="3"/>
        <v>-47.82</v>
      </c>
      <c r="V66" s="779">
        <f t="shared" si="4"/>
        <v>0.3257191201353638</v>
      </c>
      <c r="W66" s="755"/>
    </row>
    <row r="67" spans="1:23" ht="14.4" customHeight="1" x14ac:dyDescent="0.3">
      <c r="A67" s="826" t="s">
        <v>4885</v>
      </c>
      <c r="B67" s="768">
        <v>4</v>
      </c>
      <c r="C67" s="769">
        <v>10.57</v>
      </c>
      <c r="D67" s="770">
        <v>24</v>
      </c>
      <c r="E67" s="771">
        <v>3</v>
      </c>
      <c r="F67" s="736">
        <v>9.9</v>
      </c>
      <c r="G67" s="737">
        <v>13.3</v>
      </c>
      <c r="H67" s="738">
        <v>8</v>
      </c>
      <c r="I67" s="739">
        <v>12.04</v>
      </c>
      <c r="J67" s="740">
        <v>8.9</v>
      </c>
      <c r="K67" s="741">
        <v>2.17</v>
      </c>
      <c r="L67" s="742">
        <v>5</v>
      </c>
      <c r="M67" s="742">
        <v>42</v>
      </c>
      <c r="N67" s="743">
        <v>13.87</v>
      </c>
      <c r="O67" s="742" t="s">
        <v>4759</v>
      </c>
      <c r="P67" s="772" t="s">
        <v>4886</v>
      </c>
      <c r="Q67" s="744">
        <f t="shared" si="0"/>
        <v>4</v>
      </c>
      <c r="R67" s="744">
        <f t="shared" si="0"/>
        <v>1.4699999999999989</v>
      </c>
      <c r="S67" s="768">
        <f t="shared" si="1"/>
        <v>110.96</v>
      </c>
      <c r="T67" s="768">
        <f t="shared" si="2"/>
        <v>71.2</v>
      </c>
      <c r="U67" s="768">
        <f t="shared" si="3"/>
        <v>-39.759999999999991</v>
      </c>
      <c r="V67" s="773">
        <f t="shared" si="4"/>
        <v>0.64167267483777946</v>
      </c>
      <c r="W67" s="745">
        <v>26</v>
      </c>
    </row>
    <row r="68" spans="1:23" ht="14.4" customHeight="1" x14ac:dyDescent="0.3">
      <c r="A68" s="827" t="s">
        <v>4887</v>
      </c>
      <c r="B68" s="774"/>
      <c r="C68" s="775"/>
      <c r="D68" s="776"/>
      <c r="E68" s="748">
        <v>1</v>
      </c>
      <c r="F68" s="749">
        <v>0.62</v>
      </c>
      <c r="G68" s="750">
        <v>2</v>
      </c>
      <c r="H68" s="752"/>
      <c r="I68" s="746"/>
      <c r="J68" s="747"/>
      <c r="K68" s="751">
        <v>0.62</v>
      </c>
      <c r="L68" s="752">
        <v>2</v>
      </c>
      <c r="M68" s="752">
        <v>17</v>
      </c>
      <c r="N68" s="753">
        <v>5.66</v>
      </c>
      <c r="O68" s="752" t="s">
        <v>4759</v>
      </c>
      <c r="P68" s="778" t="s">
        <v>4888</v>
      </c>
      <c r="Q68" s="754">
        <f t="shared" si="0"/>
        <v>0</v>
      </c>
      <c r="R68" s="754">
        <f t="shared" si="0"/>
        <v>0</v>
      </c>
      <c r="S68" s="774" t="str">
        <f t="shared" si="1"/>
        <v/>
      </c>
      <c r="T68" s="774" t="str">
        <f t="shared" si="2"/>
        <v/>
      </c>
      <c r="U68" s="774" t="str">
        <f t="shared" si="3"/>
        <v/>
      </c>
      <c r="V68" s="779" t="str">
        <f t="shared" si="4"/>
        <v/>
      </c>
      <c r="W68" s="755"/>
    </row>
    <row r="69" spans="1:23" ht="14.4" customHeight="1" x14ac:dyDescent="0.3">
      <c r="A69" s="826" t="s">
        <v>4889</v>
      </c>
      <c r="B69" s="768"/>
      <c r="C69" s="769"/>
      <c r="D69" s="770"/>
      <c r="E69" s="771">
        <v>1</v>
      </c>
      <c r="F69" s="736">
        <v>0.49</v>
      </c>
      <c r="G69" s="737">
        <v>2</v>
      </c>
      <c r="H69" s="738"/>
      <c r="I69" s="739"/>
      <c r="J69" s="740"/>
      <c r="K69" s="741">
        <v>0.49</v>
      </c>
      <c r="L69" s="742">
        <v>2</v>
      </c>
      <c r="M69" s="742">
        <v>19</v>
      </c>
      <c r="N69" s="743">
        <v>6.27</v>
      </c>
      <c r="O69" s="742" t="s">
        <v>4759</v>
      </c>
      <c r="P69" s="772" t="s">
        <v>4890</v>
      </c>
      <c r="Q69" s="744">
        <f t="shared" si="0"/>
        <v>0</v>
      </c>
      <c r="R69" s="744">
        <f t="shared" si="0"/>
        <v>0</v>
      </c>
      <c r="S69" s="768" t="str">
        <f t="shared" si="1"/>
        <v/>
      </c>
      <c r="T69" s="768" t="str">
        <f t="shared" si="2"/>
        <v/>
      </c>
      <c r="U69" s="768" t="str">
        <f t="shared" si="3"/>
        <v/>
      </c>
      <c r="V69" s="773" t="str">
        <f t="shared" si="4"/>
        <v/>
      </c>
      <c r="W69" s="745"/>
    </row>
    <row r="70" spans="1:23" ht="14.4" customHeight="1" x14ac:dyDescent="0.3">
      <c r="A70" s="828" t="s">
        <v>4891</v>
      </c>
      <c r="B70" s="811"/>
      <c r="C70" s="812"/>
      <c r="D70" s="780"/>
      <c r="E70" s="824"/>
      <c r="F70" s="816"/>
      <c r="G70" s="757"/>
      <c r="H70" s="813">
        <v>1</v>
      </c>
      <c r="I70" s="814">
        <v>0.81</v>
      </c>
      <c r="J70" s="756">
        <v>2</v>
      </c>
      <c r="K70" s="817">
        <v>0.81</v>
      </c>
      <c r="L70" s="815">
        <v>2</v>
      </c>
      <c r="M70" s="815">
        <v>21</v>
      </c>
      <c r="N70" s="818">
        <v>7.04</v>
      </c>
      <c r="O70" s="815" t="s">
        <v>4759</v>
      </c>
      <c r="P70" s="819" t="s">
        <v>4892</v>
      </c>
      <c r="Q70" s="820">
        <f t="shared" ref="Q70:R82" si="5">H70-B70</f>
        <v>1</v>
      </c>
      <c r="R70" s="820">
        <f t="shared" si="5"/>
        <v>0.81</v>
      </c>
      <c r="S70" s="811">
        <f t="shared" ref="S70:S82" si="6">IF(H70=0,"",H70*N70)</f>
        <v>7.04</v>
      </c>
      <c r="T70" s="811">
        <f t="shared" ref="T70:T82" si="7">IF(H70=0,"",H70*J70)</f>
        <v>2</v>
      </c>
      <c r="U70" s="811">
        <f t="shared" ref="U70:U82" si="8">IF(H70=0,"",T70-S70)</f>
        <v>-5.04</v>
      </c>
      <c r="V70" s="821">
        <f t="shared" ref="V70:V82" si="9">IF(H70=0,"",T70/S70)</f>
        <v>0.28409090909090912</v>
      </c>
      <c r="W70" s="758"/>
    </row>
    <row r="71" spans="1:23" ht="14.4" customHeight="1" x14ac:dyDescent="0.3">
      <c r="A71" s="827" t="s">
        <v>4893</v>
      </c>
      <c r="B71" s="764">
        <v>1</v>
      </c>
      <c r="C71" s="765">
        <v>2.52</v>
      </c>
      <c r="D71" s="766">
        <v>3</v>
      </c>
      <c r="E71" s="777"/>
      <c r="F71" s="746"/>
      <c r="G71" s="747"/>
      <c r="H71" s="752"/>
      <c r="I71" s="746"/>
      <c r="J71" s="747"/>
      <c r="K71" s="751">
        <v>3.28</v>
      </c>
      <c r="L71" s="752">
        <v>4</v>
      </c>
      <c r="M71" s="752">
        <v>35</v>
      </c>
      <c r="N71" s="753">
        <v>11.54</v>
      </c>
      <c r="O71" s="752" t="s">
        <v>4874</v>
      </c>
      <c r="P71" s="778" t="s">
        <v>4894</v>
      </c>
      <c r="Q71" s="754">
        <f t="shared" si="5"/>
        <v>-1</v>
      </c>
      <c r="R71" s="754">
        <f t="shared" si="5"/>
        <v>-2.52</v>
      </c>
      <c r="S71" s="774" t="str">
        <f t="shared" si="6"/>
        <v/>
      </c>
      <c r="T71" s="774" t="str">
        <f t="shared" si="7"/>
        <v/>
      </c>
      <c r="U71" s="774" t="str">
        <f t="shared" si="8"/>
        <v/>
      </c>
      <c r="V71" s="779" t="str">
        <f t="shared" si="9"/>
        <v/>
      </c>
      <c r="W71" s="755"/>
    </row>
    <row r="72" spans="1:23" ht="14.4" customHeight="1" x14ac:dyDescent="0.3">
      <c r="A72" s="826" t="s">
        <v>4895</v>
      </c>
      <c r="B72" s="768"/>
      <c r="C72" s="769"/>
      <c r="D72" s="770"/>
      <c r="E72" s="738">
        <v>1</v>
      </c>
      <c r="F72" s="739">
        <v>0.25</v>
      </c>
      <c r="G72" s="740">
        <v>3</v>
      </c>
      <c r="H72" s="742"/>
      <c r="I72" s="736"/>
      <c r="J72" s="737"/>
      <c r="K72" s="741">
        <v>0.25</v>
      </c>
      <c r="L72" s="742">
        <v>1</v>
      </c>
      <c r="M72" s="742">
        <v>10</v>
      </c>
      <c r="N72" s="743">
        <v>3.43</v>
      </c>
      <c r="O72" s="742" t="s">
        <v>4874</v>
      </c>
      <c r="P72" s="772" t="s">
        <v>4896</v>
      </c>
      <c r="Q72" s="744">
        <f t="shared" si="5"/>
        <v>0</v>
      </c>
      <c r="R72" s="744">
        <f t="shared" si="5"/>
        <v>0</v>
      </c>
      <c r="S72" s="768" t="str">
        <f t="shared" si="6"/>
        <v/>
      </c>
      <c r="T72" s="768" t="str">
        <f t="shared" si="7"/>
        <v/>
      </c>
      <c r="U72" s="768" t="str">
        <f t="shared" si="8"/>
        <v/>
      </c>
      <c r="V72" s="773" t="str">
        <f t="shared" si="9"/>
        <v/>
      </c>
      <c r="W72" s="745"/>
    </row>
    <row r="73" spans="1:23" ht="14.4" customHeight="1" x14ac:dyDescent="0.3">
      <c r="A73" s="827" t="s">
        <v>4897</v>
      </c>
      <c r="B73" s="774">
        <v>1</v>
      </c>
      <c r="C73" s="775">
        <v>0.99</v>
      </c>
      <c r="D73" s="776">
        <v>4</v>
      </c>
      <c r="E73" s="748">
        <v>1</v>
      </c>
      <c r="F73" s="749">
        <v>0.99</v>
      </c>
      <c r="G73" s="750">
        <v>2</v>
      </c>
      <c r="H73" s="752"/>
      <c r="I73" s="746"/>
      <c r="J73" s="747"/>
      <c r="K73" s="751">
        <v>0.99</v>
      </c>
      <c r="L73" s="752">
        <v>2</v>
      </c>
      <c r="M73" s="752">
        <v>17</v>
      </c>
      <c r="N73" s="753">
        <v>5.79</v>
      </c>
      <c r="O73" s="752" t="s">
        <v>4874</v>
      </c>
      <c r="P73" s="778" t="s">
        <v>4898</v>
      </c>
      <c r="Q73" s="754">
        <f t="shared" si="5"/>
        <v>-1</v>
      </c>
      <c r="R73" s="754">
        <f t="shared" si="5"/>
        <v>-0.99</v>
      </c>
      <c r="S73" s="774" t="str">
        <f t="shared" si="6"/>
        <v/>
      </c>
      <c r="T73" s="774" t="str">
        <f t="shared" si="7"/>
        <v/>
      </c>
      <c r="U73" s="774" t="str">
        <f t="shared" si="8"/>
        <v/>
      </c>
      <c r="V73" s="779" t="str">
        <f t="shared" si="9"/>
        <v/>
      </c>
      <c r="W73" s="755"/>
    </row>
    <row r="74" spans="1:23" ht="14.4" customHeight="1" x14ac:dyDescent="0.3">
      <c r="A74" s="827" t="s">
        <v>4899</v>
      </c>
      <c r="B74" s="774"/>
      <c r="C74" s="775"/>
      <c r="D74" s="776"/>
      <c r="E74" s="777"/>
      <c r="F74" s="746"/>
      <c r="G74" s="747"/>
      <c r="H74" s="748">
        <v>3</v>
      </c>
      <c r="I74" s="749">
        <v>1.21</v>
      </c>
      <c r="J74" s="750">
        <v>1</v>
      </c>
      <c r="K74" s="751">
        <v>0.98</v>
      </c>
      <c r="L74" s="752">
        <v>3</v>
      </c>
      <c r="M74" s="752">
        <v>27</v>
      </c>
      <c r="N74" s="753">
        <v>9.11</v>
      </c>
      <c r="O74" s="752" t="s">
        <v>4759</v>
      </c>
      <c r="P74" s="778" t="s">
        <v>4900</v>
      </c>
      <c r="Q74" s="754">
        <f t="shared" si="5"/>
        <v>3</v>
      </c>
      <c r="R74" s="754">
        <f t="shared" si="5"/>
        <v>1.21</v>
      </c>
      <c r="S74" s="774">
        <f t="shared" si="6"/>
        <v>27.33</v>
      </c>
      <c r="T74" s="774">
        <f t="shared" si="7"/>
        <v>3</v>
      </c>
      <c r="U74" s="774">
        <f t="shared" si="8"/>
        <v>-24.33</v>
      </c>
      <c r="V74" s="779">
        <f t="shared" si="9"/>
        <v>0.10976948408342481</v>
      </c>
      <c r="W74" s="755"/>
    </row>
    <row r="75" spans="1:23" ht="14.4" customHeight="1" x14ac:dyDescent="0.3">
      <c r="A75" s="826" t="s">
        <v>4901</v>
      </c>
      <c r="B75" s="768"/>
      <c r="C75" s="769"/>
      <c r="D75" s="770"/>
      <c r="E75" s="738">
        <v>1</v>
      </c>
      <c r="F75" s="739">
        <v>3.6</v>
      </c>
      <c r="G75" s="740">
        <v>4</v>
      </c>
      <c r="H75" s="742"/>
      <c r="I75" s="736"/>
      <c r="J75" s="737"/>
      <c r="K75" s="741">
        <v>5.76</v>
      </c>
      <c r="L75" s="742">
        <v>7</v>
      </c>
      <c r="M75" s="742">
        <v>62</v>
      </c>
      <c r="N75" s="743">
        <v>20.82</v>
      </c>
      <c r="O75" s="742" t="s">
        <v>4879</v>
      </c>
      <c r="P75" s="772" t="s">
        <v>4902</v>
      </c>
      <c r="Q75" s="744">
        <f t="shared" si="5"/>
        <v>0</v>
      </c>
      <c r="R75" s="744">
        <f t="shared" si="5"/>
        <v>0</v>
      </c>
      <c r="S75" s="768" t="str">
        <f t="shared" si="6"/>
        <v/>
      </c>
      <c r="T75" s="768" t="str">
        <f t="shared" si="7"/>
        <v/>
      </c>
      <c r="U75" s="768" t="str">
        <f t="shared" si="8"/>
        <v/>
      </c>
      <c r="V75" s="773" t="str">
        <f t="shared" si="9"/>
        <v/>
      </c>
      <c r="W75" s="745"/>
    </row>
    <row r="76" spans="1:23" ht="14.4" customHeight="1" x14ac:dyDescent="0.3">
      <c r="A76" s="826" t="s">
        <v>4903</v>
      </c>
      <c r="B76" s="768"/>
      <c r="C76" s="769"/>
      <c r="D76" s="770"/>
      <c r="E76" s="771">
        <v>1</v>
      </c>
      <c r="F76" s="736">
        <v>21.14</v>
      </c>
      <c r="G76" s="737">
        <v>12</v>
      </c>
      <c r="H76" s="738">
        <v>1</v>
      </c>
      <c r="I76" s="739">
        <v>23</v>
      </c>
      <c r="J76" s="740">
        <v>28</v>
      </c>
      <c r="K76" s="741">
        <v>23</v>
      </c>
      <c r="L76" s="742">
        <v>12</v>
      </c>
      <c r="M76" s="742">
        <v>107</v>
      </c>
      <c r="N76" s="743">
        <v>35.67</v>
      </c>
      <c r="O76" s="742" t="s">
        <v>4879</v>
      </c>
      <c r="P76" s="772" t="s">
        <v>4904</v>
      </c>
      <c r="Q76" s="744">
        <f t="shared" si="5"/>
        <v>1</v>
      </c>
      <c r="R76" s="744">
        <f t="shared" si="5"/>
        <v>23</v>
      </c>
      <c r="S76" s="768">
        <f t="shared" si="6"/>
        <v>35.67</v>
      </c>
      <c r="T76" s="768">
        <f t="shared" si="7"/>
        <v>28</v>
      </c>
      <c r="U76" s="768">
        <f t="shared" si="8"/>
        <v>-7.6700000000000017</v>
      </c>
      <c r="V76" s="773">
        <f t="shared" si="9"/>
        <v>0.78497336697504905</v>
      </c>
      <c r="W76" s="745"/>
    </row>
    <row r="77" spans="1:23" ht="14.4" customHeight="1" x14ac:dyDescent="0.3">
      <c r="A77" s="826" t="s">
        <v>4905</v>
      </c>
      <c r="B77" s="768"/>
      <c r="C77" s="769"/>
      <c r="D77" s="770"/>
      <c r="E77" s="771"/>
      <c r="F77" s="736"/>
      <c r="G77" s="737"/>
      <c r="H77" s="738">
        <v>1</v>
      </c>
      <c r="I77" s="739">
        <v>14</v>
      </c>
      <c r="J77" s="740">
        <v>9</v>
      </c>
      <c r="K77" s="741">
        <v>14</v>
      </c>
      <c r="L77" s="742">
        <v>7</v>
      </c>
      <c r="M77" s="742">
        <v>60</v>
      </c>
      <c r="N77" s="743">
        <v>20.05</v>
      </c>
      <c r="O77" s="742" t="s">
        <v>4879</v>
      </c>
      <c r="P77" s="772" t="s">
        <v>4906</v>
      </c>
      <c r="Q77" s="744">
        <f t="shared" si="5"/>
        <v>1</v>
      </c>
      <c r="R77" s="744">
        <f t="shared" si="5"/>
        <v>14</v>
      </c>
      <c r="S77" s="768">
        <f t="shared" si="6"/>
        <v>20.05</v>
      </c>
      <c r="T77" s="768">
        <f t="shared" si="7"/>
        <v>9</v>
      </c>
      <c r="U77" s="768">
        <f t="shared" si="8"/>
        <v>-11.05</v>
      </c>
      <c r="V77" s="773">
        <f t="shared" si="9"/>
        <v>0.44887780548628425</v>
      </c>
      <c r="W77" s="745"/>
    </row>
    <row r="78" spans="1:23" ht="14.4" customHeight="1" x14ac:dyDescent="0.3">
      <c r="A78" s="826" t="s">
        <v>4907</v>
      </c>
      <c r="B78" s="768">
        <v>1</v>
      </c>
      <c r="C78" s="769">
        <v>14.19</v>
      </c>
      <c r="D78" s="770">
        <v>11</v>
      </c>
      <c r="E78" s="738">
        <v>2</v>
      </c>
      <c r="F78" s="739">
        <v>24.18</v>
      </c>
      <c r="G78" s="740">
        <v>7.5</v>
      </c>
      <c r="H78" s="742"/>
      <c r="I78" s="736"/>
      <c r="J78" s="737"/>
      <c r="K78" s="741">
        <v>16.23</v>
      </c>
      <c r="L78" s="742">
        <v>10</v>
      </c>
      <c r="M78" s="742">
        <v>86</v>
      </c>
      <c r="N78" s="743">
        <v>28.81</v>
      </c>
      <c r="O78" s="742" t="s">
        <v>4879</v>
      </c>
      <c r="P78" s="772" t="s">
        <v>4908</v>
      </c>
      <c r="Q78" s="744">
        <f t="shared" si="5"/>
        <v>-1</v>
      </c>
      <c r="R78" s="744">
        <f t="shared" si="5"/>
        <v>-14.19</v>
      </c>
      <c r="S78" s="768" t="str">
        <f t="shared" si="6"/>
        <v/>
      </c>
      <c r="T78" s="768" t="str">
        <f t="shared" si="7"/>
        <v/>
      </c>
      <c r="U78" s="768" t="str">
        <f t="shared" si="8"/>
        <v/>
      </c>
      <c r="V78" s="773" t="str">
        <f t="shared" si="9"/>
        <v/>
      </c>
      <c r="W78" s="745"/>
    </row>
    <row r="79" spans="1:23" ht="14.4" customHeight="1" x14ac:dyDescent="0.3">
      <c r="A79" s="826" t="s">
        <v>4909</v>
      </c>
      <c r="B79" s="759">
        <v>1</v>
      </c>
      <c r="C79" s="760">
        <v>7.65</v>
      </c>
      <c r="D79" s="761">
        <v>6</v>
      </c>
      <c r="E79" s="771"/>
      <c r="F79" s="736"/>
      <c r="G79" s="737"/>
      <c r="H79" s="742"/>
      <c r="I79" s="736"/>
      <c r="J79" s="737"/>
      <c r="K79" s="741">
        <v>7.65</v>
      </c>
      <c r="L79" s="742">
        <v>6</v>
      </c>
      <c r="M79" s="742">
        <v>53</v>
      </c>
      <c r="N79" s="743">
        <v>17.829999999999998</v>
      </c>
      <c r="O79" s="742" t="s">
        <v>4879</v>
      </c>
      <c r="P79" s="772" t="s">
        <v>4910</v>
      </c>
      <c r="Q79" s="744">
        <f t="shared" si="5"/>
        <v>-1</v>
      </c>
      <c r="R79" s="744">
        <f t="shared" si="5"/>
        <v>-7.65</v>
      </c>
      <c r="S79" s="768" t="str">
        <f t="shared" si="6"/>
        <v/>
      </c>
      <c r="T79" s="768" t="str">
        <f t="shared" si="7"/>
        <v/>
      </c>
      <c r="U79" s="768" t="str">
        <f t="shared" si="8"/>
        <v/>
      </c>
      <c r="V79" s="773" t="str">
        <f t="shared" si="9"/>
        <v/>
      </c>
      <c r="W79" s="745"/>
    </row>
    <row r="80" spans="1:23" ht="14.4" customHeight="1" x14ac:dyDescent="0.3">
      <c r="A80" s="826" t="s">
        <v>4911</v>
      </c>
      <c r="B80" s="768"/>
      <c r="C80" s="769"/>
      <c r="D80" s="770"/>
      <c r="E80" s="738">
        <v>2</v>
      </c>
      <c r="F80" s="739">
        <v>5.45</v>
      </c>
      <c r="G80" s="740">
        <v>2.5</v>
      </c>
      <c r="H80" s="742"/>
      <c r="I80" s="736"/>
      <c r="J80" s="737"/>
      <c r="K80" s="741">
        <v>2.23</v>
      </c>
      <c r="L80" s="742">
        <v>1</v>
      </c>
      <c r="M80" s="742">
        <v>6</v>
      </c>
      <c r="N80" s="743">
        <v>1.98</v>
      </c>
      <c r="O80" s="742" t="s">
        <v>4879</v>
      </c>
      <c r="P80" s="772" t="s">
        <v>4912</v>
      </c>
      <c r="Q80" s="744">
        <f t="shared" si="5"/>
        <v>0</v>
      </c>
      <c r="R80" s="744">
        <f t="shared" si="5"/>
        <v>0</v>
      </c>
      <c r="S80" s="768" t="str">
        <f t="shared" si="6"/>
        <v/>
      </c>
      <c r="T80" s="768" t="str">
        <f t="shared" si="7"/>
        <v/>
      </c>
      <c r="U80" s="768" t="str">
        <f t="shared" si="8"/>
        <v/>
      </c>
      <c r="V80" s="773" t="str">
        <f t="shared" si="9"/>
        <v/>
      </c>
      <c r="W80" s="745"/>
    </row>
    <row r="81" spans="1:23" ht="14.4" customHeight="1" x14ac:dyDescent="0.3">
      <c r="A81" s="826" t="s">
        <v>4913</v>
      </c>
      <c r="B81" s="759"/>
      <c r="C81" s="760"/>
      <c r="D81" s="761"/>
      <c r="E81" s="771">
        <v>1</v>
      </c>
      <c r="F81" s="736">
        <v>10.74</v>
      </c>
      <c r="G81" s="737">
        <v>3</v>
      </c>
      <c r="H81" s="742"/>
      <c r="I81" s="736"/>
      <c r="J81" s="737"/>
      <c r="K81" s="741">
        <v>0.99</v>
      </c>
      <c r="L81" s="742">
        <v>2</v>
      </c>
      <c r="M81" s="742">
        <v>19</v>
      </c>
      <c r="N81" s="743">
        <v>6.35</v>
      </c>
      <c r="O81" s="742" t="s">
        <v>4759</v>
      </c>
      <c r="P81" s="772" t="s">
        <v>4914</v>
      </c>
      <c r="Q81" s="744">
        <f t="shared" si="5"/>
        <v>0</v>
      </c>
      <c r="R81" s="744">
        <f t="shared" si="5"/>
        <v>0</v>
      </c>
      <c r="S81" s="768" t="str">
        <f t="shared" si="6"/>
        <v/>
      </c>
      <c r="T81" s="768" t="str">
        <f t="shared" si="7"/>
        <v/>
      </c>
      <c r="U81" s="768" t="str">
        <f t="shared" si="8"/>
        <v/>
      </c>
      <c r="V81" s="773" t="str">
        <f t="shared" si="9"/>
        <v/>
      </c>
      <c r="W81" s="745"/>
    </row>
    <row r="82" spans="1:23" ht="14.4" customHeight="1" thickBot="1" x14ac:dyDescent="0.35">
      <c r="A82" s="829" t="s">
        <v>4915</v>
      </c>
      <c r="B82" s="830">
        <v>4</v>
      </c>
      <c r="C82" s="831">
        <v>19.89</v>
      </c>
      <c r="D82" s="832">
        <v>13</v>
      </c>
      <c r="E82" s="833"/>
      <c r="F82" s="834"/>
      <c r="G82" s="835"/>
      <c r="H82" s="836">
        <v>2</v>
      </c>
      <c r="I82" s="834">
        <v>8.52</v>
      </c>
      <c r="J82" s="835">
        <v>6.5</v>
      </c>
      <c r="K82" s="837">
        <v>4.0999999999999996</v>
      </c>
      <c r="L82" s="836">
        <v>6</v>
      </c>
      <c r="M82" s="836">
        <v>55</v>
      </c>
      <c r="N82" s="838">
        <v>18.37</v>
      </c>
      <c r="O82" s="836" t="s">
        <v>4759</v>
      </c>
      <c r="P82" s="839" t="s">
        <v>4916</v>
      </c>
      <c r="Q82" s="840">
        <f t="shared" si="5"/>
        <v>-2</v>
      </c>
      <c r="R82" s="840">
        <f t="shared" si="5"/>
        <v>-11.370000000000001</v>
      </c>
      <c r="S82" s="841">
        <f t="shared" si="6"/>
        <v>36.74</v>
      </c>
      <c r="T82" s="841">
        <f t="shared" si="7"/>
        <v>13</v>
      </c>
      <c r="U82" s="841">
        <f t="shared" si="8"/>
        <v>-23.740000000000002</v>
      </c>
      <c r="V82" s="842">
        <f t="shared" si="9"/>
        <v>0.35383777898747959</v>
      </c>
      <c r="W82" s="843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3:Q1048576">
    <cfRule type="cellIs" dxfId="12" priority="9" stopIfTrue="1" operator="lessThan">
      <formula>0</formula>
    </cfRule>
  </conditionalFormatting>
  <conditionalFormatting sqref="U83:U1048576">
    <cfRule type="cellIs" dxfId="11" priority="8" stopIfTrue="1" operator="greaterThan">
      <formula>0</formula>
    </cfRule>
  </conditionalFormatting>
  <conditionalFormatting sqref="V83:V1048576">
    <cfRule type="cellIs" dxfId="10" priority="7" stopIfTrue="1" operator="greaterThan">
      <formula>1</formula>
    </cfRule>
  </conditionalFormatting>
  <conditionalFormatting sqref="V83:V1048576">
    <cfRule type="cellIs" dxfId="9" priority="4" stopIfTrue="1" operator="greaterThan">
      <formula>1</formula>
    </cfRule>
  </conditionalFormatting>
  <conditionalFormatting sqref="U83:U1048576">
    <cfRule type="cellIs" dxfId="8" priority="5" stopIfTrue="1" operator="greaterThan">
      <formula>0</formula>
    </cfRule>
  </conditionalFormatting>
  <conditionalFormatting sqref="Q83:Q1048576">
    <cfRule type="cellIs" dxfId="7" priority="6" stopIfTrue="1" operator="lessThan">
      <formula>0</formula>
    </cfRule>
  </conditionalFormatting>
  <conditionalFormatting sqref="V5:V82">
    <cfRule type="cellIs" dxfId="6" priority="1" stopIfTrue="1" operator="greaterThan">
      <formula>1</formula>
    </cfRule>
  </conditionalFormatting>
  <conditionalFormatting sqref="U5:U82">
    <cfRule type="cellIs" dxfId="5" priority="2" stopIfTrue="1" operator="greaterThan">
      <formula>0</formula>
    </cfRule>
  </conditionalFormatting>
  <conditionalFormatting sqref="Q5:Q8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4" topLeftCell="A5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6" customWidth="1"/>
    <col min="3" max="3" width="7.21875" style="69" hidden="1" customWidth="1"/>
    <col min="4" max="4" width="7.77734375" style="356" customWidth="1"/>
    <col min="5" max="5" width="7.21875" style="69" hidden="1" customWidth="1"/>
    <col min="6" max="6" width="7.77734375" style="356" customWidth="1"/>
    <col min="7" max="7" width="7.77734375" style="91" customWidth="1"/>
    <col min="8" max="8" width="7.77734375" style="356" customWidth="1"/>
    <col min="9" max="9" width="7.21875" style="69" hidden="1" customWidth="1"/>
    <col min="10" max="10" width="7.77734375" style="356" customWidth="1"/>
    <col min="11" max="11" width="7.21875" style="69" hidden="1" customWidth="1"/>
    <col min="12" max="12" width="7.77734375" style="356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393" t="s">
        <v>251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</row>
    <row r="2" spans="1:13" ht="14.4" customHeight="1" thickBot="1" x14ac:dyDescent="0.35">
      <c r="A2" s="522" t="s">
        <v>290</v>
      </c>
      <c r="B2" s="344"/>
      <c r="C2" s="173"/>
      <c r="D2" s="344"/>
      <c r="E2" s="173"/>
      <c r="F2" s="344"/>
      <c r="G2" s="315"/>
      <c r="H2" s="344"/>
      <c r="I2" s="173"/>
      <c r="J2" s="344"/>
      <c r="K2" s="173"/>
      <c r="L2" s="344"/>
      <c r="M2" s="315"/>
    </row>
    <row r="3" spans="1:13" ht="14.4" customHeight="1" x14ac:dyDescent="0.3">
      <c r="A3" s="513" t="s">
        <v>205</v>
      </c>
      <c r="B3" s="458" t="s">
        <v>211</v>
      </c>
      <c r="C3" s="459"/>
      <c r="D3" s="459"/>
      <c r="E3" s="459"/>
      <c r="F3" s="459"/>
      <c r="G3" s="460"/>
      <c r="H3" s="458" t="s">
        <v>212</v>
      </c>
      <c r="I3" s="459"/>
      <c r="J3" s="459"/>
      <c r="K3" s="459"/>
      <c r="L3" s="459"/>
      <c r="M3" s="460"/>
    </row>
    <row r="4" spans="1:13" s="89" customFormat="1" ht="14.4" customHeight="1" thickBot="1" x14ac:dyDescent="0.35">
      <c r="A4" s="844"/>
      <c r="B4" s="845">
        <v>2011</v>
      </c>
      <c r="C4" s="846"/>
      <c r="D4" s="846">
        <v>2012</v>
      </c>
      <c r="E4" s="846"/>
      <c r="F4" s="846">
        <v>2013</v>
      </c>
      <c r="G4" s="712" t="s">
        <v>5</v>
      </c>
      <c r="H4" s="845">
        <v>2011</v>
      </c>
      <c r="I4" s="846"/>
      <c r="J4" s="846">
        <v>2012</v>
      </c>
      <c r="K4" s="846"/>
      <c r="L4" s="846">
        <v>2013</v>
      </c>
      <c r="M4" s="712" t="s">
        <v>5</v>
      </c>
    </row>
    <row r="5" spans="1:13" ht="14.4" customHeight="1" x14ac:dyDescent="0.3">
      <c r="A5" s="594" t="s">
        <v>4917</v>
      </c>
      <c r="B5" s="714">
        <v>256</v>
      </c>
      <c r="C5" s="562">
        <v>1</v>
      </c>
      <c r="D5" s="714"/>
      <c r="E5" s="562"/>
      <c r="F5" s="714"/>
      <c r="G5" s="584"/>
      <c r="H5" s="714"/>
      <c r="I5" s="562"/>
      <c r="J5" s="714"/>
      <c r="K5" s="562"/>
      <c r="L5" s="714"/>
      <c r="M5" s="615"/>
    </row>
    <row r="6" spans="1:13" ht="14.4" customHeight="1" x14ac:dyDescent="0.3">
      <c r="A6" s="595" t="s">
        <v>4918</v>
      </c>
      <c r="B6" s="728"/>
      <c r="C6" s="568"/>
      <c r="D6" s="728">
        <v>738</v>
      </c>
      <c r="E6" s="568"/>
      <c r="F6" s="728"/>
      <c r="G6" s="585"/>
      <c r="H6" s="728"/>
      <c r="I6" s="568"/>
      <c r="J6" s="728"/>
      <c r="K6" s="568"/>
      <c r="L6" s="728"/>
      <c r="M6" s="616"/>
    </row>
    <row r="7" spans="1:13" ht="14.4" customHeight="1" x14ac:dyDescent="0.3">
      <c r="A7" s="595" t="s">
        <v>4919</v>
      </c>
      <c r="B7" s="728">
        <v>734</v>
      </c>
      <c r="C7" s="568">
        <v>1</v>
      </c>
      <c r="D7" s="728"/>
      <c r="E7" s="568"/>
      <c r="F7" s="728">
        <v>742</v>
      </c>
      <c r="G7" s="585">
        <v>1.0108991825613078</v>
      </c>
      <c r="H7" s="728"/>
      <c r="I7" s="568"/>
      <c r="J7" s="728"/>
      <c r="K7" s="568"/>
      <c r="L7" s="728"/>
      <c r="M7" s="616"/>
    </row>
    <row r="8" spans="1:13" ht="14.4" customHeight="1" x14ac:dyDescent="0.3">
      <c r="A8" s="595" t="s">
        <v>4920</v>
      </c>
      <c r="B8" s="728">
        <v>65282</v>
      </c>
      <c r="C8" s="568">
        <v>1</v>
      </c>
      <c r="D8" s="728"/>
      <c r="E8" s="568"/>
      <c r="F8" s="728">
        <v>46142</v>
      </c>
      <c r="G8" s="585">
        <v>0.7068104531111179</v>
      </c>
      <c r="H8" s="728"/>
      <c r="I8" s="568"/>
      <c r="J8" s="728"/>
      <c r="K8" s="568"/>
      <c r="L8" s="728"/>
      <c r="M8" s="616"/>
    </row>
    <row r="9" spans="1:13" ht="14.4" customHeight="1" x14ac:dyDescent="0.3">
      <c r="A9" s="595" t="s">
        <v>4921</v>
      </c>
      <c r="B9" s="728">
        <v>1583</v>
      </c>
      <c r="C9" s="568">
        <v>1</v>
      </c>
      <c r="D9" s="728"/>
      <c r="E9" s="568"/>
      <c r="F9" s="728"/>
      <c r="G9" s="585"/>
      <c r="H9" s="728"/>
      <c r="I9" s="568"/>
      <c r="J9" s="728"/>
      <c r="K9" s="568"/>
      <c r="L9" s="728"/>
      <c r="M9" s="616"/>
    </row>
    <row r="10" spans="1:13" ht="14.4" customHeight="1" x14ac:dyDescent="0.3">
      <c r="A10" s="595" t="s">
        <v>4922</v>
      </c>
      <c r="B10" s="728">
        <v>1256</v>
      </c>
      <c r="C10" s="568">
        <v>1</v>
      </c>
      <c r="D10" s="728">
        <v>4669</v>
      </c>
      <c r="E10" s="568">
        <v>3.7173566878980893</v>
      </c>
      <c r="F10" s="728">
        <v>4001</v>
      </c>
      <c r="G10" s="585">
        <v>3.1855095541401273</v>
      </c>
      <c r="H10" s="728"/>
      <c r="I10" s="568"/>
      <c r="J10" s="728"/>
      <c r="K10" s="568"/>
      <c r="L10" s="728"/>
      <c r="M10" s="616"/>
    </row>
    <row r="11" spans="1:13" ht="14.4" customHeight="1" x14ac:dyDescent="0.3">
      <c r="A11" s="595" t="s">
        <v>4923</v>
      </c>
      <c r="B11" s="728">
        <v>4351</v>
      </c>
      <c r="C11" s="568">
        <v>1</v>
      </c>
      <c r="D11" s="728">
        <v>16117</v>
      </c>
      <c r="E11" s="568">
        <v>3.7042059296713399</v>
      </c>
      <c r="F11" s="728"/>
      <c r="G11" s="585"/>
      <c r="H11" s="728">
        <v>4005</v>
      </c>
      <c r="I11" s="568">
        <v>1</v>
      </c>
      <c r="J11" s="728">
        <v>17718.07</v>
      </c>
      <c r="K11" s="568">
        <v>4.4239875156054929</v>
      </c>
      <c r="L11" s="728"/>
      <c r="M11" s="616"/>
    </row>
    <row r="12" spans="1:13" ht="14.4" customHeight="1" x14ac:dyDescent="0.3">
      <c r="A12" s="595" t="s">
        <v>4924</v>
      </c>
      <c r="B12" s="728">
        <v>275567</v>
      </c>
      <c r="C12" s="568">
        <v>1</v>
      </c>
      <c r="D12" s="728">
        <v>231248</v>
      </c>
      <c r="E12" s="568">
        <v>0.8391715989214964</v>
      </c>
      <c r="F12" s="728">
        <v>273245</v>
      </c>
      <c r="G12" s="585">
        <v>0.99157373705850116</v>
      </c>
      <c r="H12" s="728"/>
      <c r="I12" s="568"/>
      <c r="J12" s="728"/>
      <c r="K12" s="568"/>
      <c r="L12" s="728"/>
      <c r="M12" s="616"/>
    </row>
    <row r="13" spans="1:13" ht="14.4" customHeight="1" x14ac:dyDescent="0.3">
      <c r="A13" s="595" t="s">
        <v>4925</v>
      </c>
      <c r="B13" s="728">
        <v>2236693</v>
      </c>
      <c r="C13" s="568">
        <v>1</v>
      </c>
      <c r="D13" s="728">
        <v>2666063</v>
      </c>
      <c r="E13" s="568">
        <v>1.1919664433160921</v>
      </c>
      <c r="F13" s="728">
        <v>2834304</v>
      </c>
      <c r="G13" s="585">
        <v>1.267185080831388</v>
      </c>
      <c r="H13" s="728"/>
      <c r="I13" s="568"/>
      <c r="J13" s="728"/>
      <c r="K13" s="568"/>
      <c r="L13" s="728"/>
      <c r="M13" s="616"/>
    </row>
    <row r="14" spans="1:13" ht="14.4" customHeight="1" x14ac:dyDescent="0.3">
      <c r="A14" s="595" t="s">
        <v>4926</v>
      </c>
      <c r="B14" s="728">
        <v>817074</v>
      </c>
      <c r="C14" s="568">
        <v>1</v>
      </c>
      <c r="D14" s="728">
        <v>880655</v>
      </c>
      <c r="E14" s="568">
        <v>1.0778154732619076</v>
      </c>
      <c r="F14" s="728">
        <v>1061492</v>
      </c>
      <c r="G14" s="585">
        <v>1.2991381441583014</v>
      </c>
      <c r="H14" s="728">
        <v>451960.61000000004</v>
      </c>
      <c r="I14" s="568">
        <v>1</v>
      </c>
      <c r="J14" s="728">
        <v>223400.35999999996</v>
      </c>
      <c r="K14" s="568">
        <v>0.49429165962051413</v>
      </c>
      <c r="L14" s="728">
        <v>429283.7099999999</v>
      </c>
      <c r="M14" s="616">
        <v>0.94982549474831413</v>
      </c>
    </row>
    <row r="15" spans="1:13" ht="14.4" customHeight="1" x14ac:dyDescent="0.3">
      <c r="A15" s="595" t="s">
        <v>4927</v>
      </c>
      <c r="B15" s="728">
        <v>338899</v>
      </c>
      <c r="C15" s="568">
        <v>1</v>
      </c>
      <c r="D15" s="728">
        <v>229183</v>
      </c>
      <c r="E15" s="568">
        <v>0.67625752805408101</v>
      </c>
      <c r="F15" s="728">
        <v>269460</v>
      </c>
      <c r="G15" s="585">
        <v>0.79510414607301882</v>
      </c>
      <c r="H15" s="728"/>
      <c r="I15" s="568"/>
      <c r="J15" s="728"/>
      <c r="K15" s="568"/>
      <c r="L15" s="728"/>
      <c r="M15" s="616"/>
    </row>
    <row r="16" spans="1:13" ht="14.4" customHeight="1" x14ac:dyDescent="0.3">
      <c r="A16" s="595" t="s">
        <v>4928</v>
      </c>
      <c r="B16" s="728">
        <v>253954</v>
      </c>
      <c r="C16" s="568">
        <v>1</v>
      </c>
      <c r="D16" s="728">
        <v>308027</v>
      </c>
      <c r="E16" s="568">
        <v>1.2129243878812699</v>
      </c>
      <c r="F16" s="728">
        <v>321034</v>
      </c>
      <c r="G16" s="585">
        <v>1.26414232498799</v>
      </c>
      <c r="H16" s="728"/>
      <c r="I16" s="568"/>
      <c r="J16" s="728"/>
      <c r="K16" s="568"/>
      <c r="L16" s="728"/>
      <c r="M16" s="616"/>
    </row>
    <row r="17" spans="1:13" ht="14.4" customHeight="1" x14ac:dyDescent="0.3">
      <c r="A17" s="595" t="s">
        <v>4929</v>
      </c>
      <c r="B17" s="728">
        <v>431187</v>
      </c>
      <c r="C17" s="568">
        <v>1</v>
      </c>
      <c r="D17" s="728">
        <v>439824</v>
      </c>
      <c r="E17" s="568">
        <v>1.0200307523185996</v>
      </c>
      <c r="F17" s="728">
        <v>721446</v>
      </c>
      <c r="G17" s="585">
        <v>1.6731626881144377</v>
      </c>
      <c r="H17" s="728"/>
      <c r="I17" s="568"/>
      <c r="J17" s="728"/>
      <c r="K17" s="568"/>
      <c r="L17" s="728"/>
      <c r="M17" s="616"/>
    </row>
    <row r="18" spans="1:13" ht="14.4" customHeight="1" thickBot="1" x14ac:dyDescent="0.35">
      <c r="A18" s="596" t="s">
        <v>4930</v>
      </c>
      <c r="B18" s="729">
        <v>47210</v>
      </c>
      <c r="C18" s="730">
        <v>1</v>
      </c>
      <c r="D18" s="729">
        <v>51048</v>
      </c>
      <c r="E18" s="730">
        <v>1.0812963355221352</v>
      </c>
      <c r="F18" s="729">
        <v>479029</v>
      </c>
      <c r="G18" s="588">
        <v>10.146769752171149</v>
      </c>
      <c r="H18" s="729"/>
      <c r="I18" s="730"/>
      <c r="J18" s="729"/>
      <c r="K18" s="730"/>
      <c r="L18" s="729"/>
      <c r="M18" s="731"/>
    </row>
    <row r="19" spans="1:13" ht="14.4" customHeight="1" thickBot="1" x14ac:dyDescent="0.35">
      <c r="A19" s="590" t="s">
        <v>6</v>
      </c>
      <c r="B19" s="715">
        <v>4474046</v>
      </c>
      <c r="C19" s="716">
        <v>1</v>
      </c>
      <c r="D19" s="715">
        <v>4827572</v>
      </c>
      <c r="E19" s="716">
        <v>1.0790170686667058</v>
      </c>
      <c r="F19" s="715">
        <v>6010895</v>
      </c>
      <c r="G19" s="592">
        <v>1.3435031736374636</v>
      </c>
      <c r="H19" s="715">
        <v>455965.61000000004</v>
      </c>
      <c r="I19" s="716">
        <v>1</v>
      </c>
      <c r="J19" s="715">
        <v>241118.42999999996</v>
      </c>
      <c r="K19" s="716">
        <v>0.52880836780651053</v>
      </c>
      <c r="L19" s="715">
        <v>429283.7099999999</v>
      </c>
      <c r="M19" s="717">
        <v>0.94148264821989502</v>
      </c>
    </row>
  </sheetData>
  <mergeCells count="4">
    <mergeCell ref="A3:A4"/>
    <mergeCell ref="B3:G3"/>
    <mergeCell ref="H3:M3"/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0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393" t="s">
        <v>252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</row>
    <row r="2" spans="1:17" ht="14.4" customHeight="1" thickBot="1" x14ac:dyDescent="0.35">
      <c r="A2" s="522" t="s">
        <v>290</v>
      </c>
      <c r="B2" s="173"/>
      <c r="C2" s="173"/>
      <c r="D2" s="173"/>
      <c r="E2" s="173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5"/>
      <c r="Q2" s="175"/>
    </row>
    <row r="3" spans="1:17" ht="14.4" customHeight="1" thickBot="1" x14ac:dyDescent="0.35">
      <c r="E3" s="212" t="s">
        <v>253</v>
      </c>
      <c r="F3" s="359">
        <f t="shared" ref="F3:O3" si="0">SUBTOTAL(9,F6:F1048576)</f>
        <v>54309.440000000002</v>
      </c>
      <c r="G3" s="364">
        <f t="shared" si="0"/>
        <v>4930011.6100000013</v>
      </c>
      <c r="H3" s="365"/>
      <c r="I3" s="365"/>
      <c r="J3" s="359">
        <f t="shared" si="0"/>
        <v>68823.08</v>
      </c>
      <c r="K3" s="364">
        <f t="shared" si="0"/>
        <v>5068690.43</v>
      </c>
      <c r="L3" s="365"/>
      <c r="M3" s="365"/>
      <c r="N3" s="359">
        <f t="shared" si="0"/>
        <v>71998.729999999981</v>
      </c>
      <c r="O3" s="364">
        <f t="shared" si="0"/>
        <v>6440178.7100000009</v>
      </c>
      <c r="P3" s="300">
        <f>IF(G3=0,"",O3/G3)</f>
        <v>1.3063212056005684</v>
      </c>
      <c r="Q3" s="361">
        <f>IF(N3=0,"",O3/N3)</f>
        <v>89.448504300006434</v>
      </c>
    </row>
    <row r="4" spans="1:17" ht="14.4" customHeight="1" x14ac:dyDescent="0.3">
      <c r="A4" s="463" t="s">
        <v>158</v>
      </c>
      <c r="B4" s="462" t="s">
        <v>206</v>
      </c>
      <c r="C4" s="463" t="s">
        <v>207</v>
      </c>
      <c r="D4" s="464" t="s">
        <v>176</v>
      </c>
      <c r="E4" s="465" t="s">
        <v>14</v>
      </c>
      <c r="F4" s="469">
        <v>2011</v>
      </c>
      <c r="G4" s="470"/>
      <c r="H4" s="363"/>
      <c r="I4" s="363"/>
      <c r="J4" s="469">
        <v>2012</v>
      </c>
      <c r="K4" s="470"/>
      <c r="L4" s="363"/>
      <c r="M4" s="363"/>
      <c r="N4" s="469">
        <v>2013</v>
      </c>
      <c r="O4" s="470"/>
      <c r="P4" s="471" t="s">
        <v>5</v>
      </c>
      <c r="Q4" s="461" t="s">
        <v>209</v>
      </c>
    </row>
    <row r="5" spans="1:17" ht="14.4" customHeight="1" thickBot="1" x14ac:dyDescent="0.35">
      <c r="A5" s="720"/>
      <c r="B5" s="719"/>
      <c r="C5" s="720"/>
      <c r="D5" s="721"/>
      <c r="E5" s="722"/>
      <c r="F5" s="732" t="s">
        <v>177</v>
      </c>
      <c r="G5" s="733" t="s">
        <v>17</v>
      </c>
      <c r="H5" s="734"/>
      <c r="I5" s="734"/>
      <c r="J5" s="732" t="s">
        <v>177</v>
      </c>
      <c r="K5" s="733" t="s">
        <v>17</v>
      </c>
      <c r="L5" s="734"/>
      <c r="M5" s="734"/>
      <c r="N5" s="732" t="s">
        <v>177</v>
      </c>
      <c r="O5" s="733" t="s">
        <v>17</v>
      </c>
      <c r="P5" s="735"/>
      <c r="Q5" s="727"/>
    </row>
    <row r="6" spans="1:17" ht="14.4" customHeight="1" x14ac:dyDescent="0.3">
      <c r="A6" s="561" t="s">
        <v>3937</v>
      </c>
      <c r="B6" s="562" t="s">
        <v>4931</v>
      </c>
      <c r="C6" s="562" t="s">
        <v>3828</v>
      </c>
      <c r="D6" s="562" t="s">
        <v>4932</v>
      </c>
      <c r="E6" s="562" t="s">
        <v>4933</v>
      </c>
      <c r="F6" s="565">
        <v>1</v>
      </c>
      <c r="G6" s="565">
        <v>256</v>
      </c>
      <c r="H6" s="565">
        <v>1</v>
      </c>
      <c r="I6" s="565">
        <v>256</v>
      </c>
      <c r="J6" s="565"/>
      <c r="K6" s="565"/>
      <c r="L6" s="565"/>
      <c r="M6" s="565"/>
      <c r="N6" s="565"/>
      <c r="O6" s="565"/>
      <c r="P6" s="584"/>
      <c r="Q6" s="566"/>
    </row>
    <row r="7" spans="1:17" ht="14.4" customHeight="1" x14ac:dyDescent="0.3">
      <c r="A7" s="567" t="s">
        <v>3985</v>
      </c>
      <c r="B7" s="568" t="s">
        <v>4136</v>
      </c>
      <c r="C7" s="568" t="s">
        <v>3828</v>
      </c>
      <c r="D7" s="568" t="s">
        <v>3908</v>
      </c>
      <c r="E7" s="568" t="s">
        <v>3909</v>
      </c>
      <c r="F7" s="571"/>
      <c r="G7" s="571"/>
      <c r="H7" s="571"/>
      <c r="I7" s="571"/>
      <c r="J7" s="571">
        <v>1</v>
      </c>
      <c r="K7" s="571">
        <v>738</v>
      </c>
      <c r="L7" s="571"/>
      <c r="M7" s="571">
        <v>738</v>
      </c>
      <c r="N7" s="571"/>
      <c r="O7" s="571"/>
      <c r="P7" s="585"/>
      <c r="Q7" s="572"/>
    </row>
    <row r="8" spans="1:17" ht="14.4" customHeight="1" x14ac:dyDescent="0.3">
      <c r="A8" s="567" t="s">
        <v>515</v>
      </c>
      <c r="B8" s="568" t="s">
        <v>4216</v>
      </c>
      <c r="C8" s="568" t="s">
        <v>3828</v>
      </c>
      <c r="D8" s="568" t="s">
        <v>3908</v>
      </c>
      <c r="E8" s="568" t="s">
        <v>3909</v>
      </c>
      <c r="F8" s="571">
        <v>1</v>
      </c>
      <c r="G8" s="571">
        <v>734</v>
      </c>
      <c r="H8" s="571">
        <v>1</v>
      </c>
      <c r="I8" s="571">
        <v>734</v>
      </c>
      <c r="J8" s="571"/>
      <c r="K8" s="571"/>
      <c r="L8" s="571"/>
      <c r="M8" s="571"/>
      <c r="N8" s="571"/>
      <c r="O8" s="571"/>
      <c r="P8" s="585"/>
      <c r="Q8" s="572"/>
    </row>
    <row r="9" spans="1:17" ht="14.4" customHeight="1" x14ac:dyDescent="0.3">
      <c r="A9" s="567" t="s">
        <v>515</v>
      </c>
      <c r="B9" s="568" t="s">
        <v>4731</v>
      </c>
      <c r="C9" s="568" t="s">
        <v>3828</v>
      </c>
      <c r="D9" s="568" t="s">
        <v>3908</v>
      </c>
      <c r="E9" s="568" t="s">
        <v>3909</v>
      </c>
      <c r="F9" s="571"/>
      <c r="G9" s="571"/>
      <c r="H9" s="571"/>
      <c r="I9" s="571"/>
      <c r="J9" s="571"/>
      <c r="K9" s="571"/>
      <c r="L9" s="571"/>
      <c r="M9" s="571"/>
      <c r="N9" s="571">
        <v>1</v>
      </c>
      <c r="O9" s="571">
        <v>742</v>
      </c>
      <c r="P9" s="585"/>
      <c r="Q9" s="572">
        <v>742</v>
      </c>
    </row>
    <row r="10" spans="1:17" ht="14.4" customHeight="1" x14ac:dyDescent="0.3">
      <c r="A10" s="567" t="s">
        <v>4736</v>
      </c>
      <c r="B10" s="568" t="s">
        <v>4934</v>
      </c>
      <c r="C10" s="568" t="s">
        <v>3828</v>
      </c>
      <c r="D10" s="568" t="s">
        <v>4935</v>
      </c>
      <c r="E10" s="568" t="s">
        <v>4936</v>
      </c>
      <c r="F10" s="571">
        <v>4</v>
      </c>
      <c r="G10" s="571">
        <v>37044</v>
      </c>
      <c r="H10" s="571">
        <v>1</v>
      </c>
      <c r="I10" s="571">
        <v>9261</v>
      </c>
      <c r="J10" s="571"/>
      <c r="K10" s="571"/>
      <c r="L10" s="571"/>
      <c r="M10" s="571"/>
      <c r="N10" s="571">
        <v>4</v>
      </c>
      <c r="O10" s="571">
        <v>37348</v>
      </c>
      <c r="P10" s="585">
        <v>1.008206457186049</v>
      </c>
      <c r="Q10" s="572">
        <v>9337</v>
      </c>
    </row>
    <row r="11" spans="1:17" ht="14.4" customHeight="1" x14ac:dyDescent="0.3">
      <c r="A11" s="567" t="s">
        <v>4736</v>
      </c>
      <c r="B11" s="568" t="s">
        <v>4934</v>
      </c>
      <c r="C11" s="568" t="s">
        <v>3828</v>
      </c>
      <c r="D11" s="568" t="s">
        <v>4937</v>
      </c>
      <c r="E11" s="568" t="s">
        <v>4938</v>
      </c>
      <c r="F11" s="571">
        <v>5</v>
      </c>
      <c r="G11" s="571">
        <v>6140</v>
      </c>
      <c r="H11" s="571">
        <v>1</v>
      </c>
      <c r="I11" s="571">
        <v>1228</v>
      </c>
      <c r="J11" s="571"/>
      <c r="K11" s="571"/>
      <c r="L11" s="571"/>
      <c r="M11" s="571"/>
      <c r="N11" s="571">
        <v>1</v>
      </c>
      <c r="O11" s="571">
        <v>1245</v>
      </c>
      <c r="P11" s="585">
        <v>0.20276872964169382</v>
      </c>
      <c r="Q11" s="572">
        <v>1245</v>
      </c>
    </row>
    <row r="12" spans="1:17" ht="14.4" customHeight="1" x14ac:dyDescent="0.3">
      <c r="A12" s="567" t="s">
        <v>4736</v>
      </c>
      <c r="B12" s="568" t="s">
        <v>4934</v>
      </c>
      <c r="C12" s="568" t="s">
        <v>3828</v>
      </c>
      <c r="D12" s="568" t="s">
        <v>4939</v>
      </c>
      <c r="E12" s="568" t="s">
        <v>4940</v>
      </c>
      <c r="F12" s="571">
        <v>3</v>
      </c>
      <c r="G12" s="571">
        <v>6633</v>
      </c>
      <c r="H12" s="571">
        <v>1</v>
      </c>
      <c r="I12" s="571">
        <v>2211</v>
      </c>
      <c r="J12" s="571"/>
      <c r="K12" s="571"/>
      <c r="L12" s="571"/>
      <c r="M12" s="571"/>
      <c r="N12" s="571"/>
      <c r="O12" s="571"/>
      <c r="P12" s="585"/>
      <c r="Q12" s="572"/>
    </row>
    <row r="13" spans="1:17" ht="14.4" customHeight="1" x14ac:dyDescent="0.3">
      <c r="A13" s="567" t="s">
        <v>4736</v>
      </c>
      <c r="B13" s="568" t="s">
        <v>4934</v>
      </c>
      <c r="C13" s="568" t="s">
        <v>3828</v>
      </c>
      <c r="D13" s="568" t="s">
        <v>4941</v>
      </c>
      <c r="E13" s="568" t="s">
        <v>4942</v>
      </c>
      <c r="F13" s="571">
        <v>9</v>
      </c>
      <c r="G13" s="571">
        <v>5031</v>
      </c>
      <c r="H13" s="571">
        <v>1</v>
      </c>
      <c r="I13" s="571">
        <v>559</v>
      </c>
      <c r="J13" s="571"/>
      <c r="K13" s="571"/>
      <c r="L13" s="571"/>
      <c r="M13" s="571"/>
      <c r="N13" s="571"/>
      <c r="O13" s="571"/>
      <c r="P13" s="585"/>
      <c r="Q13" s="572"/>
    </row>
    <row r="14" spans="1:17" ht="14.4" customHeight="1" x14ac:dyDescent="0.3">
      <c r="A14" s="567" t="s">
        <v>4736</v>
      </c>
      <c r="B14" s="568" t="s">
        <v>4934</v>
      </c>
      <c r="C14" s="568" t="s">
        <v>3828</v>
      </c>
      <c r="D14" s="568" t="s">
        <v>4943</v>
      </c>
      <c r="E14" s="568" t="s">
        <v>4944</v>
      </c>
      <c r="F14" s="571">
        <v>4</v>
      </c>
      <c r="G14" s="571">
        <v>1452</v>
      </c>
      <c r="H14" s="571">
        <v>1</v>
      </c>
      <c r="I14" s="571">
        <v>363</v>
      </c>
      <c r="J14" s="571"/>
      <c r="K14" s="571"/>
      <c r="L14" s="571"/>
      <c r="M14" s="571"/>
      <c r="N14" s="571"/>
      <c r="O14" s="571"/>
      <c r="P14" s="585"/>
      <c r="Q14" s="572"/>
    </row>
    <row r="15" spans="1:17" ht="14.4" customHeight="1" x14ac:dyDescent="0.3">
      <c r="A15" s="567" t="s">
        <v>4736</v>
      </c>
      <c r="B15" s="568" t="s">
        <v>4934</v>
      </c>
      <c r="C15" s="568" t="s">
        <v>3828</v>
      </c>
      <c r="D15" s="568" t="s">
        <v>4945</v>
      </c>
      <c r="E15" s="568" t="s">
        <v>4946</v>
      </c>
      <c r="F15" s="571">
        <v>9</v>
      </c>
      <c r="G15" s="571">
        <v>8982</v>
      </c>
      <c r="H15" s="571">
        <v>1</v>
      </c>
      <c r="I15" s="571">
        <v>998</v>
      </c>
      <c r="J15" s="571"/>
      <c r="K15" s="571"/>
      <c r="L15" s="571"/>
      <c r="M15" s="571"/>
      <c r="N15" s="571"/>
      <c r="O15" s="571"/>
      <c r="P15" s="585"/>
      <c r="Q15" s="572"/>
    </row>
    <row r="16" spans="1:17" ht="14.4" customHeight="1" x14ac:dyDescent="0.3">
      <c r="A16" s="567" t="s">
        <v>4736</v>
      </c>
      <c r="B16" s="568" t="s">
        <v>4934</v>
      </c>
      <c r="C16" s="568" t="s">
        <v>3828</v>
      </c>
      <c r="D16" s="568" t="s">
        <v>4947</v>
      </c>
      <c r="E16" s="568" t="s">
        <v>4948</v>
      </c>
      <c r="F16" s="571"/>
      <c r="G16" s="571"/>
      <c r="H16" s="571"/>
      <c r="I16" s="571"/>
      <c r="J16" s="571"/>
      <c r="K16" s="571"/>
      <c r="L16" s="571"/>
      <c r="M16" s="571"/>
      <c r="N16" s="571">
        <v>1</v>
      </c>
      <c r="O16" s="571">
        <v>7549</v>
      </c>
      <c r="P16" s="585"/>
      <c r="Q16" s="572">
        <v>7549</v>
      </c>
    </row>
    <row r="17" spans="1:17" ht="14.4" customHeight="1" x14ac:dyDescent="0.3">
      <c r="A17" s="567" t="s">
        <v>4738</v>
      </c>
      <c r="B17" s="568" t="s">
        <v>4949</v>
      </c>
      <c r="C17" s="568" t="s">
        <v>3828</v>
      </c>
      <c r="D17" s="568" t="s">
        <v>4950</v>
      </c>
      <c r="E17" s="568" t="s">
        <v>4951</v>
      </c>
      <c r="F17" s="571">
        <v>1</v>
      </c>
      <c r="G17" s="571">
        <v>218</v>
      </c>
      <c r="H17" s="571">
        <v>1</v>
      </c>
      <c r="I17" s="571">
        <v>218</v>
      </c>
      <c r="J17" s="571"/>
      <c r="K17" s="571"/>
      <c r="L17" s="571"/>
      <c r="M17" s="571"/>
      <c r="N17" s="571"/>
      <c r="O17" s="571"/>
      <c r="P17" s="585"/>
      <c r="Q17" s="572"/>
    </row>
    <row r="18" spans="1:17" ht="14.4" customHeight="1" x14ac:dyDescent="0.3">
      <c r="A18" s="567" t="s">
        <v>4738</v>
      </c>
      <c r="B18" s="568" t="s">
        <v>4949</v>
      </c>
      <c r="C18" s="568" t="s">
        <v>3828</v>
      </c>
      <c r="D18" s="568" t="s">
        <v>4952</v>
      </c>
      <c r="E18" s="568" t="s">
        <v>4953</v>
      </c>
      <c r="F18" s="571">
        <v>1</v>
      </c>
      <c r="G18" s="571">
        <v>1109</v>
      </c>
      <c r="H18" s="571">
        <v>1</v>
      </c>
      <c r="I18" s="571">
        <v>1109</v>
      </c>
      <c r="J18" s="571"/>
      <c r="K18" s="571"/>
      <c r="L18" s="571"/>
      <c r="M18" s="571"/>
      <c r="N18" s="571"/>
      <c r="O18" s="571"/>
      <c r="P18" s="585"/>
      <c r="Q18" s="572"/>
    </row>
    <row r="19" spans="1:17" ht="14.4" customHeight="1" x14ac:dyDescent="0.3">
      <c r="A19" s="567" t="s">
        <v>4738</v>
      </c>
      <c r="B19" s="568" t="s">
        <v>4949</v>
      </c>
      <c r="C19" s="568" t="s">
        <v>3828</v>
      </c>
      <c r="D19" s="568" t="s">
        <v>4932</v>
      </c>
      <c r="E19" s="568" t="s">
        <v>4933</v>
      </c>
      <c r="F19" s="571">
        <v>1</v>
      </c>
      <c r="G19" s="571">
        <v>256</v>
      </c>
      <c r="H19" s="571">
        <v>1</v>
      </c>
      <c r="I19" s="571">
        <v>256</v>
      </c>
      <c r="J19" s="571"/>
      <c r="K19" s="571"/>
      <c r="L19" s="571"/>
      <c r="M19" s="571"/>
      <c r="N19" s="571"/>
      <c r="O19" s="571"/>
      <c r="P19" s="585"/>
      <c r="Q19" s="572"/>
    </row>
    <row r="20" spans="1:17" ht="14.4" customHeight="1" x14ac:dyDescent="0.3">
      <c r="A20" s="567" t="s">
        <v>4741</v>
      </c>
      <c r="B20" s="568" t="s">
        <v>4954</v>
      </c>
      <c r="C20" s="568" t="s">
        <v>3828</v>
      </c>
      <c r="D20" s="568" t="s">
        <v>4955</v>
      </c>
      <c r="E20" s="568" t="s">
        <v>4956</v>
      </c>
      <c r="F20" s="571"/>
      <c r="G20" s="571"/>
      <c r="H20" s="571"/>
      <c r="I20" s="571"/>
      <c r="J20" s="571">
        <v>2</v>
      </c>
      <c r="K20" s="571">
        <v>214</v>
      </c>
      <c r="L20" s="571"/>
      <c r="M20" s="571">
        <v>107</v>
      </c>
      <c r="N20" s="571">
        <v>5</v>
      </c>
      <c r="O20" s="571">
        <v>540</v>
      </c>
      <c r="P20" s="585"/>
      <c r="Q20" s="572">
        <v>108</v>
      </c>
    </row>
    <row r="21" spans="1:17" ht="14.4" customHeight="1" x14ac:dyDescent="0.3">
      <c r="A21" s="567" t="s">
        <v>4741</v>
      </c>
      <c r="B21" s="568" t="s">
        <v>4954</v>
      </c>
      <c r="C21" s="568" t="s">
        <v>3828</v>
      </c>
      <c r="D21" s="568" t="s">
        <v>4957</v>
      </c>
      <c r="E21" s="568" t="s">
        <v>4958</v>
      </c>
      <c r="F21" s="571">
        <v>2</v>
      </c>
      <c r="G21" s="571">
        <v>326</v>
      </c>
      <c r="H21" s="571">
        <v>1</v>
      </c>
      <c r="I21" s="571">
        <v>163</v>
      </c>
      <c r="J21" s="571">
        <v>5</v>
      </c>
      <c r="K21" s="571">
        <v>815</v>
      </c>
      <c r="L21" s="571">
        <v>2.5</v>
      </c>
      <c r="M21" s="571">
        <v>163</v>
      </c>
      <c r="N21" s="571">
        <v>3</v>
      </c>
      <c r="O21" s="571">
        <v>492</v>
      </c>
      <c r="P21" s="585">
        <v>1.50920245398773</v>
      </c>
      <c r="Q21" s="572">
        <v>164</v>
      </c>
    </row>
    <row r="22" spans="1:17" ht="14.4" customHeight="1" x14ac:dyDescent="0.3">
      <c r="A22" s="567" t="s">
        <v>4741</v>
      </c>
      <c r="B22" s="568" t="s">
        <v>4954</v>
      </c>
      <c r="C22" s="568" t="s">
        <v>3828</v>
      </c>
      <c r="D22" s="568" t="s">
        <v>4959</v>
      </c>
      <c r="E22" s="568" t="s">
        <v>4960</v>
      </c>
      <c r="F22" s="571"/>
      <c r="G22" s="571"/>
      <c r="H22" s="571"/>
      <c r="I22" s="571"/>
      <c r="J22" s="571"/>
      <c r="K22" s="571"/>
      <c r="L22" s="571"/>
      <c r="M22" s="571"/>
      <c r="N22" s="571">
        <v>1</v>
      </c>
      <c r="O22" s="571">
        <v>95</v>
      </c>
      <c r="P22" s="585"/>
      <c r="Q22" s="572">
        <v>95</v>
      </c>
    </row>
    <row r="23" spans="1:17" ht="14.4" customHeight="1" x14ac:dyDescent="0.3">
      <c r="A23" s="567" t="s">
        <v>4741</v>
      </c>
      <c r="B23" s="568" t="s">
        <v>4954</v>
      </c>
      <c r="C23" s="568" t="s">
        <v>3828</v>
      </c>
      <c r="D23" s="568" t="s">
        <v>4961</v>
      </c>
      <c r="E23" s="568" t="s">
        <v>4962</v>
      </c>
      <c r="F23" s="571">
        <v>1</v>
      </c>
      <c r="G23" s="571">
        <v>166</v>
      </c>
      <c r="H23" s="571">
        <v>1</v>
      </c>
      <c r="I23" s="571">
        <v>166</v>
      </c>
      <c r="J23" s="571">
        <v>3</v>
      </c>
      <c r="K23" s="571">
        <v>498</v>
      </c>
      <c r="L23" s="571">
        <v>3</v>
      </c>
      <c r="M23" s="571">
        <v>166</v>
      </c>
      <c r="N23" s="571"/>
      <c r="O23" s="571"/>
      <c r="P23" s="585"/>
      <c r="Q23" s="572"/>
    </row>
    <row r="24" spans="1:17" ht="14.4" customHeight="1" x14ac:dyDescent="0.3">
      <c r="A24" s="567" t="s">
        <v>4741</v>
      </c>
      <c r="B24" s="568" t="s">
        <v>4954</v>
      </c>
      <c r="C24" s="568" t="s">
        <v>3828</v>
      </c>
      <c r="D24" s="568" t="s">
        <v>4963</v>
      </c>
      <c r="E24" s="568" t="s">
        <v>4964</v>
      </c>
      <c r="F24" s="571"/>
      <c r="G24" s="571"/>
      <c r="H24" s="571"/>
      <c r="I24" s="571"/>
      <c r="J24" s="571"/>
      <c r="K24" s="571"/>
      <c r="L24" s="571"/>
      <c r="M24" s="571"/>
      <c r="N24" s="571">
        <v>2</v>
      </c>
      <c r="O24" s="571">
        <v>474</v>
      </c>
      <c r="P24" s="585"/>
      <c r="Q24" s="572">
        <v>237</v>
      </c>
    </row>
    <row r="25" spans="1:17" ht="14.4" customHeight="1" x14ac:dyDescent="0.3">
      <c r="A25" s="567" t="s">
        <v>4741</v>
      </c>
      <c r="B25" s="568" t="s">
        <v>4954</v>
      </c>
      <c r="C25" s="568" t="s">
        <v>3828</v>
      </c>
      <c r="D25" s="568" t="s">
        <v>4965</v>
      </c>
      <c r="E25" s="568" t="s">
        <v>4966</v>
      </c>
      <c r="F25" s="571"/>
      <c r="G25" s="571"/>
      <c r="H25" s="571"/>
      <c r="I25" s="571"/>
      <c r="J25" s="571"/>
      <c r="K25" s="571"/>
      <c r="L25" s="571"/>
      <c r="M25" s="571"/>
      <c r="N25" s="571">
        <v>2</v>
      </c>
      <c r="O25" s="571">
        <v>1328</v>
      </c>
      <c r="P25" s="585"/>
      <c r="Q25" s="572">
        <v>664</v>
      </c>
    </row>
    <row r="26" spans="1:17" ht="14.4" customHeight="1" x14ac:dyDescent="0.3">
      <c r="A26" s="567" t="s">
        <v>4741</v>
      </c>
      <c r="B26" s="568" t="s">
        <v>4954</v>
      </c>
      <c r="C26" s="568" t="s">
        <v>3828</v>
      </c>
      <c r="D26" s="568" t="s">
        <v>4967</v>
      </c>
      <c r="E26" s="568" t="s">
        <v>4968</v>
      </c>
      <c r="F26" s="571">
        <v>4</v>
      </c>
      <c r="G26" s="571">
        <v>312</v>
      </c>
      <c r="H26" s="571">
        <v>1</v>
      </c>
      <c r="I26" s="571">
        <v>78</v>
      </c>
      <c r="J26" s="571">
        <v>17</v>
      </c>
      <c r="K26" s="571">
        <v>1326</v>
      </c>
      <c r="L26" s="571">
        <v>4.25</v>
      </c>
      <c r="M26" s="571">
        <v>78</v>
      </c>
      <c r="N26" s="571">
        <v>2</v>
      </c>
      <c r="O26" s="571">
        <v>158</v>
      </c>
      <c r="P26" s="585">
        <v>0.50641025641025639</v>
      </c>
      <c r="Q26" s="572">
        <v>79</v>
      </c>
    </row>
    <row r="27" spans="1:17" ht="14.4" customHeight="1" x14ac:dyDescent="0.3">
      <c r="A27" s="567" t="s">
        <v>4741</v>
      </c>
      <c r="B27" s="568" t="s">
        <v>4954</v>
      </c>
      <c r="C27" s="568" t="s">
        <v>3828</v>
      </c>
      <c r="D27" s="568" t="s">
        <v>4969</v>
      </c>
      <c r="E27" s="568" t="s">
        <v>4970</v>
      </c>
      <c r="F27" s="571">
        <v>1</v>
      </c>
      <c r="G27" s="571">
        <v>452</v>
      </c>
      <c r="H27" s="571">
        <v>1</v>
      </c>
      <c r="I27" s="571">
        <v>452</v>
      </c>
      <c r="J27" s="571">
        <v>4</v>
      </c>
      <c r="K27" s="571">
        <v>1816</v>
      </c>
      <c r="L27" s="571">
        <v>4.0176991150442474</v>
      </c>
      <c r="M27" s="571">
        <v>454</v>
      </c>
      <c r="N27" s="571">
        <v>2</v>
      </c>
      <c r="O27" s="571">
        <v>914</v>
      </c>
      <c r="P27" s="585">
        <v>2.0221238938053099</v>
      </c>
      <c r="Q27" s="572">
        <v>457</v>
      </c>
    </row>
    <row r="28" spans="1:17" ht="14.4" customHeight="1" x14ac:dyDescent="0.3">
      <c r="A28" s="567" t="s">
        <v>4971</v>
      </c>
      <c r="B28" s="568" t="s">
        <v>4972</v>
      </c>
      <c r="C28" s="568" t="s">
        <v>3814</v>
      </c>
      <c r="D28" s="568" t="s">
        <v>4973</v>
      </c>
      <c r="E28" s="568" t="s">
        <v>4974</v>
      </c>
      <c r="F28" s="571"/>
      <c r="G28" s="571"/>
      <c r="H28" s="571"/>
      <c r="I28" s="571"/>
      <c r="J28" s="571">
        <v>0.3</v>
      </c>
      <c r="K28" s="571">
        <v>649.59</v>
      </c>
      <c r="L28" s="571"/>
      <c r="M28" s="571">
        <v>2165.3000000000002</v>
      </c>
      <c r="N28" s="571"/>
      <c r="O28" s="571"/>
      <c r="P28" s="585"/>
      <c r="Q28" s="572"/>
    </row>
    <row r="29" spans="1:17" ht="14.4" customHeight="1" x14ac:dyDescent="0.3">
      <c r="A29" s="567" t="s">
        <v>4971</v>
      </c>
      <c r="B29" s="568" t="s">
        <v>4972</v>
      </c>
      <c r="C29" s="568" t="s">
        <v>4358</v>
      </c>
      <c r="D29" s="568" t="s">
        <v>4975</v>
      </c>
      <c r="E29" s="568" t="s">
        <v>4976</v>
      </c>
      <c r="F29" s="571">
        <v>900</v>
      </c>
      <c r="G29" s="571">
        <v>4005</v>
      </c>
      <c r="H29" s="571">
        <v>1</v>
      </c>
      <c r="I29" s="571">
        <v>4.45</v>
      </c>
      <c r="J29" s="571">
        <v>800</v>
      </c>
      <c r="K29" s="571">
        <v>4496</v>
      </c>
      <c r="L29" s="571">
        <v>1.1225967540574282</v>
      </c>
      <c r="M29" s="571">
        <v>5.62</v>
      </c>
      <c r="N29" s="571"/>
      <c r="O29" s="571"/>
      <c r="P29" s="585"/>
      <c r="Q29" s="572"/>
    </row>
    <row r="30" spans="1:17" ht="14.4" customHeight="1" x14ac:dyDescent="0.3">
      <c r="A30" s="567" t="s">
        <v>4971</v>
      </c>
      <c r="B30" s="568" t="s">
        <v>4972</v>
      </c>
      <c r="C30" s="568" t="s">
        <v>4358</v>
      </c>
      <c r="D30" s="568" t="s">
        <v>4977</v>
      </c>
      <c r="E30" s="568" t="s">
        <v>4978</v>
      </c>
      <c r="F30" s="571"/>
      <c r="G30" s="571"/>
      <c r="H30" s="571"/>
      <c r="I30" s="571"/>
      <c r="J30" s="571">
        <v>404</v>
      </c>
      <c r="K30" s="571">
        <v>12572.48</v>
      </c>
      <c r="L30" s="571"/>
      <c r="M30" s="571">
        <v>31.119999999999997</v>
      </c>
      <c r="N30" s="571"/>
      <c r="O30" s="571"/>
      <c r="P30" s="585"/>
      <c r="Q30" s="572"/>
    </row>
    <row r="31" spans="1:17" ht="14.4" customHeight="1" x14ac:dyDescent="0.3">
      <c r="A31" s="567" t="s">
        <v>4971</v>
      </c>
      <c r="B31" s="568" t="s">
        <v>4972</v>
      </c>
      <c r="C31" s="568" t="s">
        <v>3828</v>
      </c>
      <c r="D31" s="568" t="s">
        <v>4979</v>
      </c>
      <c r="E31" s="568" t="s">
        <v>4980</v>
      </c>
      <c r="F31" s="571">
        <v>1</v>
      </c>
      <c r="G31" s="571">
        <v>645</v>
      </c>
      <c r="H31" s="571">
        <v>1</v>
      </c>
      <c r="I31" s="571">
        <v>645</v>
      </c>
      <c r="J31" s="571"/>
      <c r="K31" s="571"/>
      <c r="L31" s="571"/>
      <c r="M31" s="571"/>
      <c r="N31" s="571"/>
      <c r="O31" s="571"/>
      <c r="P31" s="585"/>
      <c r="Q31" s="572"/>
    </row>
    <row r="32" spans="1:17" ht="14.4" customHeight="1" x14ac:dyDescent="0.3">
      <c r="A32" s="567" t="s">
        <v>4971</v>
      </c>
      <c r="B32" s="568" t="s">
        <v>4972</v>
      </c>
      <c r="C32" s="568" t="s">
        <v>3828</v>
      </c>
      <c r="D32" s="568" t="s">
        <v>4981</v>
      </c>
      <c r="E32" s="568" t="s">
        <v>4982</v>
      </c>
      <c r="F32" s="571">
        <v>1</v>
      </c>
      <c r="G32" s="571">
        <v>1548</v>
      </c>
      <c r="H32" s="571">
        <v>1</v>
      </c>
      <c r="I32" s="571">
        <v>1548</v>
      </c>
      <c r="J32" s="571">
        <v>1</v>
      </c>
      <c r="K32" s="571">
        <v>1550</v>
      </c>
      <c r="L32" s="571">
        <v>1.0012919896640826</v>
      </c>
      <c r="M32" s="571">
        <v>1550</v>
      </c>
      <c r="N32" s="571"/>
      <c r="O32" s="571"/>
      <c r="P32" s="585"/>
      <c r="Q32" s="572"/>
    </row>
    <row r="33" spans="1:17" ht="14.4" customHeight="1" x14ac:dyDescent="0.3">
      <c r="A33" s="567" t="s">
        <v>4971</v>
      </c>
      <c r="B33" s="568" t="s">
        <v>4972</v>
      </c>
      <c r="C33" s="568" t="s">
        <v>3828</v>
      </c>
      <c r="D33" s="568" t="s">
        <v>4983</v>
      </c>
      <c r="E33" s="568" t="s">
        <v>4984</v>
      </c>
      <c r="F33" s="571">
        <v>1</v>
      </c>
      <c r="G33" s="571">
        <v>1749</v>
      </c>
      <c r="H33" s="571">
        <v>1</v>
      </c>
      <c r="I33" s="571">
        <v>1749</v>
      </c>
      <c r="J33" s="571"/>
      <c r="K33" s="571"/>
      <c r="L33" s="571"/>
      <c r="M33" s="571"/>
      <c r="N33" s="571"/>
      <c r="O33" s="571"/>
      <c r="P33" s="585"/>
      <c r="Q33" s="572"/>
    </row>
    <row r="34" spans="1:17" ht="14.4" customHeight="1" x14ac:dyDescent="0.3">
      <c r="A34" s="567" t="s">
        <v>4971</v>
      </c>
      <c r="B34" s="568" t="s">
        <v>4972</v>
      </c>
      <c r="C34" s="568" t="s">
        <v>3828</v>
      </c>
      <c r="D34" s="568" t="s">
        <v>4985</v>
      </c>
      <c r="E34" s="568" t="s">
        <v>4986</v>
      </c>
      <c r="F34" s="571">
        <v>1</v>
      </c>
      <c r="G34" s="571">
        <v>409</v>
      </c>
      <c r="H34" s="571">
        <v>1</v>
      </c>
      <c r="I34" s="571">
        <v>409</v>
      </c>
      <c r="J34" s="571">
        <v>1</v>
      </c>
      <c r="K34" s="571">
        <v>409</v>
      </c>
      <c r="L34" s="571">
        <v>1</v>
      </c>
      <c r="M34" s="571">
        <v>409</v>
      </c>
      <c r="N34" s="571"/>
      <c r="O34" s="571"/>
      <c r="P34" s="585"/>
      <c r="Q34" s="572"/>
    </row>
    <row r="35" spans="1:17" ht="14.4" customHeight="1" x14ac:dyDescent="0.3">
      <c r="A35" s="567" t="s">
        <v>4971</v>
      </c>
      <c r="B35" s="568" t="s">
        <v>4972</v>
      </c>
      <c r="C35" s="568" t="s">
        <v>3828</v>
      </c>
      <c r="D35" s="568" t="s">
        <v>4987</v>
      </c>
      <c r="E35" s="568" t="s">
        <v>4988</v>
      </c>
      <c r="F35" s="571"/>
      <c r="G35" s="571"/>
      <c r="H35" s="571"/>
      <c r="I35" s="571"/>
      <c r="J35" s="571">
        <v>1</v>
      </c>
      <c r="K35" s="571">
        <v>14158</v>
      </c>
      <c r="L35" s="571"/>
      <c r="M35" s="571">
        <v>14158</v>
      </c>
      <c r="N35" s="571"/>
      <c r="O35" s="571"/>
      <c r="P35" s="585"/>
      <c r="Q35" s="572"/>
    </row>
    <row r="36" spans="1:17" ht="14.4" customHeight="1" x14ac:dyDescent="0.3">
      <c r="A36" s="567" t="s">
        <v>4751</v>
      </c>
      <c r="B36" s="568" t="s">
        <v>4934</v>
      </c>
      <c r="C36" s="568" t="s">
        <v>3828</v>
      </c>
      <c r="D36" s="568" t="s">
        <v>4937</v>
      </c>
      <c r="E36" s="568" t="s">
        <v>4938</v>
      </c>
      <c r="F36" s="571"/>
      <c r="G36" s="571"/>
      <c r="H36" s="571"/>
      <c r="I36" s="571"/>
      <c r="J36" s="571"/>
      <c r="K36" s="571"/>
      <c r="L36" s="571"/>
      <c r="M36" s="571"/>
      <c r="N36" s="571">
        <v>2</v>
      </c>
      <c r="O36" s="571">
        <v>2490</v>
      </c>
      <c r="P36" s="585"/>
      <c r="Q36" s="572">
        <v>1245</v>
      </c>
    </row>
    <row r="37" spans="1:17" ht="14.4" customHeight="1" x14ac:dyDescent="0.3">
      <c r="A37" s="567" t="s">
        <v>4751</v>
      </c>
      <c r="B37" s="568" t="s">
        <v>4934</v>
      </c>
      <c r="C37" s="568" t="s">
        <v>3828</v>
      </c>
      <c r="D37" s="568" t="s">
        <v>4939</v>
      </c>
      <c r="E37" s="568" t="s">
        <v>4940</v>
      </c>
      <c r="F37" s="571"/>
      <c r="G37" s="571"/>
      <c r="H37" s="571"/>
      <c r="I37" s="571"/>
      <c r="J37" s="571"/>
      <c r="K37" s="571"/>
      <c r="L37" s="571"/>
      <c r="M37" s="571"/>
      <c r="N37" s="571">
        <v>8</v>
      </c>
      <c r="O37" s="571">
        <v>17864</v>
      </c>
      <c r="P37" s="585"/>
      <c r="Q37" s="572">
        <v>2233</v>
      </c>
    </row>
    <row r="38" spans="1:17" ht="14.4" customHeight="1" x14ac:dyDescent="0.3">
      <c r="A38" s="567" t="s">
        <v>4751</v>
      </c>
      <c r="B38" s="568" t="s">
        <v>4934</v>
      </c>
      <c r="C38" s="568" t="s">
        <v>3828</v>
      </c>
      <c r="D38" s="568" t="s">
        <v>4989</v>
      </c>
      <c r="E38" s="568" t="s">
        <v>4990</v>
      </c>
      <c r="F38" s="571"/>
      <c r="G38" s="571"/>
      <c r="H38" s="571"/>
      <c r="I38" s="571"/>
      <c r="J38" s="571"/>
      <c r="K38" s="571"/>
      <c r="L38" s="571"/>
      <c r="M38" s="571"/>
      <c r="N38" s="571">
        <v>1</v>
      </c>
      <c r="O38" s="571">
        <v>9747</v>
      </c>
      <c r="P38" s="585"/>
      <c r="Q38" s="572">
        <v>9747</v>
      </c>
    </row>
    <row r="39" spans="1:17" ht="14.4" customHeight="1" x14ac:dyDescent="0.3">
      <c r="A39" s="567" t="s">
        <v>4751</v>
      </c>
      <c r="B39" s="568" t="s">
        <v>4934</v>
      </c>
      <c r="C39" s="568" t="s">
        <v>3828</v>
      </c>
      <c r="D39" s="568" t="s">
        <v>4991</v>
      </c>
      <c r="E39" s="568" t="s">
        <v>4992</v>
      </c>
      <c r="F39" s="571"/>
      <c r="G39" s="571"/>
      <c r="H39" s="571"/>
      <c r="I39" s="571"/>
      <c r="J39" s="571"/>
      <c r="K39" s="571"/>
      <c r="L39" s="571"/>
      <c r="M39" s="571"/>
      <c r="N39" s="571">
        <v>1</v>
      </c>
      <c r="O39" s="571">
        <v>297</v>
      </c>
      <c r="P39" s="585"/>
      <c r="Q39" s="572">
        <v>297</v>
      </c>
    </row>
    <row r="40" spans="1:17" ht="14.4" customHeight="1" x14ac:dyDescent="0.3">
      <c r="A40" s="567" t="s">
        <v>4751</v>
      </c>
      <c r="B40" s="568" t="s">
        <v>4934</v>
      </c>
      <c r="C40" s="568" t="s">
        <v>3828</v>
      </c>
      <c r="D40" s="568" t="s">
        <v>4945</v>
      </c>
      <c r="E40" s="568" t="s">
        <v>4946</v>
      </c>
      <c r="F40" s="571"/>
      <c r="G40" s="571"/>
      <c r="H40" s="571"/>
      <c r="I40" s="571"/>
      <c r="J40" s="571"/>
      <c r="K40" s="571"/>
      <c r="L40" s="571"/>
      <c r="M40" s="571"/>
      <c r="N40" s="571">
        <v>11</v>
      </c>
      <c r="O40" s="571">
        <v>11022</v>
      </c>
      <c r="P40" s="585"/>
      <c r="Q40" s="572">
        <v>1002</v>
      </c>
    </row>
    <row r="41" spans="1:17" ht="14.4" customHeight="1" x14ac:dyDescent="0.3">
      <c r="A41" s="567" t="s">
        <v>4751</v>
      </c>
      <c r="B41" s="568" t="s">
        <v>4993</v>
      </c>
      <c r="C41" s="568" t="s">
        <v>3828</v>
      </c>
      <c r="D41" s="568" t="s">
        <v>4994</v>
      </c>
      <c r="E41" s="568" t="s">
        <v>4995</v>
      </c>
      <c r="F41" s="571"/>
      <c r="G41" s="571"/>
      <c r="H41" s="571"/>
      <c r="I41" s="571"/>
      <c r="J41" s="571"/>
      <c r="K41" s="571"/>
      <c r="L41" s="571"/>
      <c r="M41" s="571"/>
      <c r="N41" s="571">
        <v>2</v>
      </c>
      <c r="O41" s="571">
        <v>434</v>
      </c>
      <c r="P41" s="585"/>
      <c r="Q41" s="572">
        <v>217</v>
      </c>
    </row>
    <row r="42" spans="1:17" ht="14.4" customHeight="1" x14ac:dyDescent="0.3">
      <c r="A42" s="567" t="s">
        <v>4751</v>
      </c>
      <c r="B42" s="568" t="s">
        <v>4993</v>
      </c>
      <c r="C42" s="568" t="s">
        <v>3828</v>
      </c>
      <c r="D42" s="568" t="s">
        <v>4996</v>
      </c>
      <c r="E42" s="568" t="s">
        <v>4997</v>
      </c>
      <c r="F42" s="571"/>
      <c r="G42" s="571"/>
      <c r="H42" s="571"/>
      <c r="I42" s="571"/>
      <c r="J42" s="571"/>
      <c r="K42" s="571"/>
      <c r="L42" s="571"/>
      <c r="M42" s="571"/>
      <c r="N42" s="571">
        <v>2</v>
      </c>
      <c r="O42" s="571">
        <v>994</v>
      </c>
      <c r="P42" s="585"/>
      <c r="Q42" s="572">
        <v>497</v>
      </c>
    </row>
    <row r="43" spans="1:17" ht="14.4" customHeight="1" x14ac:dyDescent="0.3">
      <c r="A43" s="567" t="s">
        <v>4751</v>
      </c>
      <c r="B43" s="568" t="s">
        <v>4993</v>
      </c>
      <c r="C43" s="568" t="s">
        <v>3828</v>
      </c>
      <c r="D43" s="568" t="s">
        <v>4998</v>
      </c>
      <c r="E43" s="568" t="s">
        <v>4999</v>
      </c>
      <c r="F43" s="571"/>
      <c r="G43" s="571"/>
      <c r="H43" s="571"/>
      <c r="I43" s="571"/>
      <c r="J43" s="571"/>
      <c r="K43" s="571"/>
      <c r="L43" s="571"/>
      <c r="M43" s="571"/>
      <c r="N43" s="571">
        <v>37</v>
      </c>
      <c r="O43" s="571">
        <v>12876</v>
      </c>
      <c r="P43" s="585"/>
      <c r="Q43" s="572">
        <v>348</v>
      </c>
    </row>
    <row r="44" spans="1:17" ht="14.4" customHeight="1" x14ac:dyDescent="0.3">
      <c r="A44" s="567" t="s">
        <v>4751</v>
      </c>
      <c r="B44" s="568" t="s">
        <v>4993</v>
      </c>
      <c r="C44" s="568" t="s">
        <v>3828</v>
      </c>
      <c r="D44" s="568" t="s">
        <v>5000</v>
      </c>
      <c r="E44" s="568" t="s">
        <v>5001</v>
      </c>
      <c r="F44" s="571">
        <v>3</v>
      </c>
      <c r="G44" s="571">
        <v>567</v>
      </c>
      <c r="H44" s="571">
        <v>1</v>
      </c>
      <c r="I44" s="571">
        <v>189</v>
      </c>
      <c r="J44" s="571">
        <v>3</v>
      </c>
      <c r="K44" s="571">
        <v>567</v>
      </c>
      <c r="L44" s="571">
        <v>1</v>
      </c>
      <c r="M44" s="571">
        <v>189</v>
      </c>
      <c r="N44" s="571"/>
      <c r="O44" s="571"/>
      <c r="P44" s="585"/>
      <c r="Q44" s="572"/>
    </row>
    <row r="45" spans="1:17" ht="14.4" customHeight="1" x14ac:dyDescent="0.3">
      <c r="A45" s="567" t="s">
        <v>4751</v>
      </c>
      <c r="B45" s="568" t="s">
        <v>4993</v>
      </c>
      <c r="C45" s="568" t="s">
        <v>3828</v>
      </c>
      <c r="D45" s="568" t="s">
        <v>5002</v>
      </c>
      <c r="E45" s="568" t="s">
        <v>5003</v>
      </c>
      <c r="F45" s="571">
        <v>35</v>
      </c>
      <c r="G45" s="571">
        <v>12250</v>
      </c>
      <c r="H45" s="571">
        <v>1</v>
      </c>
      <c r="I45" s="571">
        <v>350</v>
      </c>
      <c r="J45" s="571">
        <v>27</v>
      </c>
      <c r="K45" s="571">
        <v>9450</v>
      </c>
      <c r="L45" s="571">
        <v>0.77142857142857146</v>
      </c>
      <c r="M45" s="571">
        <v>350</v>
      </c>
      <c r="N45" s="571">
        <v>41</v>
      </c>
      <c r="O45" s="571">
        <v>14350</v>
      </c>
      <c r="P45" s="585">
        <v>1.1714285714285715</v>
      </c>
      <c r="Q45" s="572">
        <v>350</v>
      </c>
    </row>
    <row r="46" spans="1:17" ht="14.4" customHeight="1" x14ac:dyDescent="0.3">
      <c r="A46" s="567" t="s">
        <v>4751</v>
      </c>
      <c r="B46" s="568" t="s">
        <v>4993</v>
      </c>
      <c r="C46" s="568" t="s">
        <v>3828</v>
      </c>
      <c r="D46" s="568" t="s">
        <v>5004</v>
      </c>
      <c r="E46" s="568" t="s">
        <v>5005</v>
      </c>
      <c r="F46" s="571">
        <v>131</v>
      </c>
      <c r="G46" s="571">
        <v>8384</v>
      </c>
      <c r="H46" s="571">
        <v>1</v>
      </c>
      <c r="I46" s="571">
        <v>64</v>
      </c>
      <c r="J46" s="571">
        <v>116</v>
      </c>
      <c r="K46" s="571">
        <v>7424</v>
      </c>
      <c r="L46" s="571">
        <v>0.8854961832061069</v>
      </c>
      <c r="M46" s="571">
        <v>64</v>
      </c>
      <c r="N46" s="571">
        <v>114</v>
      </c>
      <c r="O46" s="571">
        <v>7410</v>
      </c>
      <c r="P46" s="585">
        <v>0.88382633587786263</v>
      </c>
      <c r="Q46" s="572">
        <v>65</v>
      </c>
    </row>
    <row r="47" spans="1:17" ht="14.4" customHeight="1" x14ac:dyDescent="0.3">
      <c r="A47" s="567" t="s">
        <v>4751</v>
      </c>
      <c r="B47" s="568" t="s">
        <v>4993</v>
      </c>
      <c r="C47" s="568" t="s">
        <v>3828</v>
      </c>
      <c r="D47" s="568" t="s">
        <v>5006</v>
      </c>
      <c r="E47" s="568" t="s">
        <v>5007</v>
      </c>
      <c r="F47" s="571"/>
      <c r="G47" s="571"/>
      <c r="H47" s="571"/>
      <c r="I47" s="571"/>
      <c r="J47" s="571">
        <v>1</v>
      </c>
      <c r="K47" s="571">
        <v>544</v>
      </c>
      <c r="L47" s="571"/>
      <c r="M47" s="571">
        <v>544</v>
      </c>
      <c r="N47" s="571"/>
      <c r="O47" s="571"/>
      <c r="P47" s="585"/>
      <c r="Q47" s="572"/>
    </row>
    <row r="48" spans="1:17" ht="14.4" customHeight="1" x14ac:dyDescent="0.3">
      <c r="A48" s="567" t="s">
        <v>4751</v>
      </c>
      <c r="B48" s="568" t="s">
        <v>4993</v>
      </c>
      <c r="C48" s="568" t="s">
        <v>3828</v>
      </c>
      <c r="D48" s="568" t="s">
        <v>5008</v>
      </c>
      <c r="E48" s="568" t="s">
        <v>5009</v>
      </c>
      <c r="F48" s="571"/>
      <c r="G48" s="571"/>
      <c r="H48" s="571"/>
      <c r="I48" s="571"/>
      <c r="J48" s="571">
        <v>1</v>
      </c>
      <c r="K48" s="571">
        <v>542</v>
      </c>
      <c r="L48" s="571"/>
      <c r="M48" s="571">
        <v>542</v>
      </c>
      <c r="N48" s="571"/>
      <c r="O48" s="571"/>
      <c r="P48" s="585"/>
      <c r="Q48" s="572"/>
    </row>
    <row r="49" spans="1:17" ht="14.4" customHeight="1" x14ac:dyDescent="0.3">
      <c r="A49" s="567" t="s">
        <v>4751</v>
      </c>
      <c r="B49" s="568" t="s">
        <v>4993</v>
      </c>
      <c r="C49" s="568" t="s">
        <v>3828</v>
      </c>
      <c r="D49" s="568" t="s">
        <v>5010</v>
      </c>
      <c r="E49" s="568" t="s">
        <v>5011</v>
      </c>
      <c r="F49" s="571"/>
      <c r="G49" s="571"/>
      <c r="H49" s="571"/>
      <c r="I49" s="571"/>
      <c r="J49" s="571">
        <v>1</v>
      </c>
      <c r="K49" s="571">
        <v>649</v>
      </c>
      <c r="L49" s="571"/>
      <c r="M49" s="571">
        <v>649</v>
      </c>
      <c r="N49" s="571"/>
      <c r="O49" s="571"/>
      <c r="P49" s="585"/>
      <c r="Q49" s="572"/>
    </row>
    <row r="50" spans="1:17" ht="14.4" customHeight="1" x14ac:dyDescent="0.3">
      <c r="A50" s="567" t="s">
        <v>4751</v>
      </c>
      <c r="B50" s="568" t="s">
        <v>4993</v>
      </c>
      <c r="C50" s="568" t="s">
        <v>3828</v>
      </c>
      <c r="D50" s="568" t="s">
        <v>5012</v>
      </c>
      <c r="E50" s="568" t="s">
        <v>5013</v>
      </c>
      <c r="F50" s="571"/>
      <c r="G50" s="571"/>
      <c r="H50" s="571"/>
      <c r="I50" s="571"/>
      <c r="J50" s="571">
        <v>2</v>
      </c>
      <c r="K50" s="571">
        <v>1178</v>
      </c>
      <c r="L50" s="571"/>
      <c r="M50" s="571">
        <v>589</v>
      </c>
      <c r="N50" s="571"/>
      <c r="O50" s="571"/>
      <c r="P50" s="585"/>
      <c r="Q50" s="572"/>
    </row>
    <row r="51" spans="1:17" ht="14.4" customHeight="1" x14ac:dyDescent="0.3">
      <c r="A51" s="567" t="s">
        <v>4751</v>
      </c>
      <c r="B51" s="568" t="s">
        <v>4993</v>
      </c>
      <c r="C51" s="568" t="s">
        <v>3828</v>
      </c>
      <c r="D51" s="568" t="s">
        <v>5014</v>
      </c>
      <c r="E51" s="568" t="s">
        <v>5015</v>
      </c>
      <c r="F51" s="571"/>
      <c r="G51" s="571"/>
      <c r="H51" s="571"/>
      <c r="I51" s="571"/>
      <c r="J51" s="571">
        <v>2</v>
      </c>
      <c r="K51" s="571">
        <v>1178</v>
      </c>
      <c r="L51" s="571"/>
      <c r="M51" s="571">
        <v>589</v>
      </c>
      <c r="N51" s="571"/>
      <c r="O51" s="571"/>
      <c r="P51" s="585"/>
      <c r="Q51" s="572"/>
    </row>
    <row r="52" spans="1:17" ht="14.4" customHeight="1" x14ac:dyDescent="0.3">
      <c r="A52" s="567" t="s">
        <v>4751</v>
      </c>
      <c r="B52" s="568" t="s">
        <v>4993</v>
      </c>
      <c r="C52" s="568" t="s">
        <v>3828</v>
      </c>
      <c r="D52" s="568" t="s">
        <v>5016</v>
      </c>
      <c r="E52" s="568" t="s">
        <v>5017</v>
      </c>
      <c r="F52" s="571"/>
      <c r="G52" s="571"/>
      <c r="H52" s="571"/>
      <c r="I52" s="571"/>
      <c r="J52" s="571">
        <v>1</v>
      </c>
      <c r="K52" s="571">
        <v>563</v>
      </c>
      <c r="L52" s="571"/>
      <c r="M52" s="571">
        <v>563</v>
      </c>
      <c r="N52" s="571"/>
      <c r="O52" s="571"/>
      <c r="P52" s="585"/>
      <c r="Q52" s="572"/>
    </row>
    <row r="53" spans="1:17" ht="14.4" customHeight="1" x14ac:dyDescent="0.3">
      <c r="A53" s="567" t="s">
        <v>4751</v>
      </c>
      <c r="B53" s="568" t="s">
        <v>4993</v>
      </c>
      <c r="C53" s="568" t="s">
        <v>3828</v>
      </c>
      <c r="D53" s="568" t="s">
        <v>5018</v>
      </c>
      <c r="E53" s="568" t="s">
        <v>5019</v>
      </c>
      <c r="F53" s="571"/>
      <c r="G53" s="571"/>
      <c r="H53" s="571"/>
      <c r="I53" s="571"/>
      <c r="J53" s="571">
        <v>2</v>
      </c>
      <c r="K53" s="571">
        <v>1228</v>
      </c>
      <c r="L53" s="571"/>
      <c r="M53" s="571">
        <v>614</v>
      </c>
      <c r="N53" s="571"/>
      <c r="O53" s="571"/>
      <c r="P53" s="585"/>
      <c r="Q53" s="572"/>
    </row>
    <row r="54" spans="1:17" ht="14.4" customHeight="1" x14ac:dyDescent="0.3">
      <c r="A54" s="567" t="s">
        <v>4751</v>
      </c>
      <c r="B54" s="568" t="s">
        <v>4993</v>
      </c>
      <c r="C54" s="568" t="s">
        <v>3828</v>
      </c>
      <c r="D54" s="568" t="s">
        <v>5020</v>
      </c>
      <c r="E54" s="568" t="s">
        <v>5021</v>
      </c>
      <c r="F54" s="571">
        <v>1</v>
      </c>
      <c r="G54" s="571">
        <v>325</v>
      </c>
      <c r="H54" s="571">
        <v>1</v>
      </c>
      <c r="I54" s="571">
        <v>325</v>
      </c>
      <c r="J54" s="571"/>
      <c r="K54" s="571"/>
      <c r="L54" s="571"/>
      <c r="M54" s="571"/>
      <c r="N54" s="571"/>
      <c r="O54" s="571"/>
      <c r="P54" s="585"/>
      <c r="Q54" s="572"/>
    </row>
    <row r="55" spans="1:17" ht="14.4" customHeight="1" x14ac:dyDescent="0.3">
      <c r="A55" s="567" t="s">
        <v>4751</v>
      </c>
      <c r="B55" s="568" t="s">
        <v>4993</v>
      </c>
      <c r="C55" s="568" t="s">
        <v>3828</v>
      </c>
      <c r="D55" s="568" t="s">
        <v>5022</v>
      </c>
      <c r="E55" s="568" t="s">
        <v>5023</v>
      </c>
      <c r="F55" s="571">
        <v>49</v>
      </c>
      <c r="G55" s="571">
        <v>1127</v>
      </c>
      <c r="H55" s="571">
        <v>1</v>
      </c>
      <c r="I55" s="571">
        <v>23</v>
      </c>
      <c r="J55" s="571">
        <v>37</v>
      </c>
      <c r="K55" s="571">
        <v>851</v>
      </c>
      <c r="L55" s="571">
        <v>0.75510204081632648</v>
      </c>
      <c r="M55" s="571">
        <v>23</v>
      </c>
      <c r="N55" s="571">
        <v>37</v>
      </c>
      <c r="O55" s="571">
        <v>888</v>
      </c>
      <c r="P55" s="585">
        <v>0.78793256433007985</v>
      </c>
      <c r="Q55" s="572">
        <v>24</v>
      </c>
    </row>
    <row r="56" spans="1:17" ht="14.4" customHeight="1" x14ac:dyDescent="0.3">
      <c r="A56" s="567" t="s">
        <v>4751</v>
      </c>
      <c r="B56" s="568" t="s">
        <v>4993</v>
      </c>
      <c r="C56" s="568" t="s">
        <v>3828</v>
      </c>
      <c r="D56" s="568" t="s">
        <v>5024</v>
      </c>
      <c r="E56" s="568" t="s">
        <v>5025</v>
      </c>
      <c r="F56" s="571">
        <v>61</v>
      </c>
      <c r="G56" s="571">
        <v>1403</v>
      </c>
      <c r="H56" s="571">
        <v>1</v>
      </c>
      <c r="I56" s="571">
        <v>23</v>
      </c>
      <c r="J56" s="571">
        <v>96</v>
      </c>
      <c r="K56" s="571">
        <v>2208</v>
      </c>
      <c r="L56" s="571">
        <v>1.5737704918032787</v>
      </c>
      <c r="M56" s="571">
        <v>23</v>
      </c>
      <c r="N56" s="571">
        <v>45</v>
      </c>
      <c r="O56" s="571">
        <v>1035</v>
      </c>
      <c r="P56" s="585">
        <v>0.73770491803278693</v>
      </c>
      <c r="Q56" s="572">
        <v>23</v>
      </c>
    </row>
    <row r="57" spans="1:17" ht="14.4" customHeight="1" x14ac:dyDescent="0.3">
      <c r="A57" s="567" t="s">
        <v>4751</v>
      </c>
      <c r="B57" s="568" t="s">
        <v>4993</v>
      </c>
      <c r="C57" s="568" t="s">
        <v>3828</v>
      </c>
      <c r="D57" s="568" t="s">
        <v>5026</v>
      </c>
      <c r="E57" s="568" t="s">
        <v>5027</v>
      </c>
      <c r="F57" s="571">
        <v>181</v>
      </c>
      <c r="G57" s="571">
        <v>39096</v>
      </c>
      <c r="H57" s="571">
        <v>1</v>
      </c>
      <c r="I57" s="571">
        <v>216</v>
      </c>
      <c r="J57" s="571">
        <v>124</v>
      </c>
      <c r="K57" s="571">
        <v>26784</v>
      </c>
      <c r="L57" s="571">
        <v>0.68508287292817682</v>
      </c>
      <c r="M57" s="571">
        <v>216</v>
      </c>
      <c r="N57" s="571">
        <v>113</v>
      </c>
      <c r="O57" s="571">
        <v>24408</v>
      </c>
      <c r="P57" s="585">
        <v>0.62430939226519333</v>
      </c>
      <c r="Q57" s="572">
        <v>216</v>
      </c>
    </row>
    <row r="58" spans="1:17" ht="14.4" customHeight="1" x14ac:dyDescent="0.3">
      <c r="A58" s="567" t="s">
        <v>4751</v>
      </c>
      <c r="B58" s="568" t="s">
        <v>4993</v>
      </c>
      <c r="C58" s="568" t="s">
        <v>3828</v>
      </c>
      <c r="D58" s="568" t="s">
        <v>5028</v>
      </c>
      <c r="E58" s="568" t="s">
        <v>5029</v>
      </c>
      <c r="F58" s="571">
        <v>75</v>
      </c>
      <c r="G58" s="571">
        <v>18975</v>
      </c>
      <c r="H58" s="571">
        <v>1</v>
      </c>
      <c r="I58" s="571">
        <v>253</v>
      </c>
      <c r="J58" s="571">
        <v>42</v>
      </c>
      <c r="K58" s="571">
        <v>10626</v>
      </c>
      <c r="L58" s="571">
        <v>0.56000000000000005</v>
      </c>
      <c r="M58" s="571">
        <v>253</v>
      </c>
      <c r="N58" s="571">
        <v>30</v>
      </c>
      <c r="O58" s="571">
        <v>7590</v>
      </c>
      <c r="P58" s="585">
        <v>0.4</v>
      </c>
      <c r="Q58" s="572">
        <v>253</v>
      </c>
    </row>
    <row r="59" spans="1:17" ht="14.4" customHeight="1" x14ac:dyDescent="0.3">
      <c r="A59" s="567" t="s">
        <v>4751</v>
      </c>
      <c r="B59" s="568" t="s">
        <v>4993</v>
      </c>
      <c r="C59" s="568" t="s">
        <v>3828</v>
      </c>
      <c r="D59" s="568" t="s">
        <v>5030</v>
      </c>
      <c r="E59" s="568" t="s">
        <v>5031</v>
      </c>
      <c r="F59" s="571">
        <v>1</v>
      </c>
      <c r="G59" s="571">
        <v>34</v>
      </c>
      <c r="H59" s="571">
        <v>1</v>
      </c>
      <c r="I59" s="571">
        <v>34</v>
      </c>
      <c r="J59" s="571">
        <v>1</v>
      </c>
      <c r="K59" s="571">
        <v>35</v>
      </c>
      <c r="L59" s="571">
        <v>1.0294117647058822</v>
      </c>
      <c r="M59" s="571">
        <v>35</v>
      </c>
      <c r="N59" s="571">
        <v>4</v>
      </c>
      <c r="O59" s="571">
        <v>140</v>
      </c>
      <c r="P59" s="585">
        <v>4.117647058823529</v>
      </c>
      <c r="Q59" s="572">
        <v>35</v>
      </c>
    </row>
    <row r="60" spans="1:17" ht="14.4" customHeight="1" x14ac:dyDescent="0.3">
      <c r="A60" s="567" t="s">
        <v>4751</v>
      </c>
      <c r="B60" s="568" t="s">
        <v>4993</v>
      </c>
      <c r="C60" s="568" t="s">
        <v>3828</v>
      </c>
      <c r="D60" s="568" t="s">
        <v>5032</v>
      </c>
      <c r="E60" s="568" t="s">
        <v>5033</v>
      </c>
      <c r="F60" s="571">
        <v>112</v>
      </c>
      <c r="G60" s="571">
        <v>6048</v>
      </c>
      <c r="H60" s="571">
        <v>1</v>
      </c>
      <c r="I60" s="571">
        <v>54</v>
      </c>
      <c r="J60" s="571">
        <v>54</v>
      </c>
      <c r="K60" s="571">
        <v>2916</v>
      </c>
      <c r="L60" s="571">
        <v>0.48214285714285715</v>
      </c>
      <c r="M60" s="571">
        <v>54</v>
      </c>
      <c r="N60" s="571">
        <v>71</v>
      </c>
      <c r="O60" s="571">
        <v>3834</v>
      </c>
      <c r="P60" s="585">
        <v>0.6339285714285714</v>
      </c>
      <c r="Q60" s="572">
        <v>54</v>
      </c>
    </row>
    <row r="61" spans="1:17" ht="14.4" customHeight="1" x14ac:dyDescent="0.3">
      <c r="A61" s="567" t="s">
        <v>4751</v>
      </c>
      <c r="B61" s="568" t="s">
        <v>4993</v>
      </c>
      <c r="C61" s="568" t="s">
        <v>3828</v>
      </c>
      <c r="D61" s="568" t="s">
        <v>5034</v>
      </c>
      <c r="E61" s="568" t="s">
        <v>5035</v>
      </c>
      <c r="F61" s="571">
        <v>1557</v>
      </c>
      <c r="G61" s="571">
        <v>119889</v>
      </c>
      <c r="H61" s="571">
        <v>1</v>
      </c>
      <c r="I61" s="571">
        <v>77</v>
      </c>
      <c r="J61" s="571">
        <v>1413</v>
      </c>
      <c r="K61" s="571">
        <v>108801</v>
      </c>
      <c r="L61" s="571">
        <v>0.90751445086705207</v>
      </c>
      <c r="M61" s="571">
        <v>77</v>
      </c>
      <c r="N61" s="571">
        <v>1387</v>
      </c>
      <c r="O61" s="571">
        <v>106799</v>
      </c>
      <c r="P61" s="585">
        <v>0.89081567116249194</v>
      </c>
      <c r="Q61" s="572">
        <v>77</v>
      </c>
    </row>
    <row r="62" spans="1:17" ht="14.4" customHeight="1" x14ac:dyDescent="0.3">
      <c r="A62" s="567" t="s">
        <v>4751</v>
      </c>
      <c r="B62" s="568" t="s">
        <v>4993</v>
      </c>
      <c r="C62" s="568" t="s">
        <v>3828</v>
      </c>
      <c r="D62" s="568" t="s">
        <v>5036</v>
      </c>
      <c r="E62" s="568" t="s">
        <v>5037</v>
      </c>
      <c r="F62" s="571">
        <v>114</v>
      </c>
      <c r="G62" s="571">
        <v>2508</v>
      </c>
      <c r="H62" s="571">
        <v>1</v>
      </c>
      <c r="I62" s="571">
        <v>22</v>
      </c>
      <c r="J62" s="571">
        <v>157</v>
      </c>
      <c r="K62" s="571">
        <v>3454</v>
      </c>
      <c r="L62" s="571">
        <v>1.3771929824561404</v>
      </c>
      <c r="M62" s="571">
        <v>22</v>
      </c>
      <c r="N62" s="571">
        <v>87</v>
      </c>
      <c r="O62" s="571">
        <v>1914</v>
      </c>
      <c r="P62" s="585">
        <v>0.76315789473684215</v>
      </c>
      <c r="Q62" s="572">
        <v>22</v>
      </c>
    </row>
    <row r="63" spans="1:17" ht="14.4" customHeight="1" x14ac:dyDescent="0.3">
      <c r="A63" s="567" t="s">
        <v>4751</v>
      </c>
      <c r="B63" s="568" t="s">
        <v>4993</v>
      </c>
      <c r="C63" s="568" t="s">
        <v>3828</v>
      </c>
      <c r="D63" s="568" t="s">
        <v>5038</v>
      </c>
      <c r="E63" s="568" t="s">
        <v>5039</v>
      </c>
      <c r="F63" s="571">
        <v>166</v>
      </c>
      <c r="G63" s="571">
        <v>29880</v>
      </c>
      <c r="H63" s="571">
        <v>1</v>
      </c>
      <c r="I63" s="571">
        <v>180</v>
      </c>
      <c r="J63" s="571">
        <v>115</v>
      </c>
      <c r="K63" s="571">
        <v>20700</v>
      </c>
      <c r="L63" s="571">
        <v>0.69277108433734935</v>
      </c>
      <c r="M63" s="571">
        <v>180</v>
      </c>
      <c r="N63" s="571">
        <v>101</v>
      </c>
      <c r="O63" s="571">
        <v>18180</v>
      </c>
      <c r="P63" s="585">
        <v>0.60843373493975905</v>
      </c>
      <c r="Q63" s="572">
        <v>180</v>
      </c>
    </row>
    <row r="64" spans="1:17" ht="14.4" customHeight="1" x14ac:dyDescent="0.3">
      <c r="A64" s="567" t="s">
        <v>4751</v>
      </c>
      <c r="B64" s="568" t="s">
        <v>4993</v>
      </c>
      <c r="C64" s="568" t="s">
        <v>3828</v>
      </c>
      <c r="D64" s="568" t="s">
        <v>5040</v>
      </c>
      <c r="E64" s="568" t="s">
        <v>5041</v>
      </c>
      <c r="F64" s="571"/>
      <c r="G64" s="571"/>
      <c r="H64" s="571"/>
      <c r="I64" s="571"/>
      <c r="J64" s="571">
        <v>2</v>
      </c>
      <c r="K64" s="571">
        <v>1500</v>
      </c>
      <c r="L64" s="571"/>
      <c r="M64" s="571">
        <v>750</v>
      </c>
      <c r="N64" s="571"/>
      <c r="O64" s="571"/>
      <c r="P64" s="585"/>
      <c r="Q64" s="572"/>
    </row>
    <row r="65" spans="1:17" ht="14.4" customHeight="1" x14ac:dyDescent="0.3">
      <c r="A65" s="567" t="s">
        <v>4751</v>
      </c>
      <c r="B65" s="568" t="s">
        <v>4993</v>
      </c>
      <c r="C65" s="568" t="s">
        <v>3828</v>
      </c>
      <c r="D65" s="568" t="s">
        <v>5042</v>
      </c>
      <c r="E65" s="568" t="s">
        <v>5043</v>
      </c>
      <c r="F65" s="571">
        <v>163</v>
      </c>
      <c r="G65" s="571">
        <v>34067</v>
      </c>
      <c r="H65" s="571">
        <v>1</v>
      </c>
      <c r="I65" s="571">
        <v>209</v>
      </c>
      <c r="J65" s="571">
        <v>130</v>
      </c>
      <c r="K65" s="571">
        <v>27170</v>
      </c>
      <c r="L65" s="571">
        <v>0.7975460122699386</v>
      </c>
      <c r="M65" s="571">
        <v>209</v>
      </c>
      <c r="N65" s="571">
        <v>133</v>
      </c>
      <c r="O65" s="571">
        <v>27797</v>
      </c>
      <c r="P65" s="585">
        <v>0.81595092024539873</v>
      </c>
      <c r="Q65" s="572">
        <v>209</v>
      </c>
    </row>
    <row r="66" spans="1:17" ht="14.4" customHeight="1" x14ac:dyDescent="0.3">
      <c r="A66" s="567" t="s">
        <v>4751</v>
      </c>
      <c r="B66" s="568" t="s">
        <v>4993</v>
      </c>
      <c r="C66" s="568" t="s">
        <v>3828</v>
      </c>
      <c r="D66" s="568" t="s">
        <v>5044</v>
      </c>
      <c r="E66" s="568" t="s">
        <v>5045</v>
      </c>
      <c r="F66" s="571">
        <v>4</v>
      </c>
      <c r="G66" s="571">
        <v>264</v>
      </c>
      <c r="H66" s="571">
        <v>1</v>
      </c>
      <c r="I66" s="571">
        <v>66</v>
      </c>
      <c r="J66" s="571">
        <v>5</v>
      </c>
      <c r="K66" s="571">
        <v>330</v>
      </c>
      <c r="L66" s="571">
        <v>1.25</v>
      </c>
      <c r="M66" s="571">
        <v>66</v>
      </c>
      <c r="N66" s="571">
        <v>11</v>
      </c>
      <c r="O66" s="571">
        <v>726</v>
      </c>
      <c r="P66" s="585">
        <v>2.75</v>
      </c>
      <c r="Q66" s="572">
        <v>66</v>
      </c>
    </row>
    <row r="67" spans="1:17" ht="14.4" customHeight="1" x14ac:dyDescent="0.3">
      <c r="A67" s="567" t="s">
        <v>4751</v>
      </c>
      <c r="B67" s="568" t="s">
        <v>4993</v>
      </c>
      <c r="C67" s="568" t="s">
        <v>3828</v>
      </c>
      <c r="D67" s="568" t="s">
        <v>5046</v>
      </c>
      <c r="E67" s="568" t="s">
        <v>5047</v>
      </c>
      <c r="F67" s="571">
        <v>15</v>
      </c>
      <c r="G67" s="571">
        <v>750</v>
      </c>
      <c r="H67" s="571">
        <v>1</v>
      </c>
      <c r="I67" s="571">
        <v>50</v>
      </c>
      <c r="J67" s="571">
        <v>51</v>
      </c>
      <c r="K67" s="571">
        <v>2550</v>
      </c>
      <c r="L67" s="571">
        <v>3.4</v>
      </c>
      <c r="M67" s="571">
        <v>50</v>
      </c>
      <c r="N67" s="571">
        <v>49</v>
      </c>
      <c r="O67" s="571">
        <v>2450</v>
      </c>
      <c r="P67" s="585">
        <v>3.2666666666666666</v>
      </c>
      <c r="Q67" s="572">
        <v>50</v>
      </c>
    </row>
    <row r="68" spans="1:17" ht="14.4" customHeight="1" x14ac:dyDescent="0.3">
      <c r="A68" s="567" t="s">
        <v>5048</v>
      </c>
      <c r="B68" s="568" t="s">
        <v>5049</v>
      </c>
      <c r="C68" s="568" t="s">
        <v>3828</v>
      </c>
      <c r="D68" s="568" t="s">
        <v>5050</v>
      </c>
      <c r="E68" s="568" t="s">
        <v>5051</v>
      </c>
      <c r="F68" s="571">
        <v>232</v>
      </c>
      <c r="G68" s="571">
        <v>6264</v>
      </c>
      <c r="H68" s="571">
        <v>1</v>
      </c>
      <c r="I68" s="571">
        <v>27</v>
      </c>
      <c r="J68" s="571">
        <v>240</v>
      </c>
      <c r="K68" s="571">
        <v>6480</v>
      </c>
      <c r="L68" s="571">
        <v>1.0344827586206897</v>
      </c>
      <c r="M68" s="571">
        <v>27</v>
      </c>
      <c r="N68" s="571">
        <v>225</v>
      </c>
      <c r="O68" s="571">
        <v>6075</v>
      </c>
      <c r="P68" s="585">
        <v>0.96982758620689657</v>
      </c>
      <c r="Q68" s="572">
        <v>27</v>
      </c>
    </row>
    <row r="69" spans="1:17" ht="14.4" customHeight="1" x14ac:dyDescent="0.3">
      <c r="A69" s="567" t="s">
        <v>5048</v>
      </c>
      <c r="B69" s="568" t="s">
        <v>5049</v>
      </c>
      <c r="C69" s="568" t="s">
        <v>3828</v>
      </c>
      <c r="D69" s="568" t="s">
        <v>5052</v>
      </c>
      <c r="E69" s="568" t="s">
        <v>5053</v>
      </c>
      <c r="F69" s="571">
        <v>234</v>
      </c>
      <c r="G69" s="571">
        <v>6318</v>
      </c>
      <c r="H69" s="571">
        <v>1</v>
      </c>
      <c r="I69" s="571">
        <v>27</v>
      </c>
      <c r="J69" s="571">
        <v>242</v>
      </c>
      <c r="K69" s="571">
        <v>6534</v>
      </c>
      <c r="L69" s="571">
        <v>1.0341880341880343</v>
      </c>
      <c r="M69" s="571">
        <v>27</v>
      </c>
      <c r="N69" s="571">
        <v>224</v>
      </c>
      <c r="O69" s="571">
        <v>6048</v>
      </c>
      <c r="P69" s="585">
        <v>0.95726495726495731</v>
      </c>
      <c r="Q69" s="572">
        <v>27</v>
      </c>
    </row>
    <row r="70" spans="1:17" ht="14.4" customHeight="1" x14ac:dyDescent="0.3">
      <c r="A70" s="567" t="s">
        <v>5048</v>
      </c>
      <c r="B70" s="568" t="s">
        <v>5049</v>
      </c>
      <c r="C70" s="568" t="s">
        <v>3828</v>
      </c>
      <c r="D70" s="568" t="s">
        <v>5054</v>
      </c>
      <c r="E70" s="568" t="s">
        <v>5055</v>
      </c>
      <c r="F70" s="571">
        <v>111</v>
      </c>
      <c r="G70" s="571">
        <v>2553</v>
      </c>
      <c r="H70" s="571">
        <v>1</v>
      </c>
      <c r="I70" s="571">
        <v>23</v>
      </c>
      <c r="J70" s="571">
        <v>159</v>
      </c>
      <c r="K70" s="571">
        <v>3657</v>
      </c>
      <c r="L70" s="571">
        <v>1.4324324324324325</v>
      </c>
      <c r="M70" s="571">
        <v>23</v>
      </c>
      <c r="N70" s="571">
        <v>94</v>
      </c>
      <c r="O70" s="571">
        <v>2162</v>
      </c>
      <c r="P70" s="585">
        <v>0.84684684684684686</v>
      </c>
      <c r="Q70" s="572">
        <v>23</v>
      </c>
    </row>
    <row r="71" spans="1:17" ht="14.4" customHeight="1" x14ac:dyDescent="0.3">
      <c r="A71" s="567" t="s">
        <v>5048</v>
      </c>
      <c r="B71" s="568" t="s">
        <v>5049</v>
      </c>
      <c r="C71" s="568" t="s">
        <v>3828</v>
      </c>
      <c r="D71" s="568" t="s">
        <v>5056</v>
      </c>
      <c r="E71" s="568" t="s">
        <v>5057</v>
      </c>
      <c r="F71" s="571">
        <v>129</v>
      </c>
      <c r="G71" s="571">
        <v>6966</v>
      </c>
      <c r="H71" s="571">
        <v>1</v>
      </c>
      <c r="I71" s="571">
        <v>54</v>
      </c>
      <c r="J71" s="571">
        <v>117</v>
      </c>
      <c r="K71" s="571">
        <v>6318</v>
      </c>
      <c r="L71" s="571">
        <v>0.90697674418604646</v>
      </c>
      <c r="M71" s="571">
        <v>54</v>
      </c>
      <c r="N71" s="571">
        <v>99</v>
      </c>
      <c r="O71" s="571">
        <v>5346</v>
      </c>
      <c r="P71" s="585">
        <v>0.76744186046511631</v>
      </c>
      <c r="Q71" s="572">
        <v>54</v>
      </c>
    </row>
    <row r="72" spans="1:17" ht="14.4" customHeight="1" x14ac:dyDescent="0.3">
      <c r="A72" s="567" t="s">
        <v>5048</v>
      </c>
      <c r="B72" s="568" t="s">
        <v>5049</v>
      </c>
      <c r="C72" s="568" t="s">
        <v>3828</v>
      </c>
      <c r="D72" s="568" t="s">
        <v>5058</v>
      </c>
      <c r="E72" s="568" t="s">
        <v>5059</v>
      </c>
      <c r="F72" s="571"/>
      <c r="G72" s="571"/>
      <c r="H72" s="571"/>
      <c r="I72" s="571"/>
      <c r="J72" s="571">
        <v>9</v>
      </c>
      <c r="K72" s="571">
        <v>792</v>
      </c>
      <c r="L72" s="571"/>
      <c r="M72" s="571">
        <v>88</v>
      </c>
      <c r="N72" s="571">
        <v>11</v>
      </c>
      <c r="O72" s="571">
        <v>968</v>
      </c>
      <c r="P72" s="585"/>
      <c r="Q72" s="572">
        <v>88</v>
      </c>
    </row>
    <row r="73" spans="1:17" ht="14.4" customHeight="1" x14ac:dyDescent="0.3">
      <c r="A73" s="567" t="s">
        <v>5048</v>
      </c>
      <c r="B73" s="568" t="s">
        <v>5049</v>
      </c>
      <c r="C73" s="568" t="s">
        <v>3828</v>
      </c>
      <c r="D73" s="568" t="s">
        <v>5060</v>
      </c>
      <c r="E73" s="568" t="s">
        <v>5061</v>
      </c>
      <c r="F73" s="571">
        <v>370</v>
      </c>
      <c r="G73" s="571">
        <v>8880</v>
      </c>
      <c r="H73" s="571">
        <v>1</v>
      </c>
      <c r="I73" s="571">
        <v>24</v>
      </c>
      <c r="J73" s="571">
        <v>359</v>
      </c>
      <c r="K73" s="571">
        <v>8616</v>
      </c>
      <c r="L73" s="571">
        <v>0.97027027027027024</v>
      </c>
      <c r="M73" s="571">
        <v>24</v>
      </c>
      <c r="N73" s="571">
        <v>329</v>
      </c>
      <c r="O73" s="571">
        <v>7896</v>
      </c>
      <c r="P73" s="585">
        <v>0.88918918918918921</v>
      </c>
      <c r="Q73" s="572">
        <v>24</v>
      </c>
    </row>
    <row r="74" spans="1:17" ht="14.4" customHeight="1" x14ac:dyDescent="0.3">
      <c r="A74" s="567" t="s">
        <v>5048</v>
      </c>
      <c r="B74" s="568" t="s">
        <v>5049</v>
      </c>
      <c r="C74" s="568" t="s">
        <v>3828</v>
      </c>
      <c r="D74" s="568" t="s">
        <v>5062</v>
      </c>
      <c r="E74" s="568" t="s">
        <v>5063</v>
      </c>
      <c r="F74" s="571">
        <v>13</v>
      </c>
      <c r="G74" s="571">
        <v>299</v>
      </c>
      <c r="H74" s="571">
        <v>1</v>
      </c>
      <c r="I74" s="571">
        <v>23</v>
      </c>
      <c r="J74" s="571">
        <v>15</v>
      </c>
      <c r="K74" s="571">
        <v>345</v>
      </c>
      <c r="L74" s="571">
        <v>1.1538461538461537</v>
      </c>
      <c r="M74" s="571">
        <v>23</v>
      </c>
      <c r="N74" s="571">
        <v>10</v>
      </c>
      <c r="O74" s="571">
        <v>230</v>
      </c>
      <c r="P74" s="585">
        <v>0.76923076923076927</v>
      </c>
      <c r="Q74" s="572">
        <v>23</v>
      </c>
    </row>
    <row r="75" spans="1:17" ht="14.4" customHeight="1" x14ac:dyDescent="0.3">
      <c r="A75" s="567" t="s">
        <v>5048</v>
      </c>
      <c r="B75" s="568" t="s">
        <v>5049</v>
      </c>
      <c r="C75" s="568" t="s">
        <v>3828</v>
      </c>
      <c r="D75" s="568" t="s">
        <v>5064</v>
      </c>
      <c r="E75" s="568" t="s">
        <v>5065</v>
      </c>
      <c r="F75" s="571">
        <v>79</v>
      </c>
      <c r="G75" s="571">
        <v>1738</v>
      </c>
      <c r="H75" s="571">
        <v>1</v>
      </c>
      <c r="I75" s="571">
        <v>22</v>
      </c>
      <c r="J75" s="571">
        <v>119</v>
      </c>
      <c r="K75" s="571">
        <v>2618</v>
      </c>
      <c r="L75" s="571">
        <v>1.5063291139240507</v>
      </c>
      <c r="M75" s="571">
        <v>22</v>
      </c>
      <c r="N75" s="571">
        <v>74</v>
      </c>
      <c r="O75" s="571">
        <v>1628</v>
      </c>
      <c r="P75" s="585">
        <v>0.93670886075949367</v>
      </c>
      <c r="Q75" s="572">
        <v>22</v>
      </c>
    </row>
    <row r="76" spans="1:17" ht="14.4" customHeight="1" x14ac:dyDescent="0.3">
      <c r="A76" s="567" t="s">
        <v>5048</v>
      </c>
      <c r="B76" s="568" t="s">
        <v>5049</v>
      </c>
      <c r="C76" s="568" t="s">
        <v>3828</v>
      </c>
      <c r="D76" s="568" t="s">
        <v>5066</v>
      </c>
      <c r="E76" s="568" t="s">
        <v>5067</v>
      </c>
      <c r="F76" s="571">
        <v>1</v>
      </c>
      <c r="G76" s="571">
        <v>30</v>
      </c>
      <c r="H76" s="571">
        <v>1</v>
      </c>
      <c r="I76" s="571">
        <v>30</v>
      </c>
      <c r="J76" s="571">
        <v>2</v>
      </c>
      <c r="K76" s="571">
        <v>60</v>
      </c>
      <c r="L76" s="571">
        <v>2</v>
      </c>
      <c r="M76" s="571">
        <v>30</v>
      </c>
      <c r="N76" s="571"/>
      <c r="O76" s="571"/>
      <c r="P76" s="585"/>
      <c r="Q76" s="572"/>
    </row>
    <row r="77" spans="1:17" ht="14.4" customHeight="1" x14ac:dyDescent="0.3">
      <c r="A77" s="567" t="s">
        <v>5048</v>
      </c>
      <c r="B77" s="568" t="s">
        <v>5049</v>
      </c>
      <c r="C77" s="568" t="s">
        <v>3828</v>
      </c>
      <c r="D77" s="568" t="s">
        <v>5068</v>
      </c>
      <c r="E77" s="568" t="s">
        <v>5069</v>
      </c>
      <c r="F77" s="571">
        <v>3965</v>
      </c>
      <c r="G77" s="571">
        <v>114985</v>
      </c>
      <c r="H77" s="571">
        <v>1</v>
      </c>
      <c r="I77" s="571">
        <v>29</v>
      </c>
      <c r="J77" s="571">
        <v>5781</v>
      </c>
      <c r="K77" s="571">
        <v>167649</v>
      </c>
      <c r="L77" s="571">
        <v>1.4580075662042875</v>
      </c>
      <c r="M77" s="571">
        <v>29</v>
      </c>
      <c r="N77" s="571">
        <v>6288</v>
      </c>
      <c r="O77" s="571">
        <v>182352</v>
      </c>
      <c r="P77" s="585">
        <v>1.5858764186633039</v>
      </c>
      <c r="Q77" s="572">
        <v>29</v>
      </c>
    </row>
    <row r="78" spans="1:17" ht="14.4" customHeight="1" x14ac:dyDescent="0.3">
      <c r="A78" s="567" t="s">
        <v>5048</v>
      </c>
      <c r="B78" s="568" t="s">
        <v>5049</v>
      </c>
      <c r="C78" s="568" t="s">
        <v>3828</v>
      </c>
      <c r="D78" s="568" t="s">
        <v>5070</v>
      </c>
      <c r="E78" s="568" t="s">
        <v>5071</v>
      </c>
      <c r="F78" s="571">
        <v>3965</v>
      </c>
      <c r="G78" s="571">
        <v>107055</v>
      </c>
      <c r="H78" s="571">
        <v>1</v>
      </c>
      <c r="I78" s="571">
        <v>27</v>
      </c>
      <c r="J78" s="571">
        <v>5829</v>
      </c>
      <c r="K78" s="571">
        <v>157383</v>
      </c>
      <c r="L78" s="571">
        <v>1.4701134930643127</v>
      </c>
      <c r="M78" s="571">
        <v>27</v>
      </c>
      <c r="N78" s="571">
        <v>6068</v>
      </c>
      <c r="O78" s="571">
        <v>163836</v>
      </c>
      <c r="P78" s="585">
        <v>1.5303909205548549</v>
      </c>
      <c r="Q78" s="572">
        <v>27</v>
      </c>
    </row>
    <row r="79" spans="1:17" ht="14.4" customHeight="1" x14ac:dyDescent="0.3">
      <c r="A79" s="567" t="s">
        <v>5048</v>
      </c>
      <c r="B79" s="568" t="s">
        <v>5049</v>
      </c>
      <c r="C79" s="568" t="s">
        <v>3828</v>
      </c>
      <c r="D79" s="568" t="s">
        <v>5072</v>
      </c>
      <c r="E79" s="568" t="s">
        <v>5073</v>
      </c>
      <c r="F79" s="571">
        <v>40</v>
      </c>
      <c r="G79" s="571">
        <v>1160</v>
      </c>
      <c r="H79" s="571">
        <v>1</v>
      </c>
      <c r="I79" s="571">
        <v>29</v>
      </c>
      <c r="J79" s="571">
        <v>39</v>
      </c>
      <c r="K79" s="571">
        <v>1131</v>
      </c>
      <c r="L79" s="571">
        <v>0.97499999999999998</v>
      </c>
      <c r="M79" s="571">
        <v>29</v>
      </c>
      <c r="N79" s="571">
        <v>43</v>
      </c>
      <c r="O79" s="571">
        <v>1247</v>
      </c>
      <c r="P79" s="585">
        <v>1.075</v>
      </c>
      <c r="Q79" s="572">
        <v>29</v>
      </c>
    </row>
    <row r="80" spans="1:17" ht="14.4" customHeight="1" x14ac:dyDescent="0.3">
      <c r="A80" s="567" t="s">
        <v>5048</v>
      </c>
      <c r="B80" s="568" t="s">
        <v>5049</v>
      </c>
      <c r="C80" s="568" t="s">
        <v>3828</v>
      </c>
      <c r="D80" s="568" t="s">
        <v>5074</v>
      </c>
      <c r="E80" s="568" t="s">
        <v>5075</v>
      </c>
      <c r="F80" s="571">
        <v>7573</v>
      </c>
      <c r="G80" s="571">
        <v>424088</v>
      </c>
      <c r="H80" s="571">
        <v>1</v>
      </c>
      <c r="I80" s="571">
        <v>56</v>
      </c>
      <c r="J80" s="571">
        <v>6836</v>
      </c>
      <c r="K80" s="571">
        <v>382816</v>
      </c>
      <c r="L80" s="571">
        <v>0.90268057572956562</v>
      </c>
      <c r="M80" s="571">
        <v>56</v>
      </c>
      <c r="N80" s="571">
        <v>6137</v>
      </c>
      <c r="O80" s="571">
        <v>343672</v>
      </c>
      <c r="P80" s="585">
        <v>0.81037897794797309</v>
      </c>
      <c r="Q80" s="572">
        <v>56</v>
      </c>
    </row>
    <row r="81" spans="1:17" ht="14.4" customHeight="1" x14ac:dyDescent="0.3">
      <c r="A81" s="567" t="s">
        <v>5048</v>
      </c>
      <c r="B81" s="568" t="s">
        <v>5049</v>
      </c>
      <c r="C81" s="568" t="s">
        <v>3828</v>
      </c>
      <c r="D81" s="568" t="s">
        <v>5076</v>
      </c>
      <c r="E81" s="568" t="s">
        <v>5077</v>
      </c>
      <c r="F81" s="571">
        <v>10</v>
      </c>
      <c r="G81" s="571">
        <v>330</v>
      </c>
      <c r="H81" s="571">
        <v>1</v>
      </c>
      <c r="I81" s="571">
        <v>33</v>
      </c>
      <c r="J81" s="571">
        <v>21</v>
      </c>
      <c r="K81" s="571">
        <v>693</v>
      </c>
      <c r="L81" s="571">
        <v>2.1</v>
      </c>
      <c r="M81" s="571">
        <v>33</v>
      </c>
      <c r="N81" s="571">
        <v>24</v>
      </c>
      <c r="O81" s="571">
        <v>792</v>
      </c>
      <c r="P81" s="585">
        <v>2.4</v>
      </c>
      <c r="Q81" s="572">
        <v>33</v>
      </c>
    </row>
    <row r="82" spans="1:17" ht="14.4" customHeight="1" x14ac:dyDescent="0.3">
      <c r="A82" s="567" t="s">
        <v>5048</v>
      </c>
      <c r="B82" s="568" t="s">
        <v>5049</v>
      </c>
      <c r="C82" s="568" t="s">
        <v>3828</v>
      </c>
      <c r="D82" s="568" t="s">
        <v>5078</v>
      </c>
      <c r="E82" s="568" t="s">
        <v>5079</v>
      </c>
      <c r="F82" s="571">
        <v>3966</v>
      </c>
      <c r="G82" s="571">
        <v>115014</v>
      </c>
      <c r="H82" s="571">
        <v>1</v>
      </c>
      <c r="I82" s="571">
        <v>29</v>
      </c>
      <c r="J82" s="571">
        <v>5834</v>
      </c>
      <c r="K82" s="571">
        <v>169186</v>
      </c>
      <c r="L82" s="571">
        <v>1.4710035300050428</v>
      </c>
      <c r="M82" s="571">
        <v>29</v>
      </c>
      <c r="N82" s="571">
        <v>6330</v>
      </c>
      <c r="O82" s="571">
        <v>183570</v>
      </c>
      <c r="P82" s="585">
        <v>1.5960665658093798</v>
      </c>
      <c r="Q82" s="572">
        <v>29</v>
      </c>
    </row>
    <row r="83" spans="1:17" ht="14.4" customHeight="1" x14ac:dyDescent="0.3">
      <c r="A83" s="567" t="s">
        <v>5048</v>
      </c>
      <c r="B83" s="568" t="s">
        <v>5049</v>
      </c>
      <c r="C83" s="568" t="s">
        <v>3828</v>
      </c>
      <c r="D83" s="568" t="s">
        <v>5080</v>
      </c>
      <c r="E83" s="568" t="s">
        <v>5081</v>
      </c>
      <c r="F83" s="571">
        <v>150</v>
      </c>
      <c r="G83" s="571">
        <v>4050</v>
      </c>
      <c r="H83" s="571">
        <v>1</v>
      </c>
      <c r="I83" s="571">
        <v>27</v>
      </c>
      <c r="J83" s="571">
        <v>155</v>
      </c>
      <c r="K83" s="571">
        <v>4185</v>
      </c>
      <c r="L83" s="571">
        <v>1.0333333333333334</v>
      </c>
      <c r="M83" s="571">
        <v>27</v>
      </c>
      <c r="N83" s="571">
        <v>141</v>
      </c>
      <c r="O83" s="571">
        <v>3807</v>
      </c>
      <c r="P83" s="585">
        <v>0.94</v>
      </c>
      <c r="Q83" s="572">
        <v>27</v>
      </c>
    </row>
    <row r="84" spans="1:17" ht="14.4" customHeight="1" x14ac:dyDescent="0.3">
      <c r="A84" s="567" t="s">
        <v>5048</v>
      </c>
      <c r="B84" s="568" t="s">
        <v>5049</v>
      </c>
      <c r="C84" s="568" t="s">
        <v>3828</v>
      </c>
      <c r="D84" s="568" t="s">
        <v>5082</v>
      </c>
      <c r="E84" s="568" t="s">
        <v>5083</v>
      </c>
      <c r="F84" s="571">
        <v>85</v>
      </c>
      <c r="G84" s="571">
        <v>2210</v>
      </c>
      <c r="H84" s="571">
        <v>1</v>
      </c>
      <c r="I84" s="571">
        <v>26</v>
      </c>
      <c r="J84" s="571">
        <v>74</v>
      </c>
      <c r="K84" s="571">
        <v>1924</v>
      </c>
      <c r="L84" s="571">
        <v>0.87058823529411766</v>
      </c>
      <c r="M84" s="571">
        <v>26</v>
      </c>
      <c r="N84" s="571">
        <v>96</v>
      </c>
      <c r="O84" s="571">
        <v>2496</v>
      </c>
      <c r="P84" s="585">
        <v>1.1294117647058823</v>
      </c>
      <c r="Q84" s="572">
        <v>26</v>
      </c>
    </row>
    <row r="85" spans="1:17" ht="14.4" customHeight="1" x14ac:dyDescent="0.3">
      <c r="A85" s="567" t="s">
        <v>5048</v>
      </c>
      <c r="B85" s="568" t="s">
        <v>5049</v>
      </c>
      <c r="C85" s="568" t="s">
        <v>3828</v>
      </c>
      <c r="D85" s="568" t="s">
        <v>5084</v>
      </c>
      <c r="E85" s="568" t="s">
        <v>5085</v>
      </c>
      <c r="F85" s="571">
        <v>162</v>
      </c>
      <c r="G85" s="571">
        <v>5022</v>
      </c>
      <c r="H85" s="571">
        <v>1</v>
      </c>
      <c r="I85" s="571">
        <v>31</v>
      </c>
      <c r="J85" s="571">
        <v>177</v>
      </c>
      <c r="K85" s="571">
        <v>5487</v>
      </c>
      <c r="L85" s="571">
        <v>1.0925925925925926</v>
      </c>
      <c r="M85" s="571">
        <v>31</v>
      </c>
      <c r="N85" s="571">
        <v>163</v>
      </c>
      <c r="O85" s="571">
        <v>5053</v>
      </c>
      <c r="P85" s="585">
        <v>1.0061728395061729</v>
      </c>
      <c r="Q85" s="572">
        <v>31</v>
      </c>
    </row>
    <row r="86" spans="1:17" ht="14.4" customHeight="1" x14ac:dyDescent="0.3">
      <c r="A86" s="567" t="s">
        <v>5048</v>
      </c>
      <c r="B86" s="568" t="s">
        <v>5049</v>
      </c>
      <c r="C86" s="568" t="s">
        <v>3828</v>
      </c>
      <c r="D86" s="568" t="s">
        <v>5086</v>
      </c>
      <c r="E86" s="568" t="s">
        <v>5087</v>
      </c>
      <c r="F86" s="571">
        <v>111</v>
      </c>
      <c r="G86" s="571">
        <v>2553</v>
      </c>
      <c r="H86" s="571">
        <v>1</v>
      </c>
      <c r="I86" s="571">
        <v>23</v>
      </c>
      <c r="J86" s="571">
        <v>93</v>
      </c>
      <c r="K86" s="571">
        <v>2139</v>
      </c>
      <c r="L86" s="571">
        <v>0.83783783783783783</v>
      </c>
      <c r="M86" s="571">
        <v>23</v>
      </c>
      <c r="N86" s="571">
        <v>79</v>
      </c>
      <c r="O86" s="571">
        <v>1817</v>
      </c>
      <c r="P86" s="585">
        <v>0.71171171171171166</v>
      </c>
      <c r="Q86" s="572">
        <v>23</v>
      </c>
    </row>
    <row r="87" spans="1:17" ht="14.4" customHeight="1" x14ac:dyDescent="0.3">
      <c r="A87" s="567" t="s">
        <v>5048</v>
      </c>
      <c r="B87" s="568" t="s">
        <v>5049</v>
      </c>
      <c r="C87" s="568" t="s">
        <v>3828</v>
      </c>
      <c r="D87" s="568" t="s">
        <v>5088</v>
      </c>
      <c r="E87" s="568" t="s">
        <v>5089</v>
      </c>
      <c r="F87" s="571">
        <v>3881</v>
      </c>
      <c r="G87" s="571">
        <v>85382</v>
      </c>
      <c r="H87" s="571">
        <v>1</v>
      </c>
      <c r="I87" s="571">
        <v>22</v>
      </c>
      <c r="J87" s="571">
        <v>5671</v>
      </c>
      <c r="K87" s="571">
        <v>124762</v>
      </c>
      <c r="L87" s="571">
        <v>1.4612213347075496</v>
      </c>
      <c r="M87" s="571">
        <v>22</v>
      </c>
      <c r="N87" s="571">
        <v>6225</v>
      </c>
      <c r="O87" s="571">
        <v>136950</v>
      </c>
      <c r="P87" s="585">
        <v>1.6039680494717856</v>
      </c>
      <c r="Q87" s="572">
        <v>22</v>
      </c>
    </row>
    <row r="88" spans="1:17" ht="14.4" customHeight="1" x14ac:dyDescent="0.3">
      <c r="A88" s="567" t="s">
        <v>5048</v>
      </c>
      <c r="B88" s="568" t="s">
        <v>5049</v>
      </c>
      <c r="C88" s="568" t="s">
        <v>3828</v>
      </c>
      <c r="D88" s="568" t="s">
        <v>5090</v>
      </c>
      <c r="E88" s="568" t="s">
        <v>5091</v>
      </c>
      <c r="F88" s="571">
        <v>9</v>
      </c>
      <c r="G88" s="571">
        <v>234</v>
      </c>
      <c r="H88" s="571">
        <v>1</v>
      </c>
      <c r="I88" s="571">
        <v>26</v>
      </c>
      <c r="J88" s="571">
        <v>8</v>
      </c>
      <c r="K88" s="571">
        <v>208</v>
      </c>
      <c r="L88" s="571">
        <v>0.88888888888888884</v>
      </c>
      <c r="M88" s="571">
        <v>26</v>
      </c>
      <c r="N88" s="571">
        <v>3</v>
      </c>
      <c r="O88" s="571">
        <v>78</v>
      </c>
      <c r="P88" s="585">
        <v>0.33333333333333331</v>
      </c>
      <c r="Q88" s="572">
        <v>26</v>
      </c>
    </row>
    <row r="89" spans="1:17" ht="14.4" customHeight="1" x14ac:dyDescent="0.3">
      <c r="A89" s="567" t="s">
        <v>5048</v>
      </c>
      <c r="B89" s="568" t="s">
        <v>5049</v>
      </c>
      <c r="C89" s="568" t="s">
        <v>3828</v>
      </c>
      <c r="D89" s="568" t="s">
        <v>5092</v>
      </c>
      <c r="E89" s="568" t="s">
        <v>5093</v>
      </c>
      <c r="F89" s="571">
        <v>31</v>
      </c>
      <c r="G89" s="571">
        <v>2108</v>
      </c>
      <c r="H89" s="571">
        <v>1</v>
      </c>
      <c r="I89" s="571">
        <v>68</v>
      </c>
      <c r="J89" s="571">
        <v>26</v>
      </c>
      <c r="K89" s="571">
        <v>1768</v>
      </c>
      <c r="L89" s="571">
        <v>0.83870967741935487</v>
      </c>
      <c r="M89" s="571">
        <v>68</v>
      </c>
      <c r="N89" s="571">
        <v>26</v>
      </c>
      <c r="O89" s="571">
        <v>1768</v>
      </c>
      <c r="P89" s="585">
        <v>0.83870967741935487</v>
      </c>
      <c r="Q89" s="572">
        <v>68</v>
      </c>
    </row>
    <row r="90" spans="1:17" ht="14.4" customHeight="1" x14ac:dyDescent="0.3">
      <c r="A90" s="567" t="s">
        <v>5048</v>
      </c>
      <c r="B90" s="568" t="s">
        <v>5049</v>
      </c>
      <c r="C90" s="568" t="s">
        <v>3828</v>
      </c>
      <c r="D90" s="568" t="s">
        <v>5094</v>
      </c>
      <c r="E90" s="568" t="s">
        <v>5095</v>
      </c>
      <c r="F90" s="571">
        <v>14</v>
      </c>
      <c r="G90" s="571">
        <v>630</v>
      </c>
      <c r="H90" s="571">
        <v>1</v>
      </c>
      <c r="I90" s="571">
        <v>45</v>
      </c>
      <c r="J90" s="571">
        <v>9</v>
      </c>
      <c r="K90" s="571">
        <v>405</v>
      </c>
      <c r="L90" s="571">
        <v>0.6428571428571429</v>
      </c>
      <c r="M90" s="571">
        <v>45</v>
      </c>
      <c r="N90" s="571">
        <v>6</v>
      </c>
      <c r="O90" s="571">
        <v>270</v>
      </c>
      <c r="P90" s="585">
        <v>0.42857142857142855</v>
      </c>
      <c r="Q90" s="572">
        <v>45</v>
      </c>
    </row>
    <row r="91" spans="1:17" ht="14.4" customHeight="1" x14ac:dyDescent="0.3">
      <c r="A91" s="567" t="s">
        <v>5048</v>
      </c>
      <c r="B91" s="568" t="s">
        <v>5049</v>
      </c>
      <c r="C91" s="568" t="s">
        <v>3828</v>
      </c>
      <c r="D91" s="568" t="s">
        <v>5096</v>
      </c>
      <c r="E91" s="568" t="s">
        <v>5097</v>
      </c>
      <c r="F91" s="571">
        <v>23</v>
      </c>
      <c r="G91" s="571">
        <v>1426</v>
      </c>
      <c r="H91" s="571">
        <v>1</v>
      </c>
      <c r="I91" s="571">
        <v>62</v>
      </c>
      <c r="J91" s="571">
        <v>11</v>
      </c>
      <c r="K91" s="571">
        <v>682</v>
      </c>
      <c r="L91" s="571">
        <v>0.47826086956521741</v>
      </c>
      <c r="M91" s="571">
        <v>62</v>
      </c>
      <c r="N91" s="571">
        <v>8</v>
      </c>
      <c r="O91" s="571">
        <v>496</v>
      </c>
      <c r="P91" s="585">
        <v>0.34782608695652173</v>
      </c>
      <c r="Q91" s="572">
        <v>62</v>
      </c>
    </row>
    <row r="92" spans="1:17" ht="14.4" customHeight="1" x14ac:dyDescent="0.3">
      <c r="A92" s="567" t="s">
        <v>5048</v>
      </c>
      <c r="B92" s="568" t="s">
        <v>5049</v>
      </c>
      <c r="C92" s="568" t="s">
        <v>3828</v>
      </c>
      <c r="D92" s="568" t="s">
        <v>5098</v>
      </c>
      <c r="E92" s="568" t="s">
        <v>5099</v>
      </c>
      <c r="F92" s="571">
        <v>3984</v>
      </c>
      <c r="G92" s="571">
        <v>99600</v>
      </c>
      <c r="H92" s="571">
        <v>1</v>
      </c>
      <c r="I92" s="571">
        <v>25</v>
      </c>
      <c r="J92" s="571">
        <v>5845</v>
      </c>
      <c r="K92" s="571">
        <v>146125</v>
      </c>
      <c r="L92" s="571">
        <v>1.4671184738955823</v>
      </c>
      <c r="M92" s="571">
        <v>25</v>
      </c>
      <c r="N92" s="571">
        <v>6072</v>
      </c>
      <c r="O92" s="571">
        <v>151800</v>
      </c>
      <c r="P92" s="585">
        <v>1.5240963855421688</v>
      </c>
      <c r="Q92" s="572">
        <v>25</v>
      </c>
    </row>
    <row r="93" spans="1:17" ht="14.4" customHeight="1" x14ac:dyDescent="0.3">
      <c r="A93" s="567" t="s">
        <v>5048</v>
      </c>
      <c r="B93" s="568" t="s">
        <v>5049</v>
      </c>
      <c r="C93" s="568" t="s">
        <v>3828</v>
      </c>
      <c r="D93" s="568" t="s">
        <v>5100</v>
      </c>
      <c r="E93" s="568" t="s">
        <v>5101</v>
      </c>
      <c r="F93" s="571">
        <v>3819</v>
      </c>
      <c r="G93" s="571">
        <v>232959</v>
      </c>
      <c r="H93" s="571">
        <v>1</v>
      </c>
      <c r="I93" s="571">
        <v>61</v>
      </c>
      <c r="J93" s="571">
        <v>5696</v>
      </c>
      <c r="K93" s="571">
        <v>347456</v>
      </c>
      <c r="L93" s="571">
        <v>1.4914899188269179</v>
      </c>
      <c r="M93" s="571">
        <v>61</v>
      </c>
      <c r="N93" s="571">
        <v>6162</v>
      </c>
      <c r="O93" s="571">
        <v>375882</v>
      </c>
      <c r="P93" s="585">
        <v>1.6135113904163394</v>
      </c>
      <c r="Q93" s="572">
        <v>61</v>
      </c>
    </row>
    <row r="94" spans="1:17" ht="14.4" customHeight="1" x14ac:dyDescent="0.3">
      <c r="A94" s="567" t="s">
        <v>5048</v>
      </c>
      <c r="B94" s="568" t="s">
        <v>5049</v>
      </c>
      <c r="C94" s="568" t="s">
        <v>3828</v>
      </c>
      <c r="D94" s="568" t="s">
        <v>5102</v>
      </c>
      <c r="E94" s="568" t="s">
        <v>5103</v>
      </c>
      <c r="F94" s="571">
        <v>50</v>
      </c>
      <c r="G94" s="571">
        <v>4200</v>
      </c>
      <c r="H94" s="571">
        <v>1</v>
      </c>
      <c r="I94" s="571">
        <v>84</v>
      </c>
      <c r="J94" s="571">
        <v>59</v>
      </c>
      <c r="K94" s="571">
        <v>4956</v>
      </c>
      <c r="L94" s="571">
        <v>1.18</v>
      </c>
      <c r="M94" s="571">
        <v>84</v>
      </c>
      <c r="N94" s="571">
        <v>44</v>
      </c>
      <c r="O94" s="571">
        <v>3696</v>
      </c>
      <c r="P94" s="585">
        <v>0.88</v>
      </c>
      <c r="Q94" s="572">
        <v>84</v>
      </c>
    </row>
    <row r="95" spans="1:17" ht="14.4" customHeight="1" x14ac:dyDescent="0.3">
      <c r="A95" s="567" t="s">
        <v>5048</v>
      </c>
      <c r="B95" s="568" t="s">
        <v>5049</v>
      </c>
      <c r="C95" s="568" t="s">
        <v>3828</v>
      </c>
      <c r="D95" s="568" t="s">
        <v>5104</v>
      </c>
      <c r="E95" s="568" t="s">
        <v>5105</v>
      </c>
      <c r="F95" s="571"/>
      <c r="G95" s="571"/>
      <c r="H95" s="571"/>
      <c r="I95" s="571"/>
      <c r="J95" s="571">
        <v>1</v>
      </c>
      <c r="K95" s="571">
        <v>394</v>
      </c>
      <c r="L95" s="571"/>
      <c r="M95" s="571">
        <v>394</v>
      </c>
      <c r="N95" s="571"/>
      <c r="O95" s="571"/>
      <c r="P95" s="585"/>
      <c r="Q95" s="572"/>
    </row>
    <row r="96" spans="1:17" ht="14.4" customHeight="1" x14ac:dyDescent="0.3">
      <c r="A96" s="567" t="s">
        <v>5048</v>
      </c>
      <c r="B96" s="568" t="s">
        <v>5049</v>
      </c>
      <c r="C96" s="568" t="s">
        <v>3828</v>
      </c>
      <c r="D96" s="568" t="s">
        <v>5106</v>
      </c>
      <c r="E96" s="568" t="s">
        <v>5107</v>
      </c>
      <c r="F96" s="571"/>
      <c r="G96" s="571"/>
      <c r="H96" s="571"/>
      <c r="I96" s="571"/>
      <c r="J96" s="571"/>
      <c r="K96" s="571"/>
      <c r="L96" s="571"/>
      <c r="M96" s="571"/>
      <c r="N96" s="571">
        <v>3</v>
      </c>
      <c r="O96" s="571">
        <v>243</v>
      </c>
      <c r="P96" s="585"/>
      <c r="Q96" s="572">
        <v>81</v>
      </c>
    </row>
    <row r="97" spans="1:17" ht="14.4" customHeight="1" x14ac:dyDescent="0.3">
      <c r="A97" s="567" t="s">
        <v>5048</v>
      </c>
      <c r="B97" s="568" t="s">
        <v>5049</v>
      </c>
      <c r="C97" s="568" t="s">
        <v>3828</v>
      </c>
      <c r="D97" s="568" t="s">
        <v>5108</v>
      </c>
      <c r="E97" s="568" t="s">
        <v>5109</v>
      </c>
      <c r="F97" s="571"/>
      <c r="G97" s="571"/>
      <c r="H97" s="571"/>
      <c r="I97" s="571"/>
      <c r="J97" s="571"/>
      <c r="K97" s="571"/>
      <c r="L97" s="571"/>
      <c r="M97" s="571"/>
      <c r="N97" s="571">
        <v>3</v>
      </c>
      <c r="O97" s="571">
        <v>138</v>
      </c>
      <c r="P97" s="585"/>
      <c r="Q97" s="572">
        <v>46</v>
      </c>
    </row>
    <row r="98" spans="1:17" ht="14.4" customHeight="1" x14ac:dyDescent="0.3">
      <c r="A98" s="567" t="s">
        <v>5048</v>
      </c>
      <c r="B98" s="568" t="s">
        <v>5049</v>
      </c>
      <c r="C98" s="568" t="s">
        <v>3828</v>
      </c>
      <c r="D98" s="568" t="s">
        <v>5110</v>
      </c>
      <c r="E98" s="568" t="s">
        <v>5111</v>
      </c>
      <c r="F98" s="571">
        <v>6</v>
      </c>
      <c r="G98" s="571">
        <v>2970</v>
      </c>
      <c r="H98" s="571">
        <v>1</v>
      </c>
      <c r="I98" s="571">
        <v>495</v>
      </c>
      <c r="J98" s="571">
        <v>3</v>
      </c>
      <c r="K98" s="571">
        <v>1485</v>
      </c>
      <c r="L98" s="571">
        <v>0.5</v>
      </c>
      <c r="M98" s="571">
        <v>495</v>
      </c>
      <c r="N98" s="571">
        <v>5</v>
      </c>
      <c r="O98" s="571">
        <v>2475</v>
      </c>
      <c r="P98" s="585">
        <v>0.83333333333333337</v>
      </c>
      <c r="Q98" s="572">
        <v>495</v>
      </c>
    </row>
    <row r="99" spans="1:17" ht="14.4" customHeight="1" x14ac:dyDescent="0.3">
      <c r="A99" s="567" t="s">
        <v>5048</v>
      </c>
      <c r="B99" s="568" t="s">
        <v>5049</v>
      </c>
      <c r="C99" s="568" t="s">
        <v>3828</v>
      </c>
      <c r="D99" s="568" t="s">
        <v>5112</v>
      </c>
      <c r="E99" s="568" t="s">
        <v>5113</v>
      </c>
      <c r="F99" s="571">
        <v>187</v>
      </c>
      <c r="G99" s="571">
        <v>184569</v>
      </c>
      <c r="H99" s="571">
        <v>1</v>
      </c>
      <c r="I99" s="571">
        <v>987</v>
      </c>
      <c r="J99" s="571">
        <v>184</v>
      </c>
      <c r="K99" s="571">
        <v>181608</v>
      </c>
      <c r="L99" s="571">
        <v>0.98395721925133695</v>
      </c>
      <c r="M99" s="571">
        <v>987</v>
      </c>
      <c r="N99" s="571">
        <v>227</v>
      </c>
      <c r="O99" s="571">
        <v>224049</v>
      </c>
      <c r="P99" s="585">
        <v>1.213903743315508</v>
      </c>
      <c r="Q99" s="572">
        <v>987</v>
      </c>
    </row>
    <row r="100" spans="1:17" ht="14.4" customHeight="1" x14ac:dyDescent="0.3">
      <c r="A100" s="567" t="s">
        <v>5048</v>
      </c>
      <c r="B100" s="568" t="s">
        <v>5049</v>
      </c>
      <c r="C100" s="568" t="s">
        <v>3828</v>
      </c>
      <c r="D100" s="568" t="s">
        <v>5114</v>
      </c>
      <c r="E100" s="568" t="s">
        <v>5115</v>
      </c>
      <c r="F100" s="571">
        <v>3</v>
      </c>
      <c r="G100" s="571">
        <v>993</v>
      </c>
      <c r="H100" s="571">
        <v>1</v>
      </c>
      <c r="I100" s="571">
        <v>331</v>
      </c>
      <c r="J100" s="571">
        <v>1</v>
      </c>
      <c r="K100" s="571">
        <v>331</v>
      </c>
      <c r="L100" s="571">
        <v>0.33333333333333331</v>
      </c>
      <c r="M100" s="571">
        <v>331</v>
      </c>
      <c r="N100" s="571">
        <v>2</v>
      </c>
      <c r="O100" s="571">
        <v>662</v>
      </c>
      <c r="P100" s="585">
        <v>0.66666666666666663</v>
      </c>
      <c r="Q100" s="572">
        <v>331</v>
      </c>
    </row>
    <row r="101" spans="1:17" ht="14.4" customHeight="1" x14ac:dyDescent="0.3">
      <c r="A101" s="567" t="s">
        <v>5048</v>
      </c>
      <c r="B101" s="568" t="s">
        <v>5049</v>
      </c>
      <c r="C101" s="568" t="s">
        <v>3828</v>
      </c>
      <c r="D101" s="568" t="s">
        <v>5116</v>
      </c>
      <c r="E101" s="568" t="s">
        <v>5117</v>
      </c>
      <c r="F101" s="571"/>
      <c r="G101" s="571"/>
      <c r="H101" s="571"/>
      <c r="I101" s="571"/>
      <c r="J101" s="571">
        <v>4</v>
      </c>
      <c r="K101" s="571">
        <v>544</v>
      </c>
      <c r="L101" s="571"/>
      <c r="M101" s="571">
        <v>136</v>
      </c>
      <c r="N101" s="571"/>
      <c r="O101" s="571"/>
      <c r="P101" s="585"/>
      <c r="Q101" s="572"/>
    </row>
    <row r="102" spans="1:17" ht="14.4" customHeight="1" x14ac:dyDescent="0.3">
      <c r="A102" s="567" t="s">
        <v>5048</v>
      </c>
      <c r="B102" s="568" t="s">
        <v>5049</v>
      </c>
      <c r="C102" s="568" t="s">
        <v>3828</v>
      </c>
      <c r="D102" s="568" t="s">
        <v>5118</v>
      </c>
      <c r="E102" s="568" t="s">
        <v>5119</v>
      </c>
      <c r="F102" s="571">
        <v>2</v>
      </c>
      <c r="G102" s="571">
        <v>156</v>
      </c>
      <c r="H102" s="571">
        <v>1</v>
      </c>
      <c r="I102" s="571">
        <v>78</v>
      </c>
      <c r="J102" s="571"/>
      <c r="K102" s="571"/>
      <c r="L102" s="571"/>
      <c r="M102" s="571"/>
      <c r="N102" s="571"/>
      <c r="O102" s="571"/>
      <c r="P102" s="585"/>
      <c r="Q102" s="572"/>
    </row>
    <row r="103" spans="1:17" ht="14.4" customHeight="1" x14ac:dyDescent="0.3">
      <c r="A103" s="567" t="s">
        <v>5048</v>
      </c>
      <c r="B103" s="568" t="s">
        <v>5049</v>
      </c>
      <c r="C103" s="568" t="s">
        <v>3828</v>
      </c>
      <c r="D103" s="568" t="s">
        <v>5120</v>
      </c>
      <c r="E103" s="568" t="s">
        <v>5121</v>
      </c>
      <c r="F103" s="571">
        <v>338</v>
      </c>
      <c r="G103" s="571">
        <v>5070</v>
      </c>
      <c r="H103" s="571">
        <v>1</v>
      </c>
      <c r="I103" s="571">
        <v>15</v>
      </c>
      <c r="J103" s="571">
        <v>303</v>
      </c>
      <c r="K103" s="571">
        <v>4545</v>
      </c>
      <c r="L103" s="571">
        <v>0.89644970414201186</v>
      </c>
      <c r="M103" s="571">
        <v>15</v>
      </c>
      <c r="N103" s="571">
        <v>296</v>
      </c>
      <c r="O103" s="571">
        <v>4440</v>
      </c>
      <c r="P103" s="585">
        <v>0.87573964497041423</v>
      </c>
      <c r="Q103" s="572">
        <v>15</v>
      </c>
    </row>
    <row r="104" spans="1:17" ht="14.4" customHeight="1" x14ac:dyDescent="0.3">
      <c r="A104" s="567" t="s">
        <v>5048</v>
      </c>
      <c r="B104" s="568" t="s">
        <v>5049</v>
      </c>
      <c r="C104" s="568" t="s">
        <v>3828</v>
      </c>
      <c r="D104" s="568" t="s">
        <v>5122</v>
      </c>
      <c r="E104" s="568" t="s">
        <v>5123</v>
      </c>
      <c r="F104" s="571">
        <v>2</v>
      </c>
      <c r="G104" s="571">
        <v>382</v>
      </c>
      <c r="H104" s="571">
        <v>1</v>
      </c>
      <c r="I104" s="571">
        <v>191</v>
      </c>
      <c r="J104" s="571">
        <v>2</v>
      </c>
      <c r="K104" s="571">
        <v>382</v>
      </c>
      <c r="L104" s="571">
        <v>1</v>
      </c>
      <c r="M104" s="571">
        <v>191</v>
      </c>
      <c r="N104" s="571"/>
      <c r="O104" s="571"/>
      <c r="P104" s="585"/>
      <c r="Q104" s="572"/>
    </row>
    <row r="105" spans="1:17" ht="14.4" customHeight="1" x14ac:dyDescent="0.3">
      <c r="A105" s="567" t="s">
        <v>5048</v>
      </c>
      <c r="B105" s="568" t="s">
        <v>5049</v>
      </c>
      <c r="C105" s="568" t="s">
        <v>3828</v>
      </c>
      <c r="D105" s="568" t="s">
        <v>5124</v>
      </c>
      <c r="E105" s="568" t="s">
        <v>5125</v>
      </c>
      <c r="F105" s="571">
        <v>12</v>
      </c>
      <c r="G105" s="571">
        <v>984</v>
      </c>
      <c r="H105" s="571">
        <v>1</v>
      </c>
      <c r="I105" s="571">
        <v>82</v>
      </c>
      <c r="J105" s="571">
        <v>11</v>
      </c>
      <c r="K105" s="571">
        <v>902</v>
      </c>
      <c r="L105" s="571">
        <v>0.91666666666666663</v>
      </c>
      <c r="M105" s="571">
        <v>82</v>
      </c>
      <c r="N105" s="571">
        <v>15</v>
      </c>
      <c r="O105" s="571">
        <v>1230</v>
      </c>
      <c r="P105" s="585">
        <v>1.25</v>
      </c>
      <c r="Q105" s="572">
        <v>82</v>
      </c>
    </row>
    <row r="106" spans="1:17" ht="14.4" customHeight="1" x14ac:dyDescent="0.3">
      <c r="A106" s="567" t="s">
        <v>5048</v>
      </c>
      <c r="B106" s="568" t="s">
        <v>5049</v>
      </c>
      <c r="C106" s="568" t="s">
        <v>3828</v>
      </c>
      <c r="D106" s="568" t="s">
        <v>5126</v>
      </c>
      <c r="E106" s="568" t="s">
        <v>5127</v>
      </c>
      <c r="F106" s="571">
        <v>174</v>
      </c>
      <c r="G106" s="571">
        <v>6438</v>
      </c>
      <c r="H106" s="571">
        <v>1</v>
      </c>
      <c r="I106" s="571">
        <v>37</v>
      </c>
      <c r="J106" s="571">
        <v>172</v>
      </c>
      <c r="K106" s="571">
        <v>6364</v>
      </c>
      <c r="L106" s="571">
        <v>0.9885057471264368</v>
      </c>
      <c r="M106" s="571">
        <v>37</v>
      </c>
      <c r="N106" s="571">
        <v>156</v>
      </c>
      <c r="O106" s="571">
        <v>5772</v>
      </c>
      <c r="P106" s="585">
        <v>0.89655172413793105</v>
      </c>
      <c r="Q106" s="572">
        <v>37</v>
      </c>
    </row>
    <row r="107" spans="1:17" ht="14.4" customHeight="1" x14ac:dyDescent="0.3">
      <c r="A107" s="567" t="s">
        <v>5048</v>
      </c>
      <c r="B107" s="568" t="s">
        <v>5049</v>
      </c>
      <c r="C107" s="568" t="s">
        <v>3828</v>
      </c>
      <c r="D107" s="568" t="s">
        <v>5128</v>
      </c>
      <c r="E107" s="568" t="s">
        <v>5129</v>
      </c>
      <c r="F107" s="571">
        <v>2</v>
      </c>
      <c r="G107" s="571">
        <v>410</v>
      </c>
      <c r="H107" s="571">
        <v>1</v>
      </c>
      <c r="I107" s="571">
        <v>205</v>
      </c>
      <c r="J107" s="571"/>
      <c r="K107" s="571"/>
      <c r="L107" s="571"/>
      <c r="M107" s="571"/>
      <c r="N107" s="571"/>
      <c r="O107" s="571"/>
      <c r="P107" s="585"/>
      <c r="Q107" s="572"/>
    </row>
    <row r="108" spans="1:17" ht="14.4" customHeight="1" x14ac:dyDescent="0.3">
      <c r="A108" s="567" t="s">
        <v>5048</v>
      </c>
      <c r="B108" s="568" t="s">
        <v>5049</v>
      </c>
      <c r="C108" s="568" t="s">
        <v>3828</v>
      </c>
      <c r="D108" s="568" t="s">
        <v>5130</v>
      </c>
      <c r="E108" s="568" t="s">
        <v>5131</v>
      </c>
      <c r="F108" s="571">
        <v>16</v>
      </c>
      <c r="G108" s="571">
        <v>240</v>
      </c>
      <c r="H108" s="571">
        <v>1</v>
      </c>
      <c r="I108" s="571">
        <v>15</v>
      </c>
      <c r="J108" s="571">
        <v>19</v>
      </c>
      <c r="K108" s="571">
        <v>285</v>
      </c>
      <c r="L108" s="571">
        <v>1.1875</v>
      </c>
      <c r="M108" s="571">
        <v>15</v>
      </c>
      <c r="N108" s="571">
        <v>17</v>
      </c>
      <c r="O108" s="571">
        <v>255</v>
      </c>
      <c r="P108" s="585">
        <v>1.0625</v>
      </c>
      <c r="Q108" s="572">
        <v>15</v>
      </c>
    </row>
    <row r="109" spans="1:17" ht="14.4" customHeight="1" x14ac:dyDescent="0.3">
      <c r="A109" s="567" t="s">
        <v>5048</v>
      </c>
      <c r="B109" s="568" t="s">
        <v>5049</v>
      </c>
      <c r="C109" s="568" t="s">
        <v>3828</v>
      </c>
      <c r="D109" s="568" t="s">
        <v>5132</v>
      </c>
      <c r="E109" s="568" t="s">
        <v>5133</v>
      </c>
      <c r="F109" s="571">
        <v>3</v>
      </c>
      <c r="G109" s="571">
        <v>63</v>
      </c>
      <c r="H109" s="571">
        <v>1</v>
      </c>
      <c r="I109" s="571">
        <v>21</v>
      </c>
      <c r="J109" s="571">
        <v>4</v>
      </c>
      <c r="K109" s="571">
        <v>84</v>
      </c>
      <c r="L109" s="571">
        <v>1.3333333333333333</v>
      </c>
      <c r="M109" s="571">
        <v>21</v>
      </c>
      <c r="N109" s="571"/>
      <c r="O109" s="571"/>
      <c r="P109" s="585"/>
      <c r="Q109" s="572"/>
    </row>
    <row r="110" spans="1:17" ht="14.4" customHeight="1" x14ac:dyDescent="0.3">
      <c r="A110" s="567" t="s">
        <v>5048</v>
      </c>
      <c r="B110" s="568" t="s">
        <v>5049</v>
      </c>
      <c r="C110" s="568" t="s">
        <v>3828</v>
      </c>
      <c r="D110" s="568" t="s">
        <v>5134</v>
      </c>
      <c r="E110" s="568" t="s">
        <v>5135</v>
      </c>
      <c r="F110" s="571">
        <v>6</v>
      </c>
      <c r="G110" s="571">
        <v>132</v>
      </c>
      <c r="H110" s="571">
        <v>1</v>
      </c>
      <c r="I110" s="571">
        <v>22</v>
      </c>
      <c r="J110" s="571">
        <v>30</v>
      </c>
      <c r="K110" s="571">
        <v>660</v>
      </c>
      <c r="L110" s="571">
        <v>5</v>
      </c>
      <c r="M110" s="571">
        <v>22</v>
      </c>
      <c r="N110" s="571">
        <v>30</v>
      </c>
      <c r="O110" s="571">
        <v>660</v>
      </c>
      <c r="P110" s="585">
        <v>5</v>
      </c>
      <c r="Q110" s="572">
        <v>22</v>
      </c>
    </row>
    <row r="111" spans="1:17" ht="14.4" customHeight="1" x14ac:dyDescent="0.3">
      <c r="A111" s="567" t="s">
        <v>5048</v>
      </c>
      <c r="B111" s="568" t="s">
        <v>5049</v>
      </c>
      <c r="C111" s="568" t="s">
        <v>3828</v>
      </c>
      <c r="D111" s="568" t="s">
        <v>5136</v>
      </c>
      <c r="E111" s="568" t="s">
        <v>5137</v>
      </c>
      <c r="F111" s="571">
        <v>1</v>
      </c>
      <c r="G111" s="571">
        <v>63</v>
      </c>
      <c r="H111" s="571">
        <v>1</v>
      </c>
      <c r="I111" s="571">
        <v>63</v>
      </c>
      <c r="J111" s="571">
        <v>4</v>
      </c>
      <c r="K111" s="571">
        <v>252</v>
      </c>
      <c r="L111" s="571">
        <v>4</v>
      </c>
      <c r="M111" s="571">
        <v>63</v>
      </c>
      <c r="N111" s="571"/>
      <c r="O111" s="571"/>
      <c r="P111" s="585"/>
      <c r="Q111" s="572"/>
    </row>
    <row r="112" spans="1:17" ht="14.4" customHeight="1" x14ac:dyDescent="0.3">
      <c r="A112" s="567" t="s">
        <v>5048</v>
      </c>
      <c r="B112" s="568" t="s">
        <v>5049</v>
      </c>
      <c r="C112" s="568" t="s">
        <v>3828</v>
      </c>
      <c r="D112" s="568" t="s">
        <v>5138</v>
      </c>
      <c r="E112" s="568" t="s">
        <v>5139</v>
      </c>
      <c r="F112" s="571">
        <v>160</v>
      </c>
      <c r="G112" s="571">
        <v>2720</v>
      </c>
      <c r="H112" s="571">
        <v>1</v>
      </c>
      <c r="I112" s="571">
        <v>17</v>
      </c>
      <c r="J112" s="571">
        <v>136</v>
      </c>
      <c r="K112" s="571">
        <v>2312</v>
      </c>
      <c r="L112" s="571">
        <v>0.85</v>
      </c>
      <c r="M112" s="571">
        <v>17</v>
      </c>
      <c r="N112" s="571">
        <v>178</v>
      </c>
      <c r="O112" s="571">
        <v>3026</v>
      </c>
      <c r="P112" s="585">
        <v>1.1125</v>
      </c>
      <c r="Q112" s="572">
        <v>17</v>
      </c>
    </row>
    <row r="113" spans="1:17" ht="14.4" customHeight="1" x14ac:dyDescent="0.3">
      <c r="A113" s="567" t="s">
        <v>5048</v>
      </c>
      <c r="B113" s="568" t="s">
        <v>5049</v>
      </c>
      <c r="C113" s="568" t="s">
        <v>3828</v>
      </c>
      <c r="D113" s="568" t="s">
        <v>5140</v>
      </c>
      <c r="E113" s="568" t="s">
        <v>5141</v>
      </c>
      <c r="F113" s="571">
        <v>2</v>
      </c>
      <c r="G113" s="571">
        <v>124</v>
      </c>
      <c r="H113" s="571">
        <v>1</v>
      </c>
      <c r="I113" s="571">
        <v>62</v>
      </c>
      <c r="J113" s="571">
        <v>2</v>
      </c>
      <c r="K113" s="571">
        <v>124</v>
      </c>
      <c r="L113" s="571">
        <v>1</v>
      </c>
      <c r="M113" s="571">
        <v>62</v>
      </c>
      <c r="N113" s="571">
        <v>1</v>
      </c>
      <c r="O113" s="571">
        <v>63</v>
      </c>
      <c r="P113" s="585">
        <v>0.50806451612903225</v>
      </c>
      <c r="Q113" s="572">
        <v>63</v>
      </c>
    </row>
    <row r="114" spans="1:17" ht="14.4" customHeight="1" x14ac:dyDescent="0.3">
      <c r="A114" s="567" t="s">
        <v>5048</v>
      </c>
      <c r="B114" s="568" t="s">
        <v>5049</v>
      </c>
      <c r="C114" s="568" t="s">
        <v>3828</v>
      </c>
      <c r="D114" s="568" t="s">
        <v>5142</v>
      </c>
      <c r="E114" s="568" t="s">
        <v>5143</v>
      </c>
      <c r="F114" s="571">
        <v>3866</v>
      </c>
      <c r="G114" s="571">
        <v>77320</v>
      </c>
      <c r="H114" s="571">
        <v>1</v>
      </c>
      <c r="I114" s="571">
        <v>20</v>
      </c>
      <c r="J114" s="571">
        <v>5697</v>
      </c>
      <c r="K114" s="571">
        <v>113940</v>
      </c>
      <c r="L114" s="571">
        <v>1.4736161407139161</v>
      </c>
      <c r="M114" s="571">
        <v>20</v>
      </c>
      <c r="N114" s="571">
        <v>6241</v>
      </c>
      <c r="O114" s="571">
        <v>124820</v>
      </c>
      <c r="P114" s="585">
        <v>1.6143300569063632</v>
      </c>
      <c r="Q114" s="572">
        <v>20</v>
      </c>
    </row>
    <row r="115" spans="1:17" ht="14.4" customHeight="1" x14ac:dyDescent="0.3">
      <c r="A115" s="567" t="s">
        <v>5048</v>
      </c>
      <c r="B115" s="568" t="s">
        <v>5049</v>
      </c>
      <c r="C115" s="568" t="s">
        <v>3828</v>
      </c>
      <c r="D115" s="568" t="s">
        <v>5144</v>
      </c>
      <c r="E115" s="568" t="s">
        <v>5145</v>
      </c>
      <c r="F115" s="571">
        <v>6</v>
      </c>
      <c r="G115" s="571">
        <v>300</v>
      </c>
      <c r="H115" s="571">
        <v>1</v>
      </c>
      <c r="I115" s="571">
        <v>50</v>
      </c>
      <c r="J115" s="571">
        <v>4</v>
      </c>
      <c r="K115" s="571">
        <v>200</v>
      </c>
      <c r="L115" s="571">
        <v>0.66666666666666663</v>
      </c>
      <c r="M115" s="571">
        <v>50</v>
      </c>
      <c r="N115" s="571">
        <v>3</v>
      </c>
      <c r="O115" s="571">
        <v>150</v>
      </c>
      <c r="P115" s="585">
        <v>0.5</v>
      </c>
      <c r="Q115" s="572">
        <v>50</v>
      </c>
    </row>
    <row r="116" spans="1:17" ht="14.4" customHeight="1" x14ac:dyDescent="0.3">
      <c r="A116" s="567" t="s">
        <v>5048</v>
      </c>
      <c r="B116" s="568" t="s">
        <v>5049</v>
      </c>
      <c r="C116" s="568" t="s">
        <v>3828</v>
      </c>
      <c r="D116" s="568" t="s">
        <v>5146</v>
      </c>
      <c r="E116" s="568" t="s">
        <v>5147</v>
      </c>
      <c r="F116" s="571">
        <v>33</v>
      </c>
      <c r="G116" s="571">
        <v>561</v>
      </c>
      <c r="H116" s="571">
        <v>1</v>
      </c>
      <c r="I116" s="571">
        <v>17</v>
      </c>
      <c r="J116" s="571">
        <v>33</v>
      </c>
      <c r="K116" s="571">
        <v>561</v>
      </c>
      <c r="L116" s="571">
        <v>1</v>
      </c>
      <c r="M116" s="571">
        <v>17</v>
      </c>
      <c r="N116" s="571">
        <v>12</v>
      </c>
      <c r="O116" s="571">
        <v>204</v>
      </c>
      <c r="P116" s="585">
        <v>0.36363636363636365</v>
      </c>
      <c r="Q116" s="572">
        <v>17</v>
      </c>
    </row>
    <row r="117" spans="1:17" ht="14.4" customHeight="1" x14ac:dyDescent="0.3">
      <c r="A117" s="567" t="s">
        <v>5048</v>
      </c>
      <c r="B117" s="568" t="s">
        <v>5049</v>
      </c>
      <c r="C117" s="568" t="s">
        <v>3828</v>
      </c>
      <c r="D117" s="568" t="s">
        <v>5148</v>
      </c>
      <c r="E117" s="568" t="s">
        <v>5149</v>
      </c>
      <c r="F117" s="571">
        <v>48</v>
      </c>
      <c r="G117" s="571">
        <v>2256</v>
      </c>
      <c r="H117" s="571">
        <v>1</v>
      </c>
      <c r="I117" s="571">
        <v>47</v>
      </c>
      <c r="J117" s="571">
        <v>74</v>
      </c>
      <c r="K117" s="571">
        <v>3478</v>
      </c>
      <c r="L117" s="571">
        <v>1.5416666666666667</v>
      </c>
      <c r="M117" s="571">
        <v>47</v>
      </c>
      <c r="N117" s="571">
        <v>54</v>
      </c>
      <c r="O117" s="571">
        <v>2538</v>
      </c>
      <c r="P117" s="585">
        <v>1.125</v>
      </c>
      <c r="Q117" s="572">
        <v>47</v>
      </c>
    </row>
    <row r="118" spans="1:17" ht="14.4" customHeight="1" x14ac:dyDescent="0.3">
      <c r="A118" s="567" t="s">
        <v>5048</v>
      </c>
      <c r="B118" s="568" t="s">
        <v>5049</v>
      </c>
      <c r="C118" s="568" t="s">
        <v>3828</v>
      </c>
      <c r="D118" s="568" t="s">
        <v>5150</v>
      </c>
      <c r="E118" s="568" t="s">
        <v>5151</v>
      </c>
      <c r="F118" s="571">
        <v>9</v>
      </c>
      <c r="G118" s="571">
        <v>270</v>
      </c>
      <c r="H118" s="571">
        <v>1</v>
      </c>
      <c r="I118" s="571">
        <v>30</v>
      </c>
      <c r="J118" s="571">
        <v>5</v>
      </c>
      <c r="K118" s="571">
        <v>150</v>
      </c>
      <c r="L118" s="571">
        <v>0.55555555555555558</v>
      </c>
      <c r="M118" s="571">
        <v>30</v>
      </c>
      <c r="N118" s="571">
        <v>8</v>
      </c>
      <c r="O118" s="571">
        <v>240</v>
      </c>
      <c r="P118" s="585">
        <v>0.88888888888888884</v>
      </c>
      <c r="Q118" s="572">
        <v>30</v>
      </c>
    </row>
    <row r="119" spans="1:17" ht="14.4" customHeight="1" x14ac:dyDescent="0.3">
      <c r="A119" s="567" t="s">
        <v>5048</v>
      </c>
      <c r="B119" s="568" t="s">
        <v>5049</v>
      </c>
      <c r="C119" s="568" t="s">
        <v>3828</v>
      </c>
      <c r="D119" s="568" t="s">
        <v>5152</v>
      </c>
      <c r="E119" s="568" t="s">
        <v>5153</v>
      </c>
      <c r="F119" s="571">
        <v>2</v>
      </c>
      <c r="G119" s="571">
        <v>84</v>
      </c>
      <c r="H119" s="571">
        <v>1</v>
      </c>
      <c r="I119" s="571">
        <v>42</v>
      </c>
      <c r="J119" s="571"/>
      <c r="K119" s="571"/>
      <c r="L119" s="571"/>
      <c r="M119" s="571"/>
      <c r="N119" s="571"/>
      <c r="O119" s="571"/>
      <c r="P119" s="585"/>
      <c r="Q119" s="572"/>
    </row>
    <row r="120" spans="1:17" ht="14.4" customHeight="1" x14ac:dyDescent="0.3">
      <c r="A120" s="567" t="s">
        <v>5048</v>
      </c>
      <c r="B120" s="568" t="s">
        <v>5049</v>
      </c>
      <c r="C120" s="568" t="s">
        <v>3828</v>
      </c>
      <c r="D120" s="568" t="s">
        <v>5154</v>
      </c>
      <c r="E120" s="568" t="s">
        <v>5155</v>
      </c>
      <c r="F120" s="571">
        <v>1</v>
      </c>
      <c r="G120" s="571">
        <v>53</v>
      </c>
      <c r="H120" s="571">
        <v>1</v>
      </c>
      <c r="I120" s="571">
        <v>53</v>
      </c>
      <c r="J120" s="571">
        <v>1</v>
      </c>
      <c r="K120" s="571">
        <v>53</v>
      </c>
      <c r="L120" s="571">
        <v>1</v>
      </c>
      <c r="M120" s="571">
        <v>53</v>
      </c>
      <c r="N120" s="571"/>
      <c r="O120" s="571"/>
      <c r="P120" s="585"/>
      <c r="Q120" s="572"/>
    </row>
    <row r="121" spans="1:17" ht="14.4" customHeight="1" x14ac:dyDescent="0.3">
      <c r="A121" s="567" t="s">
        <v>5048</v>
      </c>
      <c r="B121" s="568" t="s">
        <v>5049</v>
      </c>
      <c r="C121" s="568" t="s">
        <v>3828</v>
      </c>
      <c r="D121" s="568" t="s">
        <v>5156</v>
      </c>
      <c r="E121" s="568" t="s">
        <v>5157</v>
      </c>
      <c r="F121" s="571">
        <v>4</v>
      </c>
      <c r="G121" s="571">
        <v>240</v>
      </c>
      <c r="H121" s="571">
        <v>1</v>
      </c>
      <c r="I121" s="571">
        <v>60</v>
      </c>
      <c r="J121" s="571">
        <v>4</v>
      </c>
      <c r="K121" s="571">
        <v>240</v>
      </c>
      <c r="L121" s="571">
        <v>1</v>
      </c>
      <c r="M121" s="571">
        <v>60</v>
      </c>
      <c r="N121" s="571">
        <v>3</v>
      </c>
      <c r="O121" s="571">
        <v>180</v>
      </c>
      <c r="P121" s="585">
        <v>0.75</v>
      </c>
      <c r="Q121" s="572">
        <v>60</v>
      </c>
    </row>
    <row r="122" spans="1:17" ht="14.4" customHeight="1" x14ac:dyDescent="0.3">
      <c r="A122" s="567" t="s">
        <v>5048</v>
      </c>
      <c r="B122" s="568" t="s">
        <v>5049</v>
      </c>
      <c r="C122" s="568" t="s">
        <v>3828</v>
      </c>
      <c r="D122" s="568" t="s">
        <v>5158</v>
      </c>
      <c r="E122" s="568" t="s">
        <v>5159</v>
      </c>
      <c r="F122" s="571">
        <v>60</v>
      </c>
      <c r="G122" s="571">
        <v>5040</v>
      </c>
      <c r="H122" s="571">
        <v>1</v>
      </c>
      <c r="I122" s="571">
        <v>84</v>
      </c>
      <c r="J122" s="571">
        <v>97</v>
      </c>
      <c r="K122" s="571">
        <v>8148</v>
      </c>
      <c r="L122" s="571">
        <v>1.6166666666666667</v>
      </c>
      <c r="M122" s="571">
        <v>84</v>
      </c>
      <c r="N122" s="571">
        <v>82</v>
      </c>
      <c r="O122" s="571">
        <v>6888</v>
      </c>
      <c r="P122" s="585">
        <v>1.3666666666666667</v>
      </c>
      <c r="Q122" s="572">
        <v>84</v>
      </c>
    </row>
    <row r="123" spans="1:17" ht="14.4" customHeight="1" x14ac:dyDescent="0.3">
      <c r="A123" s="567" t="s">
        <v>5048</v>
      </c>
      <c r="B123" s="568" t="s">
        <v>5049</v>
      </c>
      <c r="C123" s="568" t="s">
        <v>3828</v>
      </c>
      <c r="D123" s="568" t="s">
        <v>5160</v>
      </c>
      <c r="E123" s="568" t="s">
        <v>5161</v>
      </c>
      <c r="F123" s="571">
        <v>251</v>
      </c>
      <c r="G123" s="571">
        <v>3012</v>
      </c>
      <c r="H123" s="571">
        <v>1</v>
      </c>
      <c r="I123" s="571">
        <v>12</v>
      </c>
      <c r="J123" s="571">
        <v>347</v>
      </c>
      <c r="K123" s="571">
        <v>4164</v>
      </c>
      <c r="L123" s="571">
        <v>1.3824701195219125</v>
      </c>
      <c r="M123" s="571">
        <v>12</v>
      </c>
      <c r="N123" s="571">
        <v>532</v>
      </c>
      <c r="O123" s="571">
        <v>6384</v>
      </c>
      <c r="P123" s="585">
        <v>2.1195219123505975</v>
      </c>
      <c r="Q123" s="572">
        <v>12</v>
      </c>
    </row>
    <row r="124" spans="1:17" ht="14.4" customHeight="1" x14ac:dyDescent="0.3">
      <c r="A124" s="567" t="s">
        <v>5048</v>
      </c>
      <c r="B124" s="568" t="s">
        <v>5049</v>
      </c>
      <c r="C124" s="568" t="s">
        <v>3828</v>
      </c>
      <c r="D124" s="568" t="s">
        <v>5162</v>
      </c>
      <c r="E124" s="568" t="s">
        <v>5163</v>
      </c>
      <c r="F124" s="571">
        <v>3</v>
      </c>
      <c r="G124" s="571">
        <v>21</v>
      </c>
      <c r="H124" s="571">
        <v>1</v>
      </c>
      <c r="I124" s="571">
        <v>7</v>
      </c>
      <c r="J124" s="571">
        <v>3</v>
      </c>
      <c r="K124" s="571">
        <v>21</v>
      </c>
      <c r="L124" s="571">
        <v>1</v>
      </c>
      <c r="M124" s="571">
        <v>7</v>
      </c>
      <c r="N124" s="571"/>
      <c r="O124" s="571"/>
      <c r="P124" s="585"/>
      <c r="Q124" s="572"/>
    </row>
    <row r="125" spans="1:17" ht="14.4" customHeight="1" x14ac:dyDescent="0.3">
      <c r="A125" s="567" t="s">
        <v>5048</v>
      </c>
      <c r="B125" s="568" t="s">
        <v>5049</v>
      </c>
      <c r="C125" s="568" t="s">
        <v>3828</v>
      </c>
      <c r="D125" s="568" t="s">
        <v>5164</v>
      </c>
      <c r="E125" s="568" t="s">
        <v>5165</v>
      </c>
      <c r="F125" s="571">
        <v>3824</v>
      </c>
      <c r="G125" s="571">
        <v>271504</v>
      </c>
      <c r="H125" s="571">
        <v>1</v>
      </c>
      <c r="I125" s="571">
        <v>71</v>
      </c>
      <c r="J125" s="571">
        <v>5698</v>
      </c>
      <c r="K125" s="571">
        <v>404558</v>
      </c>
      <c r="L125" s="571">
        <v>1.4900627615062763</v>
      </c>
      <c r="M125" s="571">
        <v>71</v>
      </c>
      <c r="N125" s="571">
        <v>6146</v>
      </c>
      <c r="O125" s="571">
        <v>436366</v>
      </c>
      <c r="P125" s="585">
        <v>1.6072175732217573</v>
      </c>
      <c r="Q125" s="572">
        <v>71</v>
      </c>
    </row>
    <row r="126" spans="1:17" ht="14.4" customHeight="1" x14ac:dyDescent="0.3">
      <c r="A126" s="567" t="s">
        <v>5048</v>
      </c>
      <c r="B126" s="568" t="s">
        <v>5049</v>
      </c>
      <c r="C126" s="568" t="s">
        <v>3828</v>
      </c>
      <c r="D126" s="568" t="s">
        <v>5166</v>
      </c>
      <c r="E126" s="568" t="s">
        <v>5167</v>
      </c>
      <c r="F126" s="571">
        <v>32</v>
      </c>
      <c r="G126" s="571">
        <v>608</v>
      </c>
      <c r="H126" s="571">
        <v>1</v>
      </c>
      <c r="I126" s="571">
        <v>19</v>
      </c>
      <c r="J126" s="571">
        <v>74</v>
      </c>
      <c r="K126" s="571">
        <v>1406</v>
      </c>
      <c r="L126" s="571">
        <v>2.3125</v>
      </c>
      <c r="M126" s="571">
        <v>19</v>
      </c>
      <c r="N126" s="571">
        <v>100</v>
      </c>
      <c r="O126" s="571">
        <v>1900</v>
      </c>
      <c r="P126" s="585">
        <v>3.125</v>
      </c>
      <c r="Q126" s="572">
        <v>19</v>
      </c>
    </row>
    <row r="127" spans="1:17" ht="14.4" customHeight="1" x14ac:dyDescent="0.3">
      <c r="A127" s="567" t="s">
        <v>5048</v>
      </c>
      <c r="B127" s="568" t="s">
        <v>5049</v>
      </c>
      <c r="C127" s="568" t="s">
        <v>3828</v>
      </c>
      <c r="D127" s="568" t="s">
        <v>5168</v>
      </c>
      <c r="E127" s="568" t="s">
        <v>5169</v>
      </c>
      <c r="F127" s="571"/>
      <c r="G127" s="571"/>
      <c r="H127" s="571"/>
      <c r="I127" s="571"/>
      <c r="J127" s="571">
        <v>1</v>
      </c>
      <c r="K127" s="571">
        <v>78</v>
      </c>
      <c r="L127" s="571"/>
      <c r="M127" s="571">
        <v>78</v>
      </c>
      <c r="N127" s="571"/>
      <c r="O127" s="571"/>
      <c r="P127" s="585"/>
      <c r="Q127" s="572"/>
    </row>
    <row r="128" spans="1:17" ht="14.4" customHeight="1" x14ac:dyDescent="0.3">
      <c r="A128" s="567" t="s">
        <v>5048</v>
      </c>
      <c r="B128" s="568" t="s">
        <v>5049</v>
      </c>
      <c r="C128" s="568" t="s">
        <v>3828</v>
      </c>
      <c r="D128" s="568" t="s">
        <v>5170</v>
      </c>
      <c r="E128" s="568" t="s">
        <v>5171</v>
      </c>
      <c r="F128" s="571">
        <v>1</v>
      </c>
      <c r="G128" s="571">
        <v>19</v>
      </c>
      <c r="H128" s="571">
        <v>1</v>
      </c>
      <c r="I128" s="571">
        <v>19</v>
      </c>
      <c r="J128" s="571">
        <v>1</v>
      </c>
      <c r="K128" s="571">
        <v>19</v>
      </c>
      <c r="L128" s="571">
        <v>1</v>
      </c>
      <c r="M128" s="571">
        <v>19</v>
      </c>
      <c r="N128" s="571"/>
      <c r="O128" s="571"/>
      <c r="P128" s="585"/>
      <c r="Q128" s="572"/>
    </row>
    <row r="129" spans="1:17" ht="14.4" customHeight="1" x14ac:dyDescent="0.3">
      <c r="A129" s="567" t="s">
        <v>5048</v>
      </c>
      <c r="B129" s="568" t="s">
        <v>5049</v>
      </c>
      <c r="C129" s="568" t="s">
        <v>3828</v>
      </c>
      <c r="D129" s="568" t="s">
        <v>5172</v>
      </c>
      <c r="E129" s="568" t="s">
        <v>5173</v>
      </c>
      <c r="F129" s="571"/>
      <c r="G129" s="571"/>
      <c r="H129" s="571"/>
      <c r="I129" s="571"/>
      <c r="J129" s="571">
        <v>3</v>
      </c>
      <c r="K129" s="571">
        <v>381</v>
      </c>
      <c r="L129" s="571"/>
      <c r="M129" s="571">
        <v>127</v>
      </c>
      <c r="N129" s="571">
        <v>1</v>
      </c>
      <c r="O129" s="571">
        <v>127</v>
      </c>
      <c r="P129" s="585"/>
      <c r="Q129" s="572">
        <v>127</v>
      </c>
    </row>
    <row r="130" spans="1:17" ht="14.4" customHeight="1" x14ac:dyDescent="0.3">
      <c r="A130" s="567" t="s">
        <v>5048</v>
      </c>
      <c r="B130" s="568" t="s">
        <v>5049</v>
      </c>
      <c r="C130" s="568" t="s">
        <v>3828</v>
      </c>
      <c r="D130" s="568" t="s">
        <v>5174</v>
      </c>
      <c r="E130" s="568" t="s">
        <v>5175</v>
      </c>
      <c r="F130" s="571">
        <v>1</v>
      </c>
      <c r="G130" s="571">
        <v>277</v>
      </c>
      <c r="H130" s="571">
        <v>1</v>
      </c>
      <c r="I130" s="571">
        <v>277</v>
      </c>
      <c r="J130" s="571">
        <v>1</v>
      </c>
      <c r="K130" s="571">
        <v>277</v>
      </c>
      <c r="L130" s="571">
        <v>1</v>
      </c>
      <c r="M130" s="571">
        <v>277</v>
      </c>
      <c r="N130" s="571"/>
      <c r="O130" s="571"/>
      <c r="P130" s="585"/>
      <c r="Q130" s="572"/>
    </row>
    <row r="131" spans="1:17" ht="14.4" customHeight="1" x14ac:dyDescent="0.3">
      <c r="A131" s="567" t="s">
        <v>5048</v>
      </c>
      <c r="B131" s="568" t="s">
        <v>5049</v>
      </c>
      <c r="C131" s="568" t="s">
        <v>3828</v>
      </c>
      <c r="D131" s="568" t="s">
        <v>5176</v>
      </c>
      <c r="E131" s="568" t="s">
        <v>5177</v>
      </c>
      <c r="F131" s="571">
        <v>8</v>
      </c>
      <c r="G131" s="571">
        <v>3688</v>
      </c>
      <c r="H131" s="571">
        <v>1</v>
      </c>
      <c r="I131" s="571">
        <v>461</v>
      </c>
      <c r="J131" s="571">
        <v>12</v>
      </c>
      <c r="K131" s="571">
        <v>5532</v>
      </c>
      <c r="L131" s="571">
        <v>1.5</v>
      </c>
      <c r="M131" s="571">
        <v>461</v>
      </c>
      <c r="N131" s="571">
        <v>6</v>
      </c>
      <c r="O131" s="571">
        <v>2766</v>
      </c>
      <c r="P131" s="585">
        <v>0.75</v>
      </c>
      <c r="Q131" s="572">
        <v>461</v>
      </c>
    </row>
    <row r="132" spans="1:17" ht="14.4" customHeight="1" x14ac:dyDescent="0.3">
      <c r="A132" s="567" t="s">
        <v>5048</v>
      </c>
      <c r="B132" s="568" t="s">
        <v>5049</v>
      </c>
      <c r="C132" s="568" t="s">
        <v>3828</v>
      </c>
      <c r="D132" s="568" t="s">
        <v>5178</v>
      </c>
      <c r="E132" s="568" t="s">
        <v>5179</v>
      </c>
      <c r="F132" s="571">
        <v>50</v>
      </c>
      <c r="G132" s="571">
        <v>42500</v>
      </c>
      <c r="H132" s="571">
        <v>1</v>
      </c>
      <c r="I132" s="571">
        <v>850</v>
      </c>
      <c r="J132" s="571">
        <v>35</v>
      </c>
      <c r="K132" s="571">
        <v>29750</v>
      </c>
      <c r="L132" s="571">
        <v>0.7</v>
      </c>
      <c r="M132" s="571">
        <v>850</v>
      </c>
      <c r="N132" s="571">
        <v>47</v>
      </c>
      <c r="O132" s="571">
        <v>39997</v>
      </c>
      <c r="P132" s="585">
        <v>0.94110588235294113</v>
      </c>
      <c r="Q132" s="572">
        <v>851</v>
      </c>
    </row>
    <row r="133" spans="1:17" ht="14.4" customHeight="1" x14ac:dyDescent="0.3">
      <c r="A133" s="567" t="s">
        <v>5048</v>
      </c>
      <c r="B133" s="568" t="s">
        <v>5049</v>
      </c>
      <c r="C133" s="568" t="s">
        <v>3828</v>
      </c>
      <c r="D133" s="568" t="s">
        <v>5180</v>
      </c>
      <c r="E133" s="568" t="s">
        <v>4960</v>
      </c>
      <c r="F133" s="571">
        <v>4</v>
      </c>
      <c r="G133" s="571">
        <v>500</v>
      </c>
      <c r="H133" s="571">
        <v>1</v>
      </c>
      <c r="I133" s="571">
        <v>125</v>
      </c>
      <c r="J133" s="571">
        <v>3</v>
      </c>
      <c r="K133" s="571">
        <v>378</v>
      </c>
      <c r="L133" s="571">
        <v>0.75600000000000001</v>
      </c>
      <c r="M133" s="571">
        <v>126</v>
      </c>
      <c r="N133" s="571"/>
      <c r="O133" s="571"/>
      <c r="P133" s="585"/>
      <c r="Q133" s="572"/>
    </row>
    <row r="134" spans="1:17" ht="14.4" customHeight="1" x14ac:dyDescent="0.3">
      <c r="A134" s="567" t="s">
        <v>5048</v>
      </c>
      <c r="B134" s="568" t="s">
        <v>5049</v>
      </c>
      <c r="C134" s="568" t="s">
        <v>3828</v>
      </c>
      <c r="D134" s="568" t="s">
        <v>5181</v>
      </c>
      <c r="E134" s="568" t="s">
        <v>5182</v>
      </c>
      <c r="F134" s="571">
        <v>4</v>
      </c>
      <c r="G134" s="571">
        <v>144</v>
      </c>
      <c r="H134" s="571">
        <v>1</v>
      </c>
      <c r="I134" s="571">
        <v>36</v>
      </c>
      <c r="J134" s="571">
        <v>3</v>
      </c>
      <c r="K134" s="571">
        <v>108</v>
      </c>
      <c r="L134" s="571">
        <v>0.75</v>
      </c>
      <c r="M134" s="571">
        <v>36</v>
      </c>
      <c r="N134" s="571"/>
      <c r="O134" s="571"/>
      <c r="P134" s="585"/>
      <c r="Q134" s="572"/>
    </row>
    <row r="135" spans="1:17" ht="14.4" customHeight="1" x14ac:dyDescent="0.3">
      <c r="A135" s="567" t="s">
        <v>5048</v>
      </c>
      <c r="B135" s="568" t="s">
        <v>5049</v>
      </c>
      <c r="C135" s="568" t="s">
        <v>3828</v>
      </c>
      <c r="D135" s="568" t="s">
        <v>5183</v>
      </c>
      <c r="E135" s="568" t="s">
        <v>5184</v>
      </c>
      <c r="F135" s="571">
        <v>1</v>
      </c>
      <c r="G135" s="571">
        <v>169</v>
      </c>
      <c r="H135" s="571">
        <v>1</v>
      </c>
      <c r="I135" s="571">
        <v>169</v>
      </c>
      <c r="J135" s="571"/>
      <c r="K135" s="571"/>
      <c r="L135" s="571"/>
      <c r="M135" s="571"/>
      <c r="N135" s="571"/>
      <c r="O135" s="571"/>
      <c r="P135" s="585"/>
      <c r="Q135" s="572"/>
    </row>
    <row r="136" spans="1:17" ht="14.4" customHeight="1" x14ac:dyDescent="0.3">
      <c r="A136" s="567" t="s">
        <v>5048</v>
      </c>
      <c r="B136" s="568" t="s">
        <v>5049</v>
      </c>
      <c r="C136" s="568" t="s">
        <v>3828</v>
      </c>
      <c r="D136" s="568" t="s">
        <v>5185</v>
      </c>
      <c r="E136" s="568" t="s">
        <v>5186</v>
      </c>
      <c r="F136" s="571">
        <v>1</v>
      </c>
      <c r="G136" s="571">
        <v>166</v>
      </c>
      <c r="H136" s="571">
        <v>1</v>
      </c>
      <c r="I136" s="571">
        <v>166</v>
      </c>
      <c r="J136" s="571"/>
      <c r="K136" s="571"/>
      <c r="L136" s="571"/>
      <c r="M136" s="571"/>
      <c r="N136" s="571"/>
      <c r="O136" s="571"/>
      <c r="P136" s="585"/>
      <c r="Q136" s="572"/>
    </row>
    <row r="137" spans="1:17" ht="14.4" customHeight="1" x14ac:dyDescent="0.3">
      <c r="A137" s="567" t="s">
        <v>5048</v>
      </c>
      <c r="B137" s="568" t="s">
        <v>5049</v>
      </c>
      <c r="C137" s="568" t="s">
        <v>3828</v>
      </c>
      <c r="D137" s="568" t="s">
        <v>5187</v>
      </c>
      <c r="E137" s="568" t="s">
        <v>5188</v>
      </c>
      <c r="F137" s="571">
        <v>1</v>
      </c>
      <c r="G137" s="571">
        <v>172</v>
      </c>
      <c r="H137" s="571">
        <v>1</v>
      </c>
      <c r="I137" s="571">
        <v>172</v>
      </c>
      <c r="J137" s="571">
        <v>1</v>
      </c>
      <c r="K137" s="571">
        <v>172</v>
      </c>
      <c r="L137" s="571">
        <v>1</v>
      </c>
      <c r="M137" s="571">
        <v>172</v>
      </c>
      <c r="N137" s="571"/>
      <c r="O137" s="571"/>
      <c r="P137" s="585"/>
      <c r="Q137" s="572"/>
    </row>
    <row r="138" spans="1:17" ht="14.4" customHeight="1" x14ac:dyDescent="0.3">
      <c r="A138" s="567" t="s">
        <v>5048</v>
      </c>
      <c r="B138" s="568" t="s">
        <v>5049</v>
      </c>
      <c r="C138" s="568" t="s">
        <v>3828</v>
      </c>
      <c r="D138" s="568" t="s">
        <v>5189</v>
      </c>
      <c r="E138" s="568" t="s">
        <v>5190</v>
      </c>
      <c r="F138" s="571">
        <v>1</v>
      </c>
      <c r="G138" s="571">
        <v>165</v>
      </c>
      <c r="H138" s="571">
        <v>1</v>
      </c>
      <c r="I138" s="571">
        <v>165</v>
      </c>
      <c r="J138" s="571"/>
      <c r="K138" s="571"/>
      <c r="L138" s="571"/>
      <c r="M138" s="571"/>
      <c r="N138" s="571"/>
      <c r="O138" s="571"/>
      <c r="P138" s="585"/>
      <c r="Q138" s="572"/>
    </row>
    <row r="139" spans="1:17" ht="14.4" customHeight="1" x14ac:dyDescent="0.3">
      <c r="A139" s="567" t="s">
        <v>5048</v>
      </c>
      <c r="B139" s="568" t="s">
        <v>5049</v>
      </c>
      <c r="C139" s="568" t="s">
        <v>3828</v>
      </c>
      <c r="D139" s="568" t="s">
        <v>5191</v>
      </c>
      <c r="E139" s="568" t="s">
        <v>5192</v>
      </c>
      <c r="F139" s="571"/>
      <c r="G139" s="571"/>
      <c r="H139" s="571"/>
      <c r="I139" s="571"/>
      <c r="J139" s="571">
        <v>1</v>
      </c>
      <c r="K139" s="571">
        <v>236</v>
      </c>
      <c r="L139" s="571"/>
      <c r="M139" s="571">
        <v>236</v>
      </c>
      <c r="N139" s="571"/>
      <c r="O139" s="571"/>
      <c r="P139" s="585"/>
      <c r="Q139" s="572"/>
    </row>
    <row r="140" spans="1:17" ht="14.4" customHeight="1" x14ac:dyDescent="0.3">
      <c r="A140" s="567" t="s">
        <v>5048</v>
      </c>
      <c r="B140" s="568" t="s">
        <v>5049</v>
      </c>
      <c r="C140" s="568" t="s">
        <v>3828</v>
      </c>
      <c r="D140" s="568" t="s">
        <v>5193</v>
      </c>
      <c r="E140" s="568" t="s">
        <v>5194</v>
      </c>
      <c r="F140" s="571">
        <v>3</v>
      </c>
      <c r="G140" s="571">
        <v>528</v>
      </c>
      <c r="H140" s="571">
        <v>1</v>
      </c>
      <c r="I140" s="571">
        <v>176</v>
      </c>
      <c r="J140" s="571">
        <v>13</v>
      </c>
      <c r="K140" s="571">
        <v>2288</v>
      </c>
      <c r="L140" s="571">
        <v>4.333333333333333</v>
      </c>
      <c r="M140" s="571">
        <v>176</v>
      </c>
      <c r="N140" s="571">
        <v>10</v>
      </c>
      <c r="O140" s="571">
        <v>1760</v>
      </c>
      <c r="P140" s="585">
        <v>3.3333333333333335</v>
      </c>
      <c r="Q140" s="572">
        <v>176</v>
      </c>
    </row>
    <row r="141" spans="1:17" ht="14.4" customHeight="1" x14ac:dyDescent="0.3">
      <c r="A141" s="567" t="s">
        <v>5048</v>
      </c>
      <c r="B141" s="568" t="s">
        <v>5049</v>
      </c>
      <c r="C141" s="568" t="s">
        <v>3828</v>
      </c>
      <c r="D141" s="568" t="s">
        <v>5195</v>
      </c>
      <c r="E141" s="568" t="s">
        <v>5196</v>
      </c>
      <c r="F141" s="571"/>
      <c r="G141" s="571"/>
      <c r="H141" s="571"/>
      <c r="I141" s="571"/>
      <c r="J141" s="571">
        <v>2</v>
      </c>
      <c r="K141" s="571">
        <v>332</v>
      </c>
      <c r="L141" s="571"/>
      <c r="M141" s="571">
        <v>166</v>
      </c>
      <c r="N141" s="571">
        <v>4</v>
      </c>
      <c r="O141" s="571">
        <v>664</v>
      </c>
      <c r="P141" s="585"/>
      <c r="Q141" s="572">
        <v>166</v>
      </c>
    </row>
    <row r="142" spans="1:17" ht="14.4" customHeight="1" x14ac:dyDescent="0.3">
      <c r="A142" s="567" t="s">
        <v>5048</v>
      </c>
      <c r="B142" s="568" t="s">
        <v>5049</v>
      </c>
      <c r="C142" s="568" t="s">
        <v>3828</v>
      </c>
      <c r="D142" s="568" t="s">
        <v>5197</v>
      </c>
      <c r="E142" s="568" t="s">
        <v>5198</v>
      </c>
      <c r="F142" s="571">
        <v>1056</v>
      </c>
      <c r="G142" s="571">
        <v>155232</v>
      </c>
      <c r="H142" s="571">
        <v>1</v>
      </c>
      <c r="I142" s="571">
        <v>147</v>
      </c>
      <c r="J142" s="571">
        <v>1086</v>
      </c>
      <c r="K142" s="571">
        <v>159642</v>
      </c>
      <c r="L142" s="571">
        <v>1.0284090909090908</v>
      </c>
      <c r="M142" s="571">
        <v>147</v>
      </c>
      <c r="N142" s="571">
        <v>1179</v>
      </c>
      <c r="O142" s="571">
        <v>173313</v>
      </c>
      <c r="P142" s="585">
        <v>1.1164772727272727</v>
      </c>
      <c r="Q142" s="572">
        <v>147</v>
      </c>
    </row>
    <row r="143" spans="1:17" ht="14.4" customHeight="1" x14ac:dyDescent="0.3">
      <c r="A143" s="567" t="s">
        <v>5048</v>
      </c>
      <c r="B143" s="568" t="s">
        <v>5049</v>
      </c>
      <c r="C143" s="568" t="s">
        <v>3828</v>
      </c>
      <c r="D143" s="568" t="s">
        <v>5199</v>
      </c>
      <c r="E143" s="568" t="s">
        <v>5200</v>
      </c>
      <c r="F143" s="571">
        <v>1</v>
      </c>
      <c r="G143" s="571">
        <v>348</v>
      </c>
      <c r="H143" s="571">
        <v>1</v>
      </c>
      <c r="I143" s="571">
        <v>348</v>
      </c>
      <c r="J143" s="571">
        <v>2</v>
      </c>
      <c r="K143" s="571">
        <v>698</v>
      </c>
      <c r="L143" s="571">
        <v>2.0057471264367814</v>
      </c>
      <c r="M143" s="571">
        <v>349</v>
      </c>
      <c r="N143" s="571"/>
      <c r="O143" s="571"/>
      <c r="P143" s="585"/>
      <c r="Q143" s="572"/>
    </row>
    <row r="144" spans="1:17" ht="14.4" customHeight="1" x14ac:dyDescent="0.3">
      <c r="A144" s="567" t="s">
        <v>5048</v>
      </c>
      <c r="B144" s="568" t="s">
        <v>5049</v>
      </c>
      <c r="C144" s="568" t="s">
        <v>3828</v>
      </c>
      <c r="D144" s="568" t="s">
        <v>5201</v>
      </c>
      <c r="E144" s="568" t="s">
        <v>5202</v>
      </c>
      <c r="F144" s="571">
        <v>1</v>
      </c>
      <c r="G144" s="571">
        <v>323</v>
      </c>
      <c r="H144" s="571">
        <v>1</v>
      </c>
      <c r="I144" s="571">
        <v>323</v>
      </c>
      <c r="J144" s="571">
        <v>2</v>
      </c>
      <c r="K144" s="571">
        <v>648</v>
      </c>
      <c r="L144" s="571">
        <v>2.0061919504643964</v>
      </c>
      <c r="M144" s="571">
        <v>324</v>
      </c>
      <c r="N144" s="571"/>
      <c r="O144" s="571"/>
      <c r="P144" s="585"/>
      <c r="Q144" s="572"/>
    </row>
    <row r="145" spans="1:17" ht="14.4" customHeight="1" x14ac:dyDescent="0.3">
      <c r="A145" s="567" t="s">
        <v>5048</v>
      </c>
      <c r="B145" s="568" t="s">
        <v>5049</v>
      </c>
      <c r="C145" s="568" t="s">
        <v>3828</v>
      </c>
      <c r="D145" s="568" t="s">
        <v>5203</v>
      </c>
      <c r="E145" s="568" t="s">
        <v>5204</v>
      </c>
      <c r="F145" s="571">
        <v>1</v>
      </c>
      <c r="G145" s="571">
        <v>348</v>
      </c>
      <c r="H145" s="571">
        <v>1</v>
      </c>
      <c r="I145" s="571">
        <v>348</v>
      </c>
      <c r="J145" s="571">
        <v>2</v>
      </c>
      <c r="K145" s="571">
        <v>698</v>
      </c>
      <c r="L145" s="571">
        <v>2.0057471264367814</v>
      </c>
      <c r="M145" s="571">
        <v>349</v>
      </c>
      <c r="N145" s="571"/>
      <c r="O145" s="571"/>
      <c r="P145" s="585"/>
      <c r="Q145" s="572"/>
    </row>
    <row r="146" spans="1:17" ht="14.4" customHeight="1" x14ac:dyDescent="0.3">
      <c r="A146" s="567" t="s">
        <v>5048</v>
      </c>
      <c r="B146" s="568" t="s">
        <v>5049</v>
      </c>
      <c r="C146" s="568" t="s">
        <v>3828</v>
      </c>
      <c r="D146" s="568" t="s">
        <v>5205</v>
      </c>
      <c r="E146" s="568" t="s">
        <v>5206</v>
      </c>
      <c r="F146" s="571">
        <v>161</v>
      </c>
      <c r="G146" s="571">
        <v>125741</v>
      </c>
      <c r="H146" s="571">
        <v>1</v>
      </c>
      <c r="I146" s="571">
        <v>781</v>
      </c>
      <c r="J146" s="571">
        <v>143</v>
      </c>
      <c r="K146" s="571">
        <v>111826</v>
      </c>
      <c r="L146" s="571">
        <v>0.88933601609657953</v>
      </c>
      <c r="M146" s="571">
        <v>782</v>
      </c>
      <c r="N146" s="571">
        <v>123</v>
      </c>
      <c r="O146" s="571">
        <v>96309</v>
      </c>
      <c r="P146" s="585">
        <v>0.76593155772580146</v>
      </c>
      <c r="Q146" s="572">
        <v>783</v>
      </c>
    </row>
    <row r="147" spans="1:17" ht="14.4" customHeight="1" x14ac:dyDescent="0.3">
      <c r="A147" s="567" t="s">
        <v>5048</v>
      </c>
      <c r="B147" s="568" t="s">
        <v>5049</v>
      </c>
      <c r="C147" s="568" t="s">
        <v>3828</v>
      </c>
      <c r="D147" s="568" t="s">
        <v>5207</v>
      </c>
      <c r="E147" s="568" t="s">
        <v>5208</v>
      </c>
      <c r="F147" s="571"/>
      <c r="G147" s="571"/>
      <c r="H147" s="571"/>
      <c r="I147" s="571"/>
      <c r="J147" s="571">
        <v>3</v>
      </c>
      <c r="K147" s="571">
        <v>558</v>
      </c>
      <c r="L147" s="571"/>
      <c r="M147" s="571">
        <v>186</v>
      </c>
      <c r="N147" s="571"/>
      <c r="O147" s="571"/>
      <c r="P147" s="585"/>
      <c r="Q147" s="572"/>
    </row>
    <row r="148" spans="1:17" ht="14.4" customHeight="1" x14ac:dyDescent="0.3">
      <c r="A148" s="567" t="s">
        <v>5048</v>
      </c>
      <c r="B148" s="568" t="s">
        <v>5049</v>
      </c>
      <c r="C148" s="568" t="s">
        <v>3828</v>
      </c>
      <c r="D148" s="568" t="s">
        <v>5209</v>
      </c>
      <c r="E148" s="568" t="s">
        <v>5210</v>
      </c>
      <c r="F148" s="571">
        <v>219</v>
      </c>
      <c r="G148" s="571">
        <v>63510</v>
      </c>
      <c r="H148" s="571">
        <v>1</v>
      </c>
      <c r="I148" s="571">
        <v>290</v>
      </c>
      <c r="J148" s="571">
        <v>135</v>
      </c>
      <c r="K148" s="571">
        <v>39285</v>
      </c>
      <c r="L148" s="571">
        <v>0.61856400566839864</v>
      </c>
      <c r="M148" s="571">
        <v>291</v>
      </c>
      <c r="N148" s="571">
        <v>141</v>
      </c>
      <c r="O148" s="571">
        <v>41031</v>
      </c>
      <c r="P148" s="585">
        <v>0.64605573925366089</v>
      </c>
      <c r="Q148" s="572">
        <v>291</v>
      </c>
    </row>
    <row r="149" spans="1:17" ht="14.4" customHeight="1" x14ac:dyDescent="0.3">
      <c r="A149" s="567" t="s">
        <v>5048</v>
      </c>
      <c r="B149" s="568" t="s">
        <v>5049</v>
      </c>
      <c r="C149" s="568" t="s">
        <v>3828</v>
      </c>
      <c r="D149" s="568" t="s">
        <v>5211</v>
      </c>
      <c r="E149" s="568" t="s">
        <v>5212</v>
      </c>
      <c r="F149" s="571">
        <v>1</v>
      </c>
      <c r="G149" s="571">
        <v>176</v>
      </c>
      <c r="H149" s="571">
        <v>1</v>
      </c>
      <c r="I149" s="571">
        <v>176</v>
      </c>
      <c r="J149" s="571"/>
      <c r="K149" s="571"/>
      <c r="L149" s="571"/>
      <c r="M149" s="571"/>
      <c r="N149" s="571"/>
      <c r="O149" s="571"/>
      <c r="P149" s="585"/>
      <c r="Q149" s="572"/>
    </row>
    <row r="150" spans="1:17" ht="14.4" customHeight="1" x14ac:dyDescent="0.3">
      <c r="A150" s="567" t="s">
        <v>5048</v>
      </c>
      <c r="B150" s="568" t="s">
        <v>5049</v>
      </c>
      <c r="C150" s="568" t="s">
        <v>3828</v>
      </c>
      <c r="D150" s="568" t="s">
        <v>5213</v>
      </c>
      <c r="E150" s="568" t="s">
        <v>5214</v>
      </c>
      <c r="F150" s="571">
        <v>1</v>
      </c>
      <c r="G150" s="571">
        <v>404</v>
      </c>
      <c r="H150" s="571">
        <v>1</v>
      </c>
      <c r="I150" s="571">
        <v>404</v>
      </c>
      <c r="J150" s="571">
        <v>3</v>
      </c>
      <c r="K150" s="571">
        <v>1212</v>
      </c>
      <c r="L150" s="571">
        <v>3</v>
      </c>
      <c r="M150" s="571">
        <v>404</v>
      </c>
      <c r="N150" s="571"/>
      <c r="O150" s="571"/>
      <c r="P150" s="585"/>
      <c r="Q150" s="572"/>
    </row>
    <row r="151" spans="1:17" ht="14.4" customHeight="1" x14ac:dyDescent="0.3">
      <c r="A151" s="567" t="s">
        <v>5048</v>
      </c>
      <c r="B151" s="568" t="s">
        <v>5049</v>
      </c>
      <c r="C151" s="568" t="s">
        <v>3828</v>
      </c>
      <c r="D151" s="568" t="s">
        <v>5215</v>
      </c>
      <c r="E151" s="568" t="s">
        <v>5216</v>
      </c>
      <c r="F151" s="571">
        <v>1</v>
      </c>
      <c r="G151" s="571">
        <v>196</v>
      </c>
      <c r="H151" s="571">
        <v>1</v>
      </c>
      <c r="I151" s="571">
        <v>196</v>
      </c>
      <c r="J151" s="571"/>
      <c r="K151" s="571"/>
      <c r="L151" s="571"/>
      <c r="M151" s="571"/>
      <c r="N151" s="571"/>
      <c r="O151" s="571"/>
      <c r="P151" s="585"/>
      <c r="Q151" s="572"/>
    </row>
    <row r="152" spans="1:17" ht="14.4" customHeight="1" x14ac:dyDescent="0.3">
      <c r="A152" s="567" t="s">
        <v>5048</v>
      </c>
      <c r="B152" s="568" t="s">
        <v>5049</v>
      </c>
      <c r="C152" s="568" t="s">
        <v>3828</v>
      </c>
      <c r="D152" s="568" t="s">
        <v>5217</v>
      </c>
      <c r="E152" s="568" t="s">
        <v>5218</v>
      </c>
      <c r="F152" s="571"/>
      <c r="G152" s="571"/>
      <c r="H152" s="571"/>
      <c r="I152" s="571"/>
      <c r="J152" s="571">
        <v>1</v>
      </c>
      <c r="K152" s="571">
        <v>226</v>
      </c>
      <c r="L152" s="571"/>
      <c r="M152" s="571">
        <v>226</v>
      </c>
      <c r="N152" s="571"/>
      <c r="O152" s="571"/>
      <c r="P152" s="585"/>
      <c r="Q152" s="572"/>
    </row>
    <row r="153" spans="1:17" ht="14.4" customHeight="1" x14ac:dyDescent="0.3">
      <c r="A153" s="567" t="s">
        <v>5048</v>
      </c>
      <c r="B153" s="568" t="s">
        <v>5049</v>
      </c>
      <c r="C153" s="568" t="s">
        <v>3828</v>
      </c>
      <c r="D153" s="568" t="s">
        <v>5219</v>
      </c>
      <c r="E153" s="568" t="s">
        <v>5220</v>
      </c>
      <c r="F153" s="571"/>
      <c r="G153" s="571"/>
      <c r="H153" s="571"/>
      <c r="I153" s="571"/>
      <c r="J153" s="571"/>
      <c r="K153" s="571"/>
      <c r="L153" s="571"/>
      <c r="M153" s="571"/>
      <c r="N153" s="571">
        <v>2</v>
      </c>
      <c r="O153" s="571">
        <v>370</v>
      </c>
      <c r="P153" s="585"/>
      <c r="Q153" s="572">
        <v>185</v>
      </c>
    </row>
    <row r="154" spans="1:17" ht="14.4" customHeight="1" x14ac:dyDescent="0.3">
      <c r="A154" s="567" t="s">
        <v>5048</v>
      </c>
      <c r="B154" s="568" t="s">
        <v>5049</v>
      </c>
      <c r="C154" s="568" t="s">
        <v>3828</v>
      </c>
      <c r="D154" s="568" t="s">
        <v>5221</v>
      </c>
      <c r="E154" s="568" t="s">
        <v>5222</v>
      </c>
      <c r="F154" s="571">
        <v>2</v>
      </c>
      <c r="G154" s="571">
        <v>918</v>
      </c>
      <c r="H154" s="571">
        <v>1</v>
      </c>
      <c r="I154" s="571">
        <v>459</v>
      </c>
      <c r="J154" s="571">
        <v>8</v>
      </c>
      <c r="K154" s="571">
        <v>3672</v>
      </c>
      <c r="L154" s="571">
        <v>4</v>
      </c>
      <c r="M154" s="571">
        <v>459</v>
      </c>
      <c r="N154" s="571">
        <v>1</v>
      </c>
      <c r="O154" s="571">
        <v>460</v>
      </c>
      <c r="P154" s="585">
        <v>0.50108932461873634</v>
      </c>
      <c r="Q154" s="572">
        <v>460</v>
      </c>
    </row>
    <row r="155" spans="1:17" ht="14.4" customHeight="1" x14ac:dyDescent="0.3">
      <c r="A155" s="567" t="s">
        <v>5048</v>
      </c>
      <c r="B155" s="568" t="s">
        <v>5049</v>
      </c>
      <c r="C155" s="568" t="s">
        <v>3828</v>
      </c>
      <c r="D155" s="568" t="s">
        <v>5223</v>
      </c>
      <c r="E155" s="568" t="s">
        <v>5224</v>
      </c>
      <c r="F155" s="571"/>
      <c r="G155" s="571"/>
      <c r="H155" s="571"/>
      <c r="I155" s="571"/>
      <c r="J155" s="571"/>
      <c r="K155" s="571"/>
      <c r="L155" s="571"/>
      <c r="M155" s="571"/>
      <c r="N155" s="571">
        <v>1</v>
      </c>
      <c r="O155" s="571">
        <v>560</v>
      </c>
      <c r="P155" s="585"/>
      <c r="Q155" s="572">
        <v>560</v>
      </c>
    </row>
    <row r="156" spans="1:17" ht="14.4" customHeight="1" x14ac:dyDescent="0.3">
      <c r="A156" s="567" t="s">
        <v>5048</v>
      </c>
      <c r="B156" s="568" t="s">
        <v>5049</v>
      </c>
      <c r="C156" s="568" t="s">
        <v>3828</v>
      </c>
      <c r="D156" s="568" t="s">
        <v>5225</v>
      </c>
      <c r="E156" s="568" t="s">
        <v>5226</v>
      </c>
      <c r="F156" s="571">
        <v>6</v>
      </c>
      <c r="G156" s="571">
        <v>780</v>
      </c>
      <c r="H156" s="571">
        <v>1</v>
      </c>
      <c r="I156" s="571">
        <v>130</v>
      </c>
      <c r="J156" s="571">
        <v>7</v>
      </c>
      <c r="K156" s="571">
        <v>910</v>
      </c>
      <c r="L156" s="571">
        <v>1.1666666666666667</v>
      </c>
      <c r="M156" s="571">
        <v>130</v>
      </c>
      <c r="N156" s="571">
        <v>2</v>
      </c>
      <c r="O156" s="571">
        <v>262</v>
      </c>
      <c r="P156" s="585">
        <v>0.33589743589743587</v>
      </c>
      <c r="Q156" s="572">
        <v>131</v>
      </c>
    </row>
    <row r="157" spans="1:17" ht="14.4" customHeight="1" x14ac:dyDescent="0.3">
      <c r="A157" s="567" t="s">
        <v>5048</v>
      </c>
      <c r="B157" s="568" t="s">
        <v>5049</v>
      </c>
      <c r="C157" s="568" t="s">
        <v>3828</v>
      </c>
      <c r="D157" s="568" t="s">
        <v>5227</v>
      </c>
      <c r="E157" s="568" t="s">
        <v>5228</v>
      </c>
      <c r="F157" s="571">
        <v>6</v>
      </c>
      <c r="G157" s="571">
        <v>780</v>
      </c>
      <c r="H157" s="571">
        <v>1</v>
      </c>
      <c r="I157" s="571">
        <v>130</v>
      </c>
      <c r="J157" s="571">
        <v>7</v>
      </c>
      <c r="K157" s="571">
        <v>910</v>
      </c>
      <c r="L157" s="571">
        <v>1.1666666666666667</v>
      </c>
      <c r="M157" s="571">
        <v>130</v>
      </c>
      <c r="N157" s="571">
        <v>2</v>
      </c>
      <c r="O157" s="571">
        <v>262</v>
      </c>
      <c r="P157" s="585">
        <v>0.33589743589743587</v>
      </c>
      <c r="Q157" s="572">
        <v>131</v>
      </c>
    </row>
    <row r="158" spans="1:17" ht="14.4" customHeight="1" x14ac:dyDescent="0.3">
      <c r="A158" s="567" t="s">
        <v>5048</v>
      </c>
      <c r="B158" s="568" t="s">
        <v>5049</v>
      </c>
      <c r="C158" s="568" t="s">
        <v>3828</v>
      </c>
      <c r="D158" s="568" t="s">
        <v>5229</v>
      </c>
      <c r="E158" s="568" t="s">
        <v>5230</v>
      </c>
      <c r="F158" s="571">
        <v>13</v>
      </c>
      <c r="G158" s="571">
        <v>2340</v>
      </c>
      <c r="H158" s="571">
        <v>1</v>
      </c>
      <c r="I158" s="571">
        <v>180</v>
      </c>
      <c r="J158" s="571">
        <v>14</v>
      </c>
      <c r="K158" s="571">
        <v>2520</v>
      </c>
      <c r="L158" s="571">
        <v>1.0769230769230769</v>
      </c>
      <c r="M158" s="571">
        <v>180</v>
      </c>
      <c r="N158" s="571">
        <v>12</v>
      </c>
      <c r="O158" s="571">
        <v>2172</v>
      </c>
      <c r="P158" s="585">
        <v>0.92820512820512824</v>
      </c>
      <c r="Q158" s="572">
        <v>181</v>
      </c>
    </row>
    <row r="159" spans="1:17" ht="14.4" customHeight="1" x14ac:dyDescent="0.3">
      <c r="A159" s="567" t="s">
        <v>5048</v>
      </c>
      <c r="B159" s="568" t="s">
        <v>5049</v>
      </c>
      <c r="C159" s="568" t="s">
        <v>3828</v>
      </c>
      <c r="D159" s="568" t="s">
        <v>5231</v>
      </c>
      <c r="E159" s="568" t="s">
        <v>5232</v>
      </c>
      <c r="F159" s="571">
        <v>15</v>
      </c>
      <c r="G159" s="571">
        <v>2595</v>
      </c>
      <c r="H159" s="571">
        <v>1</v>
      </c>
      <c r="I159" s="571">
        <v>173</v>
      </c>
      <c r="J159" s="571">
        <v>11</v>
      </c>
      <c r="K159" s="571">
        <v>1903</v>
      </c>
      <c r="L159" s="571">
        <v>0.73333333333333328</v>
      </c>
      <c r="M159" s="571">
        <v>173</v>
      </c>
      <c r="N159" s="571">
        <v>12</v>
      </c>
      <c r="O159" s="571">
        <v>2088</v>
      </c>
      <c r="P159" s="585">
        <v>0.80462427745664744</v>
      </c>
      <c r="Q159" s="572">
        <v>174</v>
      </c>
    </row>
    <row r="160" spans="1:17" ht="14.4" customHeight="1" x14ac:dyDescent="0.3">
      <c r="A160" s="567" t="s">
        <v>5048</v>
      </c>
      <c r="B160" s="568" t="s">
        <v>5049</v>
      </c>
      <c r="C160" s="568" t="s">
        <v>3828</v>
      </c>
      <c r="D160" s="568" t="s">
        <v>5233</v>
      </c>
      <c r="E160" s="568" t="s">
        <v>5234</v>
      </c>
      <c r="F160" s="571"/>
      <c r="G160" s="571"/>
      <c r="H160" s="571"/>
      <c r="I160" s="571"/>
      <c r="J160" s="571">
        <v>1</v>
      </c>
      <c r="K160" s="571">
        <v>262</v>
      </c>
      <c r="L160" s="571"/>
      <c r="M160" s="571">
        <v>262</v>
      </c>
      <c r="N160" s="571"/>
      <c r="O160" s="571"/>
      <c r="P160" s="585"/>
      <c r="Q160" s="572"/>
    </row>
    <row r="161" spans="1:17" ht="14.4" customHeight="1" x14ac:dyDescent="0.3">
      <c r="A161" s="567" t="s">
        <v>5048</v>
      </c>
      <c r="B161" s="568" t="s">
        <v>5049</v>
      </c>
      <c r="C161" s="568" t="s">
        <v>3828</v>
      </c>
      <c r="D161" s="568" t="s">
        <v>5235</v>
      </c>
      <c r="E161" s="568" t="s">
        <v>5236</v>
      </c>
      <c r="F161" s="571">
        <v>1</v>
      </c>
      <c r="G161" s="571">
        <v>183</v>
      </c>
      <c r="H161" s="571">
        <v>1</v>
      </c>
      <c r="I161" s="571">
        <v>183</v>
      </c>
      <c r="J161" s="571"/>
      <c r="K161" s="571"/>
      <c r="L161" s="571"/>
      <c r="M161" s="571"/>
      <c r="N161" s="571"/>
      <c r="O161" s="571"/>
      <c r="P161" s="585"/>
      <c r="Q161" s="572"/>
    </row>
    <row r="162" spans="1:17" ht="14.4" customHeight="1" x14ac:dyDescent="0.3">
      <c r="A162" s="567" t="s">
        <v>5048</v>
      </c>
      <c r="B162" s="568" t="s">
        <v>5049</v>
      </c>
      <c r="C162" s="568" t="s">
        <v>3828</v>
      </c>
      <c r="D162" s="568" t="s">
        <v>5237</v>
      </c>
      <c r="E162" s="568" t="s">
        <v>5238</v>
      </c>
      <c r="F162" s="571"/>
      <c r="G162" s="571"/>
      <c r="H162" s="571"/>
      <c r="I162" s="571"/>
      <c r="J162" s="571"/>
      <c r="K162" s="571"/>
      <c r="L162" s="571"/>
      <c r="M162" s="571"/>
      <c r="N162" s="571">
        <v>2</v>
      </c>
      <c r="O162" s="571">
        <v>824</v>
      </c>
      <c r="P162" s="585"/>
      <c r="Q162" s="572">
        <v>412</v>
      </c>
    </row>
    <row r="163" spans="1:17" ht="14.4" customHeight="1" x14ac:dyDescent="0.3">
      <c r="A163" s="567" t="s">
        <v>5048</v>
      </c>
      <c r="B163" s="568" t="s">
        <v>5049</v>
      </c>
      <c r="C163" s="568" t="s">
        <v>3828</v>
      </c>
      <c r="D163" s="568" t="s">
        <v>5239</v>
      </c>
      <c r="E163" s="568" t="s">
        <v>5240</v>
      </c>
      <c r="F163" s="571"/>
      <c r="G163" s="571"/>
      <c r="H163" s="571"/>
      <c r="I163" s="571"/>
      <c r="J163" s="571"/>
      <c r="K163" s="571"/>
      <c r="L163" s="571"/>
      <c r="M163" s="571"/>
      <c r="N163" s="571">
        <v>1</v>
      </c>
      <c r="O163" s="571">
        <v>526</v>
      </c>
      <c r="P163" s="585"/>
      <c r="Q163" s="572">
        <v>526</v>
      </c>
    </row>
    <row r="164" spans="1:17" ht="14.4" customHeight="1" x14ac:dyDescent="0.3">
      <c r="A164" s="567" t="s">
        <v>5048</v>
      </c>
      <c r="B164" s="568" t="s">
        <v>5049</v>
      </c>
      <c r="C164" s="568" t="s">
        <v>3828</v>
      </c>
      <c r="D164" s="568" t="s">
        <v>5241</v>
      </c>
      <c r="E164" s="568" t="s">
        <v>5242</v>
      </c>
      <c r="F164" s="571">
        <v>1</v>
      </c>
      <c r="G164" s="571">
        <v>252</v>
      </c>
      <c r="H164" s="571">
        <v>1</v>
      </c>
      <c r="I164" s="571">
        <v>252</v>
      </c>
      <c r="J164" s="571">
        <v>1</v>
      </c>
      <c r="K164" s="571">
        <v>253</v>
      </c>
      <c r="L164" s="571">
        <v>1.003968253968254</v>
      </c>
      <c r="M164" s="571">
        <v>253</v>
      </c>
      <c r="N164" s="571"/>
      <c r="O164" s="571"/>
      <c r="P164" s="585"/>
      <c r="Q164" s="572"/>
    </row>
    <row r="165" spans="1:17" ht="14.4" customHeight="1" x14ac:dyDescent="0.3">
      <c r="A165" s="567" t="s">
        <v>5048</v>
      </c>
      <c r="B165" s="568" t="s">
        <v>5049</v>
      </c>
      <c r="C165" s="568" t="s">
        <v>3828</v>
      </c>
      <c r="D165" s="568" t="s">
        <v>5243</v>
      </c>
      <c r="E165" s="568" t="s">
        <v>5244</v>
      </c>
      <c r="F165" s="571">
        <v>2</v>
      </c>
      <c r="G165" s="571">
        <v>1876</v>
      </c>
      <c r="H165" s="571">
        <v>1</v>
      </c>
      <c r="I165" s="571">
        <v>938</v>
      </c>
      <c r="J165" s="571"/>
      <c r="K165" s="571"/>
      <c r="L165" s="571"/>
      <c r="M165" s="571"/>
      <c r="N165" s="571"/>
      <c r="O165" s="571"/>
      <c r="P165" s="585"/>
      <c r="Q165" s="572"/>
    </row>
    <row r="166" spans="1:17" ht="14.4" customHeight="1" x14ac:dyDescent="0.3">
      <c r="A166" s="567" t="s">
        <v>5048</v>
      </c>
      <c r="B166" s="568" t="s">
        <v>5049</v>
      </c>
      <c r="C166" s="568" t="s">
        <v>3828</v>
      </c>
      <c r="D166" s="568" t="s">
        <v>5245</v>
      </c>
      <c r="E166" s="568" t="s">
        <v>5246</v>
      </c>
      <c r="F166" s="571"/>
      <c r="G166" s="571"/>
      <c r="H166" s="571"/>
      <c r="I166" s="571"/>
      <c r="J166" s="571"/>
      <c r="K166" s="571"/>
      <c r="L166" s="571"/>
      <c r="M166" s="571"/>
      <c r="N166" s="571">
        <v>1</v>
      </c>
      <c r="O166" s="571">
        <v>394</v>
      </c>
      <c r="P166" s="585"/>
      <c r="Q166" s="572">
        <v>394</v>
      </c>
    </row>
    <row r="167" spans="1:17" ht="14.4" customHeight="1" x14ac:dyDescent="0.3">
      <c r="A167" s="567" t="s">
        <v>5048</v>
      </c>
      <c r="B167" s="568" t="s">
        <v>5049</v>
      </c>
      <c r="C167" s="568" t="s">
        <v>3828</v>
      </c>
      <c r="D167" s="568" t="s">
        <v>5247</v>
      </c>
      <c r="E167" s="568" t="s">
        <v>5248</v>
      </c>
      <c r="F167" s="571">
        <v>12</v>
      </c>
      <c r="G167" s="571">
        <v>2172</v>
      </c>
      <c r="H167" s="571">
        <v>1</v>
      </c>
      <c r="I167" s="571">
        <v>181</v>
      </c>
      <c r="J167" s="571">
        <v>14</v>
      </c>
      <c r="K167" s="571">
        <v>2534</v>
      </c>
      <c r="L167" s="571">
        <v>1.1666666666666667</v>
      </c>
      <c r="M167" s="571">
        <v>181</v>
      </c>
      <c r="N167" s="571">
        <v>12</v>
      </c>
      <c r="O167" s="571">
        <v>2184</v>
      </c>
      <c r="P167" s="585">
        <v>1.0055248618784531</v>
      </c>
      <c r="Q167" s="572">
        <v>182</v>
      </c>
    </row>
    <row r="168" spans="1:17" ht="14.4" customHeight="1" x14ac:dyDescent="0.3">
      <c r="A168" s="567" t="s">
        <v>5048</v>
      </c>
      <c r="B168" s="568" t="s">
        <v>5049</v>
      </c>
      <c r="C168" s="568" t="s">
        <v>3828</v>
      </c>
      <c r="D168" s="568" t="s">
        <v>5249</v>
      </c>
      <c r="E168" s="568" t="s">
        <v>5250</v>
      </c>
      <c r="F168" s="571"/>
      <c r="G168" s="571"/>
      <c r="H168" s="571"/>
      <c r="I168" s="571"/>
      <c r="J168" s="571">
        <v>1</v>
      </c>
      <c r="K168" s="571">
        <v>298</v>
      </c>
      <c r="L168" s="571"/>
      <c r="M168" s="571">
        <v>298</v>
      </c>
      <c r="N168" s="571"/>
      <c r="O168" s="571"/>
      <c r="P168" s="585"/>
      <c r="Q168" s="572"/>
    </row>
    <row r="169" spans="1:17" ht="14.4" customHeight="1" x14ac:dyDescent="0.3">
      <c r="A169" s="567" t="s">
        <v>5048</v>
      </c>
      <c r="B169" s="568" t="s">
        <v>5049</v>
      </c>
      <c r="C169" s="568" t="s">
        <v>3828</v>
      </c>
      <c r="D169" s="568" t="s">
        <v>5251</v>
      </c>
      <c r="E169" s="568" t="s">
        <v>5252</v>
      </c>
      <c r="F169" s="571">
        <v>2</v>
      </c>
      <c r="G169" s="571">
        <v>1298</v>
      </c>
      <c r="H169" s="571">
        <v>1</v>
      </c>
      <c r="I169" s="571">
        <v>649</v>
      </c>
      <c r="J169" s="571"/>
      <c r="K169" s="571"/>
      <c r="L169" s="571"/>
      <c r="M169" s="571"/>
      <c r="N169" s="571"/>
      <c r="O169" s="571"/>
      <c r="P169" s="585"/>
      <c r="Q169" s="572"/>
    </row>
    <row r="170" spans="1:17" ht="14.4" customHeight="1" x14ac:dyDescent="0.3">
      <c r="A170" s="567" t="s">
        <v>5048</v>
      </c>
      <c r="B170" s="568" t="s">
        <v>5049</v>
      </c>
      <c r="C170" s="568" t="s">
        <v>3828</v>
      </c>
      <c r="D170" s="568" t="s">
        <v>4941</v>
      </c>
      <c r="E170" s="568" t="s">
        <v>4942</v>
      </c>
      <c r="F170" s="571">
        <v>9</v>
      </c>
      <c r="G170" s="571">
        <v>5031</v>
      </c>
      <c r="H170" s="571">
        <v>1</v>
      </c>
      <c r="I170" s="571">
        <v>559</v>
      </c>
      <c r="J170" s="571">
        <v>2</v>
      </c>
      <c r="K170" s="571">
        <v>1124</v>
      </c>
      <c r="L170" s="571">
        <v>0.22341482806599086</v>
      </c>
      <c r="M170" s="571">
        <v>562</v>
      </c>
      <c r="N170" s="571">
        <v>22</v>
      </c>
      <c r="O170" s="571">
        <v>12408</v>
      </c>
      <c r="P170" s="585">
        <v>2.4663088849135359</v>
      </c>
      <c r="Q170" s="572">
        <v>564</v>
      </c>
    </row>
    <row r="171" spans="1:17" ht="14.4" customHeight="1" x14ac:dyDescent="0.3">
      <c r="A171" s="567" t="s">
        <v>5048</v>
      </c>
      <c r="B171" s="568" t="s">
        <v>5049</v>
      </c>
      <c r="C171" s="568" t="s">
        <v>3828</v>
      </c>
      <c r="D171" s="568" t="s">
        <v>4945</v>
      </c>
      <c r="E171" s="568" t="s">
        <v>4946</v>
      </c>
      <c r="F171" s="571">
        <v>9</v>
      </c>
      <c r="G171" s="571">
        <v>8982</v>
      </c>
      <c r="H171" s="571">
        <v>1</v>
      </c>
      <c r="I171" s="571">
        <v>998</v>
      </c>
      <c r="J171" s="571">
        <v>2</v>
      </c>
      <c r="K171" s="571">
        <v>2000</v>
      </c>
      <c r="L171" s="571">
        <v>0.22266755733689603</v>
      </c>
      <c r="M171" s="571">
        <v>1000</v>
      </c>
      <c r="N171" s="571">
        <v>22</v>
      </c>
      <c r="O171" s="571">
        <v>22044</v>
      </c>
      <c r="P171" s="585">
        <v>2.4542418169672677</v>
      </c>
      <c r="Q171" s="572">
        <v>1002</v>
      </c>
    </row>
    <row r="172" spans="1:17" ht="14.4" customHeight="1" x14ac:dyDescent="0.3">
      <c r="A172" s="567" t="s">
        <v>5048</v>
      </c>
      <c r="B172" s="568" t="s">
        <v>5049</v>
      </c>
      <c r="C172" s="568" t="s">
        <v>3828</v>
      </c>
      <c r="D172" s="568" t="s">
        <v>5022</v>
      </c>
      <c r="E172" s="568" t="s">
        <v>5023</v>
      </c>
      <c r="F172" s="571">
        <v>3</v>
      </c>
      <c r="G172" s="571">
        <v>69</v>
      </c>
      <c r="H172" s="571">
        <v>1</v>
      </c>
      <c r="I172" s="571">
        <v>23</v>
      </c>
      <c r="J172" s="571"/>
      <c r="K172" s="571"/>
      <c r="L172" s="571"/>
      <c r="M172" s="571"/>
      <c r="N172" s="571"/>
      <c r="O172" s="571"/>
      <c r="P172" s="585"/>
      <c r="Q172" s="572"/>
    </row>
    <row r="173" spans="1:17" ht="14.4" customHeight="1" x14ac:dyDescent="0.3">
      <c r="A173" s="567" t="s">
        <v>5048</v>
      </c>
      <c r="B173" s="568" t="s">
        <v>5049</v>
      </c>
      <c r="C173" s="568" t="s">
        <v>3828</v>
      </c>
      <c r="D173" s="568" t="s">
        <v>5036</v>
      </c>
      <c r="E173" s="568" t="s">
        <v>5037</v>
      </c>
      <c r="F173" s="571">
        <v>4</v>
      </c>
      <c r="G173" s="571">
        <v>88</v>
      </c>
      <c r="H173" s="571">
        <v>1</v>
      </c>
      <c r="I173" s="571">
        <v>22</v>
      </c>
      <c r="J173" s="571">
        <v>3</v>
      </c>
      <c r="K173" s="571">
        <v>66</v>
      </c>
      <c r="L173" s="571">
        <v>0.75</v>
      </c>
      <c r="M173" s="571">
        <v>22</v>
      </c>
      <c r="N173" s="571"/>
      <c r="O173" s="571"/>
      <c r="P173" s="585"/>
      <c r="Q173" s="572"/>
    </row>
    <row r="174" spans="1:17" ht="14.4" customHeight="1" x14ac:dyDescent="0.3">
      <c r="A174" s="567" t="s">
        <v>5048</v>
      </c>
      <c r="B174" s="568" t="s">
        <v>5253</v>
      </c>
      <c r="C174" s="568" t="s">
        <v>3828</v>
      </c>
      <c r="D174" s="568" t="s">
        <v>5254</v>
      </c>
      <c r="E174" s="568" t="s">
        <v>5255</v>
      </c>
      <c r="F174" s="571">
        <v>1</v>
      </c>
      <c r="G174" s="571">
        <v>1034</v>
      </c>
      <c r="H174" s="571">
        <v>1</v>
      </c>
      <c r="I174" s="571">
        <v>1034</v>
      </c>
      <c r="J174" s="571"/>
      <c r="K174" s="571"/>
      <c r="L174" s="571"/>
      <c r="M174" s="571"/>
      <c r="N174" s="571"/>
      <c r="O174" s="571"/>
      <c r="P174" s="585"/>
      <c r="Q174" s="572"/>
    </row>
    <row r="175" spans="1:17" ht="14.4" customHeight="1" x14ac:dyDescent="0.3">
      <c r="A175" s="567" t="s">
        <v>5048</v>
      </c>
      <c r="B175" s="568" t="s">
        <v>5253</v>
      </c>
      <c r="C175" s="568" t="s">
        <v>3828</v>
      </c>
      <c r="D175" s="568" t="s">
        <v>5256</v>
      </c>
      <c r="E175" s="568" t="s">
        <v>5257</v>
      </c>
      <c r="F175" s="571"/>
      <c r="G175" s="571"/>
      <c r="H175" s="571"/>
      <c r="I175" s="571"/>
      <c r="J175" s="571">
        <v>1</v>
      </c>
      <c r="K175" s="571">
        <v>1229</v>
      </c>
      <c r="L175" s="571"/>
      <c r="M175" s="571">
        <v>1229</v>
      </c>
      <c r="N175" s="571"/>
      <c r="O175" s="571"/>
      <c r="P175" s="585"/>
      <c r="Q175" s="572"/>
    </row>
    <row r="176" spans="1:17" ht="14.4" customHeight="1" x14ac:dyDescent="0.3">
      <c r="A176" s="567" t="s">
        <v>5048</v>
      </c>
      <c r="B176" s="568" t="s">
        <v>5253</v>
      </c>
      <c r="C176" s="568" t="s">
        <v>3828</v>
      </c>
      <c r="D176" s="568" t="s">
        <v>4937</v>
      </c>
      <c r="E176" s="568" t="s">
        <v>4938</v>
      </c>
      <c r="F176" s="571">
        <v>9</v>
      </c>
      <c r="G176" s="571">
        <v>11052</v>
      </c>
      <c r="H176" s="571">
        <v>1</v>
      </c>
      <c r="I176" s="571">
        <v>1228</v>
      </c>
      <c r="J176" s="571">
        <v>2</v>
      </c>
      <c r="K176" s="571">
        <v>2472</v>
      </c>
      <c r="L176" s="571">
        <v>0.22366992399565688</v>
      </c>
      <c r="M176" s="571">
        <v>1236</v>
      </c>
      <c r="N176" s="571">
        <v>17</v>
      </c>
      <c r="O176" s="571">
        <v>21165</v>
      </c>
      <c r="P176" s="585">
        <v>1.9150380021715527</v>
      </c>
      <c r="Q176" s="572">
        <v>1245</v>
      </c>
    </row>
    <row r="177" spans="1:17" ht="14.4" customHeight="1" x14ac:dyDescent="0.3">
      <c r="A177" s="567" t="s">
        <v>5258</v>
      </c>
      <c r="B177" s="568" t="s">
        <v>4731</v>
      </c>
      <c r="C177" s="568" t="s">
        <v>3814</v>
      </c>
      <c r="D177" s="568" t="s">
        <v>5259</v>
      </c>
      <c r="E177" s="568" t="s">
        <v>5260</v>
      </c>
      <c r="F177" s="571"/>
      <c r="G177" s="571"/>
      <c r="H177" s="571"/>
      <c r="I177" s="571"/>
      <c r="J177" s="571">
        <v>0.67</v>
      </c>
      <c r="K177" s="571">
        <v>1774.31</v>
      </c>
      <c r="L177" s="571"/>
      <c r="M177" s="571">
        <v>2648.2238805970146</v>
      </c>
      <c r="N177" s="571">
        <v>1</v>
      </c>
      <c r="O177" s="571">
        <v>2648.22</v>
      </c>
      <c r="P177" s="585"/>
      <c r="Q177" s="572">
        <v>2648.22</v>
      </c>
    </row>
    <row r="178" spans="1:17" ht="14.4" customHeight="1" x14ac:dyDescent="0.3">
      <c r="A178" s="567" t="s">
        <v>5258</v>
      </c>
      <c r="B178" s="568" t="s">
        <v>4731</v>
      </c>
      <c r="C178" s="568" t="s">
        <v>3814</v>
      </c>
      <c r="D178" s="568" t="s">
        <v>5261</v>
      </c>
      <c r="E178" s="568" t="s">
        <v>5262</v>
      </c>
      <c r="F178" s="571">
        <v>12.6</v>
      </c>
      <c r="G178" s="571">
        <v>18191.11</v>
      </c>
      <c r="H178" s="571">
        <v>1</v>
      </c>
      <c r="I178" s="571">
        <v>1443.7388888888891</v>
      </c>
      <c r="J178" s="571">
        <v>10.6</v>
      </c>
      <c r="K178" s="571">
        <v>13239.5</v>
      </c>
      <c r="L178" s="571">
        <v>0.72780055752507677</v>
      </c>
      <c r="M178" s="571">
        <v>1249.0094339622642</v>
      </c>
      <c r="N178" s="571">
        <v>6.6999999999999993</v>
      </c>
      <c r="O178" s="571">
        <v>6598.0999999999995</v>
      </c>
      <c r="P178" s="585">
        <v>0.36271013698449406</v>
      </c>
      <c r="Q178" s="572">
        <v>984.79104477611941</v>
      </c>
    </row>
    <row r="179" spans="1:17" ht="14.4" customHeight="1" x14ac:dyDescent="0.3">
      <c r="A179" s="567" t="s">
        <v>5258</v>
      </c>
      <c r="B179" s="568" t="s">
        <v>4731</v>
      </c>
      <c r="C179" s="568" t="s">
        <v>3814</v>
      </c>
      <c r="D179" s="568" t="s">
        <v>5263</v>
      </c>
      <c r="E179" s="568" t="s">
        <v>5262</v>
      </c>
      <c r="F179" s="571">
        <v>1</v>
      </c>
      <c r="G179" s="571">
        <v>2980.2</v>
      </c>
      <c r="H179" s="571">
        <v>1</v>
      </c>
      <c r="I179" s="571">
        <v>2980.2</v>
      </c>
      <c r="J179" s="571"/>
      <c r="K179" s="571"/>
      <c r="L179" s="571"/>
      <c r="M179" s="571"/>
      <c r="N179" s="571"/>
      <c r="O179" s="571"/>
      <c r="P179" s="585"/>
      <c r="Q179" s="572"/>
    </row>
    <row r="180" spans="1:17" ht="14.4" customHeight="1" x14ac:dyDescent="0.3">
      <c r="A180" s="567" t="s">
        <v>5258</v>
      </c>
      <c r="B180" s="568" t="s">
        <v>4731</v>
      </c>
      <c r="C180" s="568" t="s">
        <v>3814</v>
      </c>
      <c r="D180" s="568" t="s">
        <v>5264</v>
      </c>
      <c r="E180" s="568" t="s">
        <v>4266</v>
      </c>
      <c r="F180" s="571">
        <v>0.23</v>
      </c>
      <c r="G180" s="571">
        <v>3151.81</v>
      </c>
      <c r="H180" s="571">
        <v>1</v>
      </c>
      <c r="I180" s="571">
        <v>13703.521739130434</v>
      </c>
      <c r="J180" s="571"/>
      <c r="K180" s="571"/>
      <c r="L180" s="571"/>
      <c r="M180" s="571"/>
      <c r="N180" s="571"/>
      <c r="O180" s="571"/>
      <c r="P180" s="585"/>
      <c r="Q180" s="572"/>
    </row>
    <row r="181" spans="1:17" ht="14.4" customHeight="1" x14ac:dyDescent="0.3">
      <c r="A181" s="567" t="s">
        <v>5258</v>
      </c>
      <c r="B181" s="568" t="s">
        <v>4731</v>
      </c>
      <c r="C181" s="568" t="s">
        <v>3814</v>
      </c>
      <c r="D181" s="568" t="s">
        <v>5265</v>
      </c>
      <c r="E181" s="568" t="s">
        <v>5266</v>
      </c>
      <c r="F181" s="571">
        <v>1.32</v>
      </c>
      <c r="G181" s="571">
        <v>22136.209999999995</v>
      </c>
      <c r="H181" s="571">
        <v>1</v>
      </c>
      <c r="I181" s="571">
        <v>16769.856060606056</v>
      </c>
      <c r="J181" s="571">
        <v>1.9000000000000001</v>
      </c>
      <c r="K181" s="571">
        <v>24477.8</v>
      </c>
      <c r="L181" s="571">
        <v>1.1057809805743624</v>
      </c>
      <c r="M181" s="571">
        <v>12883.052631578947</v>
      </c>
      <c r="N181" s="571">
        <v>2.29</v>
      </c>
      <c r="O181" s="571">
        <v>24620.68</v>
      </c>
      <c r="P181" s="585">
        <v>1.1122355633597623</v>
      </c>
      <c r="Q181" s="572">
        <v>10751.388646288209</v>
      </c>
    </row>
    <row r="182" spans="1:17" ht="14.4" customHeight="1" x14ac:dyDescent="0.3">
      <c r="A182" s="567" t="s">
        <v>5258</v>
      </c>
      <c r="B182" s="568" t="s">
        <v>4731</v>
      </c>
      <c r="C182" s="568" t="s">
        <v>3814</v>
      </c>
      <c r="D182" s="568" t="s">
        <v>5267</v>
      </c>
      <c r="E182" s="568" t="s">
        <v>5266</v>
      </c>
      <c r="F182" s="571">
        <v>0.05</v>
      </c>
      <c r="G182" s="571">
        <v>127.71</v>
      </c>
      <c r="H182" s="571">
        <v>1</v>
      </c>
      <c r="I182" s="571">
        <v>2554.1999999999998</v>
      </c>
      <c r="J182" s="571"/>
      <c r="K182" s="571"/>
      <c r="L182" s="571"/>
      <c r="M182" s="571"/>
      <c r="N182" s="571"/>
      <c r="O182" s="571"/>
      <c r="P182" s="585"/>
      <c r="Q182" s="572"/>
    </row>
    <row r="183" spans="1:17" ht="14.4" customHeight="1" x14ac:dyDescent="0.3">
      <c r="A183" s="567" t="s">
        <v>5258</v>
      </c>
      <c r="B183" s="568" t="s">
        <v>4731</v>
      </c>
      <c r="C183" s="568" t="s">
        <v>3814</v>
      </c>
      <c r="D183" s="568" t="s">
        <v>5268</v>
      </c>
      <c r="E183" s="568" t="s">
        <v>5266</v>
      </c>
      <c r="F183" s="571"/>
      <c r="G183" s="571"/>
      <c r="H183" s="571"/>
      <c r="I183" s="571"/>
      <c r="J183" s="571">
        <v>0.94000000000000006</v>
      </c>
      <c r="K183" s="571">
        <v>6062.9299999999994</v>
      </c>
      <c r="L183" s="571"/>
      <c r="M183" s="571">
        <v>6449.9255319148924</v>
      </c>
      <c r="N183" s="571">
        <v>0.52</v>
      </c>
      <c r="O183" s="571">
        <v>3365.2799999999997</v>
      </c>
      <c r="P183" s="585"/>
      <c r="Q183" s="572">
        <v>6471.6923076923067</v>
      </c>
    </row>
    <row r="184" spans="1:17" ht="14.4" customHeight="1" x14ac:dyDescent="0.3">
      <c r="A184" s="567" t="s">
        <v>5258</v>
      </c>
      <c r="B184" s="568" t="s">
        <v>4731</v>
      </c>
      <c r="C184" s="568" t="s">
        <v>3814</v>
      </c>
      <c r="D184" s="568" t="s">
        <v>5269</v>
      </c>
      <c r="E184" s="568" t="s">
        <v>5266</v>
      </c>
      <c r="F184" s="571">
        <v>0.48</v>
      </c>
      <c r="G184" s="571">
        <v>8277.35</v>
      </c>
      <c r="H184" s="571">
        <v>1</v>
      </c>
      <c r="I184" s="571">
        <v>17244.479166666668</v>
      </c>
      <c r="J184" s="571"/>
      <c r="K184" s="571"/>
      <c r="L184" s="571"/>
      <c r="M184" s="571"/>
      <c r="N184" s="571"/>
      <c r="O184" s="571"/>
      <c r="P184" s="585"/>
      <c r="Q184" s="572"/>
    </row>
    <row r="185" spans="1:17" ht="14.4" customHeight="1" x14ac:dyDescent="0.3">
      <c r="A185" s="567" t="s">
        <v>5258</v>
      </c>
      <c r="B185" s="568" t="s">
        <v>4731</v>
      </c>
      <c r="C185" s="568" t="s">
        <v>3814</v>
      </c>
      <c r="D185" s="568" t="s">
        <v>5270</v>
      </c>
      <c r="E185" s="568" t="s">
        <v>5271</v>
      </c>
      <c r="F185" s="571"/>
      <c r="G185" s="571"/>
      <c r="H185" s="571"/>
      <c r="I185" s="571"/>
      <c r="J185" s="571"/>
      <c r="K185" s="571"/>
      <c r="L185" s="571"/>
      <c r="M185" s="571"/>
      <c r="N185" s="571">
        <v>0.1</v>
      </c>
      <c r="O185" s="571">
        <v>26.63</v>
      </c>
      <c r="P185" s="585"/>
      <c r="Q185" s="572">
        <v>266.29999999999995</v>
      </c>
    </row>
    <row r="186" spans="1:17" ht="14.4" customHeight="1" x14ac:dyDescent="0.3">
      <c r="A186" s="567" t="s">
        <v>5258</v>
      </c>
      <c r="B186" s="568" t="s">
        <v>4731</v>
      </c>
      <c r="C186" s="568" t="s">
        <v>3814</v>
      </c>
      <c r="D186" s="568" t="s">
        <v>5272</v>
      </c>
      <c r="E186" s="568" t="s">
        <v>4287</v>
      </c>
      <c r="F186" s="571">
        <v>1.5</v>
      </c>
      <c r="G186" s="571">
        <v>1537.17</v>
      </c>
      <c r="H186" s="571">
        <v>1</v>
      </c>
      <c r="I186" s="571">
        <v>1024.78</v>
      </c>
      <c r="J186" s="571"/>
      <c r="K186" s="571"/>
      <c r="L186" s="571"/>
      <c r="M186" s="571"/>
      <c r="N186" s="571">
        <v>2</v>
      </c>
      <c r="O186" s="571">
        <v>1950.44</v>
      </c>
      <c r="P186" s="585">
        <v>1.2688512005828894</v>
      </c>
      <c r="Q186" s="572">
        <v>975.22</v>
      </c>
    </row>
    <row r="187" spans="1:17" ht="14.4" customHeight="1" x14ac:dyDescent="0.3">
      <c r="A187" s="567" t="s">
        <v>5258</v>
      </c>
      <c r="B187" s="568" t="s">
        <v>4731</v>
      </c>
      <c r="C187" s="568" t="s">
        <v>3814</v>
      </c>
      <c r="D187" s="568" t="s">
        <v>4286</v>
      </c>
      <c r="E187" s="568" t="s">
        <v>4287</v>
      </c>
      <c r="F187" s="571"/>
      <c r="G187" s="571"/>
      <c r="H187" s="571"/>
      <c r="I187" s="571"/>
      <c r="J187" s="571">
        <v>0.5</v>
      </c>
      <c r="K187" s="571">
        <v>966.73</v>
      </c>
      <c r="L187" s="571"/>
      <c r="M187" s="571">
        <v>1933.46</v>
      </c>
      <c r="N187" s="571"/>
      <c r="O187" s="571"/>
      <c r="P187" s="585"/>
      <c r="Q187" s="572"/>
    </row>
    <row r="188" spans="1:17" ht="14.4" customHeight="1" x14ac:dyDescent="0.3">
      <c r="A188" s="567" t="s">
        <v>5258</v>
      </c>
      <c r="B188" s="568" t="s">
        <v>4731</v>
      </c>
      <c r="C188" s="568" t="s">
        <v>3814</v>
      </c>
      <c r="D188" s="568" t="s">
        <v>5273</v>
      </c>
      <c r="E188" s="568" t="s">
        <v>5274</v>
      </c>
      <c r="F188" s="571"/>
      <c r="G188" s="571"/>
      <c r="H188" s="571"/>
      <c r="I188" s="571"/>
      <c r="J188" s="571">
        <v>0.06</v>
      </c>
      <c r="K188" s="571">
        <v>339.21</v>
      </c>
      <c r="L188" s="571"/>
      <c r="M188" s="571">
        <v>5653.5</v>
      </c>
      <c r="N188" s="571"/>
      <c r="O188" s="571"/>
      <c r="P188" s="585"/>
      <c r="Q188" s="572"/>
    </row>
    <row r="189" spans="1:17" ht="14.4" customHeight="1" x14ac:dyDescent="0.3">
      <c r="A189" s="567" t="s">
        <v>5258</v>
      </c>
      <c r="B189" s="568" t="s">
        <v>4731</v>
      </c>
      <c r="C189" s="568" t="s">
        <v>3814</v>
      </c>
      <c r="D189" s="568" t="s">
        <v>5275</v>
      </c>
      <c r="E189" s="568" t="s">
        <v>5276</v>
      </c>
      <c r="F189" s="571">
        <v>0.1</v>
      </c>
      <c r="G189" s="571">
        <v>520.98</v>
      </c>
      <c r="H189" s="571">
        <v>1</v>
      </c>
      <c r="I189" s="571">
        <v>5209.8</v>
      </c>
      <c r="J189" s="571">
        <v>0.08</v>
      </c>
      <c r="K189" s="571">
        <v>387.82</v>
      </c>
      <c r="L189" s="571">
        <v>0.7444047756151867</v>
      </c>
      <c r="M189" s="571">
        <v>4847.75</v>
      </c>
      <c r="N189" s="571"/>
      <c r="O189" s="571"/>
      <c r="P189" s="585"/>
      <c r="Q189" s="572"/>
    </row>
    <row r="190" spans="1:17" ht="14.4" customHeight="1" x14ac:dyDescent="0.3">
      <c r="A190" s="567" t="s">
        <v>5258</v>
      </c>
      <c r="B190" s="568" t="s">
        <v>4731</v>
      </c>
      <c r="C190" s="568" t="s">
        <v>3814</v>
      </c>
      <c r="D190" s="568" t="s">
        <v>5277</v>
      </c>
      <c r="E190" s="568" t="s">
        <v>5276</v>
      </c>
      <c r="F190" s="571">
        <v>0.04</v>
      </c>
      <c r="G190" s="571">
        <v>448.16</v>
      </c>
      <c r="H190" s="571">
        <v>1</v>
      </c>
      <c r="I190" s="571">
        <v>11204</v>
      </c>
      <c r="J190" s="571"/>
      <c r="K190" s="571"/>
      <c r="L190" s="571"/>
      <c r="M190" s="571"/>
      <c r="N190" s="571">
        <v>0.1</v>
      </c>
      <c r="O190" s="571">
        <v>978.06</v>
      </c>
      <c r="P190" s="585">
        <v>2.1823902177793641</v>
      </c>
      <c r="Q190" s="572">
        <v>9780.5999999999985</v>
      </c>
    </row>
    <row r="191" spans="1:17" ht="14.4" customHeight="1" x14ac:dyDescent="0.3">
      <c r="A191" s="567" t="s">
        <v>5258</v>
      </c>
      <c r="B191" s="568" t="s">
        <v>4731</v>
      </c>
      <c r="C191" s="568" t="s">
        <v>3814</v>
      </c>
      <c r="D191" s="568" t="s">
        <v>5278</v>
      </c>
      <c r="E191" s="568" t="s">
        <v>4974</v>
      </c>
      <c r="F191" s="571">
        <v>0.23</v>
      </c>
      <c r="G191" s="571">
        <v>1356.46</v>
      </c>
      <c r="H191" s="571">
        <v>1</v>
      </c>
      <c r="I191" s="571">
        <v>5897.652173913043</v>
      </c>
      <c r="J191" s="571">
        <v>0.6</v>
      </c>
      <c r="K191" s="571">
        <v>3247.98</v>
      </c>
      <c r="L191" s="571">
        <v>2.3944532090883621</v>
      </c>
      <c r="M191" s="571">
        <v>5413.3</v>
      </c>
      <c r="N191" s="571">
        <v>0.05</v>
      </c>
      <c r="O191" s="571">
        <v>270.66000000000003</v>
      </c>
      <c r="P191" s="585">
        <v>0.19953408135883108</v>
      </c>
      <c r="Q191" s="572">
        <v>5413.2</v>
      </c>
    </row>
    <row r="192" spans="1:17" ht="14.4" customHeight="1" x14ac:dyDescent="0.3">
      <c r="A192" s="567" t="s">
        <v>5258</v>
      </c>
      <c r="B192" s="568" t="s">
        <v>4731</v>
      </c>
      <c r="C192" s="568" t="s">
        <v>3814</v>
      </c>
      <c r="D192" s="568" t="s">
        <v>5279</v>
      </c>
      <c r="E192" s="568" t="s">
        <v>4974</v>
      </c>
      <c r="F192" s="571">
        <v>4.96</v>
      </c>
      <c r="G192" s="571">
        <v>60144.83</v>
      </c>
      <c r="H192" s="571">
        <v>1</v>
      </c>
      <c r="I192" s="571">
        <v>12125.973790322581</v>
      </c>
      <c r="J192" s="571">
        <v>3.03</v>
      </c>
      <c r="K192" s="571">
        <v>32804.620000000003</v>
      </c>
      <c r="L192" s="571">
        <v>0.5454270965600867</v>
      </c>
      <c r="M192" s="571">
        <v>10826.607260726074</v>
      </c>
      <c r="N192" s="571">
        <v>4.3499999999999996</v>
      </c>
      <c r="O192" s="571">
        <v>47298.090000000004</v>
      </c>
      <c r="P192" s="585">
        <v>0.78640325361298724</v>
      </c>
      <c r="Q192" s="572">
        <v>10873.124137931036</v>
      </c>
    </row>
    <row r="193" spans="1:17" ht="14.4" customHeight="1" x14ac:dyDescent="0.3">
      <c r="A193" s="567" t="s">
        <v>5258</v>
      </c>
      <c r="B193" s="568" t="s">
        <v>4731</v>
      </c>
      <c r="C193" s="568" t="s">
        <v>3814</v>
      </c>
      <c r="D193" s="568" t="s">
        <v>5280</v>
      </c>
      <c r="E193" s="568" t="s">
        <v>5276</v>
      </c>
      <c r="F193" s="571">
        <v>0.60000000000000009</v>
      </c>
      <c r="G193" s="571">
        <v>1640.3400000000001</v>
      </c>
      <c r="H193" s="571">
        <v>1</v>
      </c>
      <c r="I193" s="571">
        <v>2733.8999999999996</v>
      </c>
      <c r="J193" s="571">
        <v>0.4</v>
      </c>
      <c r="K193" s="571">
        <v>775.64</v>
      </c>
      <c r="L193" s="571">
        <v>0.47285318897301776</v>
      </c>
      <c r="M193" s="571">
        <v>1939.1</v>
      </c>
      <c r="N193" s="571">
        <v>0.60000000000000009</v>
      </c>
      <c r="O193" s="571">
        <v>1165.1600000000001</v>
      </c>
      <c r="P193" s="585">
        <v>0.71031615396807979</v>
      </c>
      <c r="Q193" s="572">
        <v>1941.9333333333332</v>
      </c>
    </row>
    <row r="194" spans="1:17" ht="14.4" customHeight="1" x14ac:dyDescent="0.3">
      <c r="A194" s="567" t="s">
        <v>5258</v>
      </c>
      <c r="B194" s="568" t="s">
        <v>4731</v>
      </c>
      <c r="C194" s="568" t="s">
        <v>3814</v>
      </c>
      <c r="D194" s="568" t="s">
        <v>5281</v>
      </c>
      <c r="E194" s="568" t="s">
        <v>5282</v>
      </c>
      <c r="F194" s="571">
        <v>0.13</v>
      </c>
      <c r="G194" s="571">
        <v>60.28</v>
      </c>
      <c r="H194" s="571">
        <v>1</v>
      </c>
      <c r="I194" s="571">
        <v>463.69230769230768</v>
      </c>
      <c r="J194" s="571"/>
      <c r="K194" s="571"/>
      <c r="L194" s="571"/>
      <c r="M194" s="571"/>
      <c r="N194" s="571">
        <v>0.02</v>
      </c>
      <c r="O194" s="571">
        <v>7.58</v>
      </c>
      <c r="P194" s="585">
        <v>0.12574651625746516</v>
      </c>
      <c r="Q194" s="572">
        <v>379</v>
      </c>
    </row>
    <row r="195" spans="1:17" ht="14.4" customHeight="1" x14ac:dyDescent="0.3">
      <c r="A195" s="567" t="s">
        <v>5258</v>
      </c>
      <c r="B195" s="568" t="s">
        <v>4731</v>
      </c>
      <c r="C195" s="568" t="s">
        <v>3814</v>
      </c>
      <c r="D195" s="568" t="s">
        <v>5283</v>
      </c>
      <c r="E195" s="568" t="s">
        <v>4266</v>
      </c>
      <c r="F195" s="571">
        <v>0.2</v>
      </c>
      <c r="G195" s="571">
        <v>2740.7</v>
      </c>
      <c r="H195" s="571">
        <v>1</v>
      </c>
      <c r="I195" s="571">
        <v>13703.499999999998</v>
      </c>
      <c r="J195" s="571"/>
      <c r="K195" s="571"/>
      <c r="L195" s="571"/>
      <c r="M195" s="571"/>
      <c r="N195" s="571"/>
      <c r="O195" s="571"/>
      <c r="P195" s="585"/>
      <c r="Q195" s="572"/>
    </row>
    <row r="196" spans="1:17" ht="14.4" customHeight="1" x14ac:dyDescent="0.3">
      <c r="A196" s="567" t="s">
        <v>5258</v>
      </c>
      <c r="B196" s="568" t="s">
        <v>4731</v>
      </c>
      <c r="C196" s="568" t="s">
        <v>3819</v>
      </c>
      <c r="D196" s="568" t="s">
        <v>5284</v>
      </c>
      <c r="E196" s="568" t="s">
        <v>5285</v>
      </c>
      <c r="F196" s="571">
        <v>2</v>
      </c>
      <c r="G196" s="571">
        <v>1137.8</v>
      </c>
      <c r="H196" s="571">
        <v>1</v>
      </c>
      <c r="I196" s="571">
        <v>568.9</v>
      </c>
      <c r="J196" s="571"/>
      <c r="K196" s="571"/>
      <c r="L196" s="571"/>
      <c r="M196" s="571"/>
      <c r="N196" s="571"/>
      <c r="O196" s="571"/>
      <c r="P196" s="585"/>
      <c r="Q196" s="572"/>
    </row>
    <row r="197" spans="1:17" ht="14.4" customHeight="1" x14ac:dyDescent="0.3">
      <c r="A197" s="567" t="s">
        <v>5258</v>
      </c>
      <c r="B197" s="568" t="s">
        <v>4731</v>
      </c>
      <c r="C197" s="568" t="s">
        <v>3819</v>
      </c>
      <c r="D197" s="568" t="s">
        <v>5286</v>
      </c>
      <c r="E197" s="568" t="s">
        <v>5287</v>
      </c>
      <c r="F197" s="571">
        <v>1</v>
      </c>
      <c r="G197" s="571">
        <v>938.2</v>
      </c>
      <c r="H197" s="571">
        <v>1</v>
      </c>
      <c r="I197" s="571">
        <v>938.2</v>
      </c>
      <c r="J197" s="571">
        <v>3</v>
      </c>
      <c r="K197" s="571">
        <v>2916.96</v>
      </c>
      <c r="L197" s="571">
        <v>3.1091025367725429</v>
      </c>
      <c r="M197" s="571">
        <v>972.32</v>
      </c>
      <c r="N197" s="571">
        <v>3</v>
      </c>
      <c r="O197" s="571">
        <v>2916.96</v>
      </c>
      <c r="P197" s="585">
        <v>3.1091025367725429</v>
      </c>
      <c r="Q197" s="572">
        <v>972.32</v>
      </c>
    </row>
    <row r="198" spans="1:17" ht="14.4" customHeight="1" x14ac:dyDescent="0.3">
      <c r="A198" s="567" t="s">
        <v>5258</v>
      </c>
      <c r="B198" s="568" t="s">
        <v>4731</v>
      </c>
      <c r="C198" s="568" t="s">
        <v>3819</v>
      </c>
      <c r="D198" s="568" t="s">
        <v>5288</v>
      </c>
      <c r="E198" s="568" t="s">
        <v>5287</v>
      </c>
      <c r="F198" s="571">
        <v>3</v>
      </c>
      <c r="G198" s="571">
        <v>4942.2000000000007</v>
      </c>
      <c r="H198" s="571">
        <v>1</v>
      </c>
      <c r="I198" s="571">
        <v>1647.4000000000003</v>
      </c>
      <c r="J198" s="571"/>
      <c r="K198" s="571"/>
      <c r="L198" s="571"/>
      <c r="M198" s="571"/>
      <c r="N198" s="571">
        <v>4</v>
      </c>
      <c r="O198" s="571">
        <v>6829.24</v>
      </c>
      <c r="P198" s="585">
        <v>1.3818218607098052</v>
      </c>
      <c r="Q198" s="572">
        <v>1707.31</v>
      </c>
    </row>
    <row r="199" spans="1:17" ht="14.4" customHeight="1" x14ac:dyDescent="0.3">
      <c r="A199" s="567" t="s">
        <v>5258</v>
      </c>
      <c r="B199" s="568" t="s">
        <v>4731</v>
      </c>
      <c r="C199" s="568" t="s">
        <v>3819</v>
      </c>
      <c r="D199" s="568" t="s">
        <v>5289</v>
      </c>
      <c r="E199" s="568" t="s">
        <v>5287</v>
      </c>
      <c r="F199" s="571"/>
      <c r="G199" s="571"/>
      <c r="H199" s="571"/>
      <c r="I199" s="571"/>
      <c r="J199" s="571"/>
      <c r="K199" s="571"/>
      <c r="L199" s="571"/>
      <c r="M199" s="571"/>
      <c r="N199" s="571">
        <v>1</v>
      </c>
      <c r="O199" s="571">
        <v>2066.3000000000002</v>
      </c>
      <c r="P199" s="585"/>
      <c r="Q199" s="572">
        <v>2066.3000000000002</v>
      </c>
    </row>
    <row r="200" spans="1:17" ht="14.4" customHeight="1" x14ac:dyDescent="0.3">
      <c r="A200" s="567" t="s">
        <v>5258</v>
      </c>
      <c r="B200" s="568" t="s">
        <v>4731</v>
      </c>
      <c r="C200" s="568" t="s">
        <v>3819</v>
      </c>
      <c r="D200" s="568" t="s">
        <v>5290</v>
      </c>
      <c r="E200" s="568" t="s">
        <v>5291</v>
      </c>
      <c r="F200" s="571">
        <v>2</v>
      </c>
      <c r="G200" s="571">
        <v>3728.6</v>
      </c>
      <c r="H200" s="571">
        <v>1</v>
      </c>
      <c r="I200" s="571">
        <v>1864.3</v>
      </c>
      <c r="J200" s="571">
        <v>2</v>
      </c>
      <c r="K200" s="571">
        <v>3864.18</v>
      </c>
      <c r="L200" s="571">
        <v>1.0363621734699351</v>
      </c>
      <c r="M200" s="571">
        <v>1932.09</v>
      </c>
      <c r="N200" s="571">
        <v>2</v>
      </c>
      <c r="O200" s="571">
        <v>3864.18</v>
      </c>
      <c r="P200" s="585">
        <v>1.0363621734699351</v>
      </c>
      <c r="Q200" s="572">
        <v>1932.09</v>
      </c>
    </row>
    <row r="201" spans="1:17" ht="14.4" customHeight="1" x14ac:dyDescent="0.3">
      <c r="A201" s="567" t="s">
        <v>5258</v>
      </c>
      <c r="B201" s="568" t="s">
        <v>4731</v>
      </c>
      <c r="C201" s="568" t="s">
        <v>3819</v>
      </c>
      <c r="D201" s="568" t="s">
        <v>5292</v>
      </c>
      <c r="E201" s="568" t="s">
        <v>5293</v>
      </c>
      <c r="F201" s="571">
        <v>4</v>
      </c>
      <c r="G201" s="571">
        <v>3966.8</v>
      </c>
      <c r="H201" s="571">
        <v>1</v>
      </c>
      <c r="I201" s="571">
        <v>991.7</v>
      </c>
      <c r="J201" s="571">
        <v>1</v>
      </c>
      <c r="K201" s="571">
        <v>1027.76</v>
      </c>
      <c r="L201" s="571">
        <v>0.25909045074115156</v>
      </c>
      <c r="M201" s="571">
        <v>1027.76</v>
      </c>
      <c r="N201" s="571">
        <v>6</v>
      </c>
      <c r="O201" s="571">
        <v>6166.56</v>
      </c>
      <c r="P201" s="585">
        <v>1.5545427044469093</v>
      </c>
      <c r="Q201" s="572">
        <v>1027.76</v>
      </c>
    </row>
    <row r="202" spans="1:17" ht="14.4" customHeight="1" x14ac:dyDescent="0.3">
      <c r="A202" s="567" t="s">
        <v>5258</v>
      </c>
      <c r="B202" s="568" t="s">
        <v>4731</v>
      </c>
      <c r="C202" s="568" t="s">
        <v>3819</v>
      </c>
      <c r="D202" s="568" t="s">
        <v>5294</v>
      </c>
      <c r="E202" s="568" t="s">
        <v>5295</v>
      </c>
      <c r="F202" s="571"/>
      <c r="G202" s="571"/>
      <c r="H202" s="571"/>
      <c r="I202" s="571"/>
      <c r="J202" s="571"/>
      <c r="K202" s="571"/>
      <c r="L202" s="571"/>
      <c r="M202" s="571"/>
      <c r="N202" s="571">
        <v>1</v>
      </c>
      <c r="O202" s="571">
        <v>17350</v>
      </c>
      <c r="P202" s="585"/>
      <c r="Q202" s="572">
        <v>17350</v>
      </c>
    </row>
    <row r="203" spans="1:17" ht="14.4" customHeight="1" x14ac:dyDescent="0.3">
      <c r="A203" s="567" t="s">
        <v>5258</v>
      </c>
      <c r="B203" s="568" t="s">
        <v>4731</v>
      </c>
      <c r="C203" s="568" t="s">
        <v>3819</v>
      </c>
      <c r="D203" s="568" t="s">
        <v>5296</v>
      </c>
      <c r="E203" s="568" t="s">
        <v>5297</v>
      </c>
      <c r="F203" s="571">
        <v>1</v>
      </c>
      <c r="G203" s="571">
        <v>8800</v>
      </c>
      <c r="H203" s="571">
        <v>1</v>
      </c>
      <c r="I203" s="571">
        <v>8800</v>
      </c>
      <c r="J203" s="571"/>
      <c r="K203" s="571"/>
      <c r="L203" s="571"/>
      <c r="M203" s="571"/>
      <c r="N203" s="571"/>
      <c r="O203" s="571"/>
      <c r="P203" s="585"/>
      <c r="Q203" s="572"/>
    </row>
    <row r="204" spans="1:17" ht="14.4" customHeight="1" x14ac:dyDescent="0.3">
      <c r="A204" s="567" t="s">
        <v>5258</v>
      </c>
      <c r="B204" s="568" t="s">
        <v>4731</v>
      </c>
      <c r="C204" s="568" t="s">
        <v>3819</v>
      </c>
      <c r="D204" s="568" t="s">
        <v>5298</v>
      </c>
      <c r="E204" s="568" t="s">
        <v>5299</v>
      </c>
      <c r="F204" s="571"/>
      <c r="G204" s="571"/>
      <c r="H204" s="571"/>
      <c r="I204" s="571"/>
      <c r="J204" s="571"/>
      <c r="K204" s="571"/>
      <c r="L204" s="571"/>
      <c r="M204" s="571"/>
      <c r="N204" s="571">
        <v>1</v>
      </c>
      <c r="O204" s="571">
        <v>3314.29</v>
      </c>
      <c r="P204" s="585"/>
      <c r="Q204" s="572">
        <v>3314.29</v>
      </c>
    </row>
    <row r="205" spans="1:17" ht="14.4" customHeight="1" x14ac:dyDescent="0.3">
      <c r="A205" s="567" t="s">
        <v>5258</v>
      </c>
      <c r="B205" s="568" t="s">
        <v>4731</v>
      </c>
      <c r="C205" s="568" t="s">
        <v>3819</v>
      </c>
      <c r="D205" s="568" t="s">
        <v>5300</v>
      </c>
      <c r="E205" s="568" t="s">
        <v>5301</v>
      </c>
      <c r="F205" s="571">
        <v>2</v>
      </c>
      <c r="G205" s="571">
        <v>23544</v>
      </c>
      <c r="H205" s="571">
        <v>1</v>
      </c>
      <c r="I205" s="571">
        <v>11772</v>
      </c>
      <c r="J205" s="571"/>
      <c r="K205" s="571"/>
      <c r="L205" s="571"/>
      <c r="M205" s="571"/>
      <c r="N205" s="571">
        <v>1</v>
      </c>
      <c r="O205" s="571">
        <v>11772</v>
      </c>
      <c r="P205" s="585">
        <v>0.5</v>
      </c>
      <c r="Q205" s="572">
        <v>11772</v>
      </c>
    </row>
    <row r="206" spans="1:17" ht="14.4" customHeight="1" x14ac:dyDescent="0.3">
      <c r="A206" s="567" t="s">
        <v>5258</v>
      </c>
      <c r="B206" s="568" t="s">
        <v>4731</v>
      </c>
      <c r="C206" s="568" t="s">
        <v>3819</v>
      </c>
      <c r="D206" s="568" t="s">
        <v>5302</v>
      </c>
      <c r="E206" s="568" t="s">
        <v>5303</v>
      </c>
      <c r="F206" s="571">
        <v>2</v>
      </c>
      <c r="G206" s="571">
        <v>5796</v>
      </c>
      <c r="H206" s="571">
        <v>1</v>
      </c>
      <c r="I206" s="571">
        <v>2898</v>
      </c>
      <c r="J206" s="571"/>
      <c r="K206" s="571"/>
      <c r="L206" s="571"/>
      <c r="M206" s="571"/>
      <c r="N206" s="571"/>
      <c r="O206" s="571"/>
      <c r="P206" s="585"/>
      <c r="Q206" s="572"/>
    </row>
    <row r="207" spans="1:17" ht="14.4" customHeight="1" x14ac:dyDescent="0.3">
      <c r="A207" s="567" t="s">
        <v>5258</v>
      </c>
      <c r="B207" s="568" t="s">
        <v>4731</v>
      </c>
      <c r="C207" s="568" t="s">
        <v>3819</v>
      </c>
      <c r="D207" s="568" t="s">
        <v>5304</v>
      </c>
      <c r="E207" s="568" t="s">
        <v>5305</v>
      </c>
      <c r="F207" s="571"/>
      <c r="G207" s="571"/>
      <c r="H207" s="571"/>
      <c r="I207" s="571"/>
      <c r="J207" s="571"/>
      <c r="K207" s="571"/>
      <c r="L207" s="571"/>
      <c r="M207" s="571"/>
      <c r="N207" s="571">
        <v>2</v>
      </c>
      <c r="O207" s="571">
        <v>13781.56</v>
      </c>
      <c r="P207" s="585"/>
      <c r="Q207" s="572">
        <v>6890.78</v>
      </c>
    </row>
    <row r="208" spans="1:17" ht="14.4" customHeight="1" x14ac:dyDescent="0.3">
      <c r="A208" s="567" t="s">
        <v>5258</v>
      </c>
      <c r="B208" s="568" t="s">
        <v>4731</v>
      </c>
      <c r="C208" s="568" t="s">
        <v>3819</v>
      </c>
      <c r="D208" s="568" t="s">
        <v>5306</v>
      </c>
      <c r="E208" s="568" t="s">
        <v>5307</v>
      </c>
      <c r="F208" s="571">
        <v>1</v>
      </c>
      <c r="G208" s="571">
        <v>3992.7</v>
      </c>
      <c r="H208" s="571">
        <v>1</v>
      </c>
      <c r="I208" s="571">
        <v>3992.7</v>
      </c>
      <c r="J208" s="571"/>
      <c r="K208" s="571"/>
      <c r="L208" s="571"/>
      <c r="M208" s="571"/>
      <c r="N208" s="571"/>
      <c r="O208" s="571"/>
      <c r="P208" s="585"/>
      <c r="Q208" s="572"/>
    </row>
    <row r="209" spans="1:17" ht="14.4" customHeight="1" x14ac:dyDescent="0.3">
      <c r="A209" s="567" t="s">
        <v>5258</v>
      </c>
      <c r="B209" s="568" t="s">
        <v>4731</v>
      </c>
      <c r="C209" s="568" t="s">
        <v>3819</v>
      </c>
      <c r="D209" s="568" t="s">
        <v>5308</v>
      </c>
      <c r="E209" s="568" t="s">
        <v>5309</v>
      </c>
      <c r="F209" s="571">
        <v>1</v>
      </c>
      <c r="G209" s="571">
        <v>1002.8</v>
      </c>
      <c r="H209" s="571">
        <v>1</v>
      </c>
      <c r="I209" s="571">
        <v>1002.8</v>
      </c>
      <c r="J209" s="571"/>
      <c r="K209" s="571"/>
      <c r="L209" s="571"/>
      <c r="M209" s="571"/>
      <c r="N209" s="571">
        <v>1</v>
      </c>
      <c r="O209" s="571">
        <v>1002.8</v>
      </c>
      <c r="P209" s="585">
        <v>1</v>
      </c>
      <c r="Q209" s="572">
        <v>1002.8</v>
      </c>
    </row>
    <row r="210" spans="1:17" ht="14.4" customHeight="1" x14ac:dyDescent="0.3">
      <c r="A210" s="567" t="s">
        <v>5258</v>
      </c>
      <c r="B210" s="568" t="s">
        <v>4731</v>
      </c>
      <c r="C210" s="568" t="s">
        <v>3819</v>
      </c>
      <c r="D210" s="568" t="s">
        <v>5310</v>
      </c>
      <c r="E210" s="568" t="s">
        <v>5311</v>
      </c>
      <c r="F210" s="571">
        <v>1</v>
      </c>
      <c r="G210" s="571">
        <v>2094.8000000000002</v>
      </c>
      <c r="H210" s="571">
        <v>1</v>
      </c>
      <c r="I210" s="571">
        <v>2094.8000000000002</v>
      </c>
      <c r="J210" s="571"/>
      <c r="K210" s="571"/>
      <c r="L210" s="571"/>
      <c r="M210" s="571"/>
      <c r="N210" s="571"/>
      <c r="O210" s="571"/>
      <c r="P210" s="585"/>
      <c r="Q210" s="572"/>
    </row>
    <row r="211" spans="1:17" ht="14.4" customHeight="1" x14ac:dyDescent="0.3">
      <c r="A211" s="567" t="s">
        <v>5258</v>
      </c>
      <c r="B211" s="568" t="s">
        <v>4731</v>
      </c>
      <c r="C211" s="568" t="s">
        <v>3819</v>
      </c>
      <c r="D211" s="568" t="s">
        <v>5312</v>
      </c>
      <c r="E211" s="568" t="s">
        <v>5313</v>
      </c>
      <c r="F211" s="571"/>
      <c r="G211" s="571"/>
      <c r="H211" s="571"/>
      <c r="I211" s="571"/>
      <c r="J211" s="571"/>
      <c r="K211" s="571"/>
      <c r="L211" s="571"/>
      <c r="M211" s="571"/>
      <c r="N211" s="571">
        <v>1</v>
      </c>
      <c r="O211" s="571">
        <v>10072.94</v>
      </c>
      <c r="P211" s="585"/>
      <c r="Q211" s="572">
        <v>10072.94</v>
      </c>
    </row>
    <row r="212" spans="1:17" ht="14.4" customHeight="1" x14ac:dyDescent="0.3">
      <c r="A212" s="567" t="s">
        <v>5258</v>
      </c>
      <c r="B212" s="568" t="s">
        <v>4731</v>
      </c>
      <c r="C212" s="568" t="s">
        <v>3819</v>
      </c>
      <c r="D212" s="568" t="s">
        <v>5314</v>
      </c>
      <c r="E212" s="568" t="s">
        <v>5315</v>
      </c>
      <c r="F212" s="571">
        <v>1</v>
      </c>
      <c r="G212" s="571">
        <v>5074.7</v>
      </c>
      <c r="H212" s="571">
        <v>1</v>
      </c>
      <c r="I212" s="571">
        <v>5074.7</v>
      </c>
      <c r="J212" s="571">
        <v>1</v>
      </c>
      <c r="K212" s="571">
        <v>5259.23</v>
      </c>
      <c r="L212" s="571">
        <v>1.0363627406546199</v>
      </c>
      <c r="M212" s="571">
        <v>5259.23</v>
      </c>
      <c r="N212" s="571">
        <v>4</v>
      </c>
      <c r="O212" s="571">
        <v>21036.92</v>
      </c>
      <c r="P212" s="585">
        <v>4.1454509626184795</v>
      </c>
      <c r="Q212" s="572">
        <v>5259.23</v>
      </c>
    </row>
    <row r="213" spans="1:17" ht="14.4" customHeight="1" x14ac:dyDescent="0.3">
      <c r="A213" s="567" t="s">
        <v>5258</v>
      </c>
      <c r="B213" s="568" t="s">
        <v>4731</v>
      </c>
      <c r="C213" s="568" t="s">
        <v>3819</v>
      </c>
      <c r="D213" s="568" t="s">
        <v>5316</v>
      </c>
      <c r="E213" s="568" t="s">
        <v>5317</v>
      </c>
      <c r="F213" s="571"/>
      <c r="G213" s="571"/>
      <c r="H213" s="571"/>
      <c r="I213" s="571"/>
      <c r="J213" s="571">
        <v>1</v>
      </c>
      <c r="K213" s="571">
        <v>4890.29</v>
      </c>
      <c r="L213" s="571"/>
      <c r="M213" s="571">
        <v>4890.29</v>
      </c>
      <c r="N213" s="571"/>
      <c r="O213" s="571"/>
      <c r="P213" s="585"/>
      <c r="Q213" s="572"/>
    </row>
    <row r="214" spans="1:17" ht="14.4" customHeight="1" x14ac:dyDescent="0.3">
      <c r="A214" s="567" t="s">
        <v>5258</v>
      </c>
      <c r="B214" s="568" t="s">
        <v>4731</v>
      </c>
      <c r="C214" s="568" t="s">
        <v>3819</v>
      </c>
      <c r="D214" s="568" t="s">
        <v>5318</v>
      </c>
      <c r="E214" s="568" t="s">
        <v>5319</v>
      </c>
      <c r="F214" s="571">
        <v>1</v>
      </c>
      <c r="G214" s="571">
        <v>1444.9</v>
      </c>
      <c r="H214" s="571">
        <v>1</v>
      </c>
      <c r="I214" s="571">
        <v>1444.9</v>
      </c>
      <c r="J214" s="571"/>
      <c r="K214" s="571"/>
      <c r="L214" s="571"/>
      <c r="M214" s="571"/>
      <c r="N214" s="571"/>
      <c r="O214" s="571"/>
      <c r="P214" s="585"/>
      <c r="Q214" s="572"/>
    </row>
    <row r="215" spans="1:17" ht="14.4" customHeight="1" x14ac:dyDescent="0.3">
      <c r="A215" s="567" t="s">
        <v>5258</v>
      </c>
      <c r="B215" s="568" t="s">
        <v>4731</v>
      </c>
      <c r="C215" s="568" t="s">
        <v>3819</v>
      </c>
      <c r="D215" s="568" t="s">
        <v>5320</v>
      </c>
      <c r="E215" s="568" t="s">
        <v>5321</v>
      </c>
      <c r="F215" s="571">
        <v>1</v>
      </c>
      <c r="G215" s="571">
        <v>584.4</v>
      </c>
      <c r="H215" s="571">
        <v>1</v>
      </c>
      <c r="I215" s="571">
        <v>584.4</v>
      </c>
      <c r="J215" s="571"/>
      <c r="K215" s="571"/>
      <c r="L215" s="571"/>
      <c r="M215" s="571"/>
      <c r="N215" s="571"/>
      <c r="O215" s="571"/>
      <c r="P215" s="585"/>
      <c r="Q215" s="572"/>
    </row>
    <row r="216" spans="1:17" ht="14.4" customHeight="1" x14ac:dyDescent="0.3">
      <c r="A216" s="567" t="s">
        <v>5258</v>
      </c>
      <c r="B216" s="568" t="s">
        <v>4731</v>
      </c>
      <c r="C216" s="568" t="s">
        <v>3819</v>
      </c>
      <c r="D216" s="568" t="s">
        <v>5322</v>
      </c>
      <c r="E216" s="568" t="s">
        <v>5323</v>
      </c>
      <c r="F216" s="571">
        <v>1</v>
      </c>
      <c r="G216" s="571">
        <v>8292.1</v>
      </c>
      <c r="H216" s="571">
        <v>1</v>
      </c>
      <c r="I216" s="571">
        <v>8292.1</v>
      </c>
      <c r="J216" s="571"/>
      <c r="K216" s="571"/>
      <c r="L216" s="571"/>
      <c r="M216" s="571"/>
      <c r="N216" s="571"/>
      <c r="O216" s="571"/>
      <c r="P216" s="585"/>
      <c r="Q216" s="572"/>
    </row>
    <row r="217" spans="1:17" ht="14.4" customHeight="1" x14ac:dyDescent="0.3">
      <c r="A217" s="567" t="s">
        <v>5258</v>
      </c>
      <c r="B217" s="568" t="s">
        <v>4731</v>
      </c>
      <c r="C217" s="568" t="s">
        <v>3819</v>
      </c>
      <c r="D217" s="568" t="s">
        <v>5324</v>
      </c>
      <c r="E217" s="568" t="s">
        <v>5325</v>
      </c>
      <c r="F217" s="571">
        <v>1</v>
      </c>
      <c r="G217" s="571">
        <v>802</v>
      </c>
      <c r="H217" s="571">
        <v>1</v>
      </c>
      <c r="I217" s="571">
        <v>802</v>
      </c>
      <c r="J217" s="571"/>
      <c r="K217" s="571"/>
      <c r="L217" s="571"/>
      <c r="M217" s="571"/>
      <c r="N217" s="571">
        <v>1</v>
      </c>
      <c r="O217" s="571">
        <v>831.16</v>
      </c>
      <c r="P217" s="585">
        <v>1.036359102244389</v>
      </c>
      <c r="Q217" s="572">
        <v>831.16</v>
      </c>
    </row>
    <row r="218" spans="1:17" ht="14.4" customHeight="1" x14ac:dyDescent="0.3">
      <c r="A218" s="567" t="s">
        <v>5258</v>
      </c>
      <c r="B218" s="568" t="s">
        <v>4731</v>
      </c>
      <c r="C218" s="568" t="s">
        <v>3819</v>
      </c>
      <c r="D218" s="568" t="s">
        <v>5326</v>
      </c>
      <c r="E218" s="568" t="s">
        <v>5325</v>
      </c>
      <c r="F218" s="571">
        <v>3</v>
      </c>
      <c r="G218" s="571">
        <v>2570.6999999999998</v>
      </c>
      <c r="H218" s="571">
        <v>1</v>
      </c>
      <c r="I218" s="571">
        <v>856.9</v>
      </c>
      <c r="J218" s="571">
        <v>2</v>
      </c>
      <c r="K218" s="571">
        <v>1776.12</v>
      </c>
      <c r="L218" s="571">
        <v>0.69090909090909092</v>
      </c>
      <c r="M218" s="571">
        <v>888.06</v>
      </c>
      <c r="N218" s="571">
        <v>4</v>
      </c>
      <c r="O218" s="571">
        <v>3552.24</v>
      </c>
      <c r="P218" s="585">
        <v>1.3818181818181818</v>
      </c>
      <c r="Q218" s="572">
        <v>888.06</v>
      </c>
    </row>
    <row r="219" spans="1:17" ht="14.4" customHeight="1" x14ac:dyDescent="0.3">
      <c r="A219" s="567" t="s">
        <v>5258</v>
      </c>
      <c r="B219" s="568" t="s">
        <v>4731</v>
      </c>
      <c r="C219" s="568" t="s">
        <v>3819</v>
      </c>
      <c r="D219" s="568" t="s">
        <v>5327</v>
      </c>
      <c r="E219" s="568" t="s">
        <v>5328</v>
      </c>
      <c r="F219" s="571">
        <v>3</v>
      </c>
      <c r="G219" s="571">
        <v>2570.6999999999998</v>
      </c>
      <c r="H219" s="571">
        <v>1</v>
      </c>
      <c r="I219" s="571">
        <v>856.9</v>
      </c>
      <c r="J219" s="571">
        <v>2</v>
      </c>
      <c r="K219" s="571">
        <v>1776.12</v>
      </c>
      <c r="L219" s="571">
        <v>0.69090909090909092</v>
      </c>
      <c r="M219" s="571">
        <v>888.06</v>
      </c>
      <c r="N219" s="571">
        <v>4</v>
      </c>
      <c r="O219" s="571">
        <v>3552.24</v>
      </c>
      <c r="P219" s="585">
        <v>1.3818181818181818</v>
      </c>
      <c r="Q219" s="572">
        <v>888.06</v>
      </c>
    </row>
    <row r="220" spans="1:17" ht="14.4" customHeight="1" x14ac:dyDescent="0.3">
      <c r="A220" s="567" t="s">
        <v>5258</v>
      </c>
      <c r="B220" s="568" t="s">
        <v>4731</v>
      </c>
      <c r="C220" s="568" t="s">
        <v>3819</v>
      </c>
      <c r="D220" s="568" t="s">
        <v>5329</v>
      </c>
      <c r="E220" s="568" t="s">
        <v>5330</v>
      </c>
      <c r="F220" s="571">
        <v>1</v>
      </c>
      <c r="G220" s="571">
        <v>802</v>
      </c>
      <c r="H220" s="571">
        <v>1</v>
      </c>
      <c r="I220" s="571">
        <v>802</v>
      </c>
      <c r="J220" s="571"/>
      <c r="K220" s="571"/>
      <c r="L220" s="571"/>
      <c r="M220" s="571"/>
      <c r="N220" s="571"/>
      <c r="O220" s="571"/>
      <c r="P220" s="585"/>
      <c r="Q220" s="572"/>
    </row>
    <row r="221" spans="1:17" ht="14.4" customHeight="1" x14ac:dyDescent="0.3">
      <c r="A221" s="567" t="s">
        <v>5258</v>
      </c>
      <c r="B221" s="568" t="s">
        <v>4731</v>
      </c>
      <c r="C221" s="568" t="s">
        <v>3819</v>
      </c>
      <c r="D221" s="568" t="s">
        <v>5331</v>
      </c>
      <c r="E221" s="568" t="s">
        <v>5332</v>
      </c>
      <c r="F221" s="571">
        <v>17</v>
      </c>
      <c r="G221" s="571">
        <v>63954</v>
      </c>
      <c r="H221" s="571">
        <v>1</v>
      </c>
      <c r="I221" s="571">
        <v>3762</v>
      </c>
      <c r="J221" s="571">
        <v>17</v>
      </c>
      <c r="K221" s="571">
        <v>66279.600000000006</v>
      </c>
      <c r="L221" s="571">
        <v>1.0363636363636364</v>
      </c>
      <c r="M221" s="571">
        <v>3898.8</v>
      </c>
      <c r="N221" s="571">
        <v>17</v>
      </c>
      <c r="O221" s="571">
        <v>66279.600000000006</v>
      </c>
      <c r="P221" s="585">
        <v>1.0363636363636364</v>
      </c>
      <c r="Q221" s="572">
        <v>3898.8</v>
      </c>
    </row>
    <row r="222" spans="1:17" ht="14.4" customHeight="1" x14ac:dyDescent="0.3">
      <c r="A222" s="567" t="s">
        <v>5258</v>
      </c>
      <c r="B222" s="568" t="s">
        <v>4731</v>
      </c>
      <c r="C222" s="568" t="s">
        <v>3819</v>
      </c>
      <c r="D222" s="568" t="s">
        <v>5333</v>
      </c>
      <c r="E222" s="568" t="s">
        <v>5334</v>
      </c>
      <c r="F222" s="571"/>
      <c r="G222" s="571"/>
      <c r="H222" s="571"/>
      <c r="I222" s="571"/>
      <c r="J222" s="571"/>
      <c r="K222" s="571"/>
      <c r="L222" s="571"/>
      <c r="M222" s="571"/>
      <c r="N222" s="571">
        <v>2</v>
      </c>
      <c r="O222" s="571">
        <v>6357.26</v>
      </c>
      <c r="P222" s="585"/>
      <c r="Q222" s="572">
        <v>3178.63</v>
      </c>
    </row>
    <row r="223" spans="1:17" ht="14.4" customHeight="1" x14ac:dyDescent="0.3">
      <c r="A223" s="567" t="s">
        <v>5258</v>
      </c>
      <c r="B223" s="568" t="s">
        <v>4731</v>
      </c>
      <c r="C223" s="568" t="s">
        <v>3819</v>
      </c>
      <c r="D223" s="568" t="s">
        <v>5335</v>
      </c>
      <c r="E223" s="568" t="s">
        <v>5336</v>
      </c>
      <c r="F223" s="571"/>
      <c r="G223" s="571"/>
      <c r="H223" s="571"/>
      <c r="I223" s="571"/>
      <c r="J223" s="571"/>
      <c r="K223" s="571"/>
      <c r="L223" s="571"/>
      <c r="M223" s="571"/>
      <c r="N223" s="571">
        <v>2</v>
      </c>
      <c r="O223" s="571">
        <v>44000</v>
      </c>
      <c r="P223" s="585"/>
      <c r="Q223" s="572">
        <v>22000</v>
      </c>
    </row>
    <row r="224" spans="1:17" ht="14.4" customHeight="1" x14ac:dyDescent="0.3">
      <c r="A224" s="567" t="s">
        <v>5258</v>
      </c>
      <c r="B224" s="568" t="s">
        <v>4731</v>
      </c>
      <c r="C224" s="568" t="s">
        <v>3819</v>
      </c>
      <c r="D224" s="568" t="s">
        <v>5337</v>
      </c>
      <c r="E224" s="568" t="s">
        <v>5338</v>
      </c>
      <c r="F224" s="571">
        <v>1</v>
      </c>
      <c r="G224" s="571">
        <v>2205</v>
      </c>
      <c r="H224" s="571">
        <v>1</v>
      </c>
      <c r="I224" s="571">
        <v>2205</v>
      </c>
      <c r="J224" s="571"/>
      <c r="K224" s="571"/>
      <c r="L224" s="571"/>
      <c r="M224" s="571"/>
      <c r="N224" s="571"/>
      <c r="O224" s="571"/>
      <c r="P224" s="585"/>
      <c r="Q224" s="572"/>
    </row>
    <row r="225" spans="1:17" ht="14.4" customHeight="1" x14ac:dyDescent="0.3">
      <c r="A225" s="567" t="s">
        <v>5258</v>
      </c>
      <c r="B225" s="568" t="s">
        <v>4731</v>
      </c>
      <c r="C225" s="568" t="s">
        <v>3819</v>
      </c>
      <c r="D225" s="568" t="s">
        <v>5339</v>
      </c>
      <c r="E225" s="568" t="s">
        <v>5287</v>
      </c>
      <c r="F225" s="571">
        <v>1</v>
      </c>
      <c r="G225" s="571">
        <v>818</v>
      </c>
      <c r="H225" s="571">
        <v>1</v>
      </c>
      <c r="I225" s="571">
        <v>818</v>
      </c>
      <c r="J225" s="571"/>
      <c r="K225" s="571"/>
      <c r="L225" s="571"/>
      <c r="M225" s="571"/>
      <c r="N225" s="571"/>
      <c r="O225" s="571"/>
      <c r="P225" s="585"/>
      <c r="Q225" s="572"/>
    </row>
    <row r="226" spans="1:17" ht="14.4" customHeight="1" x14ac:dyDescent="0.3">
      <c r="A226" s="567" t="s">
        <v>5258</v>
      </c>
      <c r="B226" s="568" t="s">
        <v>4731</v>
      </c>
      <c r="C226" s="568" t="s">
        <v>3819</v>
      </c>
      <c r="D226" s="568" t="s">
        <v>5340</v>
      </c>
      <c r="E226" s="568" t="s">
        <v>5341</v>
      </c>
      <c r="F226" s="571">
        <v>1</v>
      </c>
      <c r="G226" s="571">
        <v>1421.2</v>
      </c>
      <c r="H226" s="571">
        <v>1</v>
      </c>
      <c r="I226" s="571">
        <v>1421.2</v>
      </c>
      <c r="J226" s="571"/>
      <c r="K226" s="571"/>
      <c r="L226" s="571"/>
      <c r="M226" s="571"/>
      <c r="N226" s="571">
        <v>2</v>
      </c>
      <c r="O226" s="571">
        <v>2945.76</v>
      </c>
      <c r="P226" s="585">
        <v>2.0727272727272728</v>
      </c>
      <c r="Q226" s="572">
        <v>1472.88</v>
      </c>
    </row>
    <row r="227" spans="1:17" ht="14.4" customHeight="1" x14ac:dyDescent="0.3">
      <c r="A227" s="567" t="s">
        <v>5258</v>
      </c>
      <c r="B227" s="568" t="s">
        <v>4731</v>
      </c>
      <c r="C227" s="568" t="s">
        <v>3819</v>
      </c>
      <c r="D227" s="568" t="s">
        <v>4529</v>
      </c>
      <c r="E227" s="568" t="s">
        <v>4530</v>
      </c>
      <c r="F227" s="571"/>
      <c r="G227" s="571"/>
      <c r="H227" s="571"/>
      <c r="I227" s="571"/>
      <c r="J227" s="571"/>
      <c r="K227" s="571"/>
      <c r="L227" s="571"/>
      <c r="M227" s="571"/>
      <c r="N227" s="571">
        <v>1</v>
      </c>
      <c r="O227" s="571">
        <v>31052.560000000001</v>
      </c>
      <c r="P227" s="585"/>
      <c r="Q227" s="572">
        <v>31052.560000000001</v>
      </c>
    </row>
    <row r="228" spans="1:17" ht="14.4" customHeight="1" x14ac:dyDescent="0.3">
      <c r="A228" s="567" t="s">
        <v>5258</v>
      </c>
      <c r="B228" s="568" t="s">
        <v>4731</v>
      </c>
      <c r="C228" s="568" t="s">
        <v>3819</v>
      </c>
      <c r="D228" s="568" t="s">
        <v>5342</v>
      </c>
      <c r="E228" s="568" t="s">
        <v>5343</v>
      </c>
      <c r="F228" s="571"/>
      <c r="G228" s="571"/>
      <c r="H228" s="571"/>
      <c r="I228" s="571"/>
      <c r="J228" s="571"/>
      <c r="K228" s="571"/>
      <c r="L228" s="571"/>
      <c r="M228" s="571"/>
      <c r="N228" s="571">
        <v>3</v>
      </c>
      <c r="O228" s="571">
        <v>3917.46</v>
      </c>
      <c r="P228" s="585"/>
      <c r="Q228" s="572">
        <v>1305.82</v>
      </c>
    </row>
    <row r="229" spans="1:17" ht="14.4" customHeight="1" x14ac:dyDescent="0.3">
      <c r="A229" s="567" t="s">
        <v>5258</v>
      </c>
      <c r="B229" s="568" t="s">
        <v>4731</v>
      </c>
      <c r="C229" s="568" t="s">
        <v>3819</v>
      </c>
      <c r="D229" s="568" t="s">
        <v>5344</v>
      </c>
      <c r="E229" s="568" t="s">
        <v>5345</v>
      </c>
      <c r="F229" s="571">
        <v>3</v>
      </c>
      <c r="G229" s="571">
        <v>1039.5</v>
      </c>
      <c r="H229" s="571">
        <v>1</v>
      </c>
      <c r="I229" s="571">
        <v>346.5</v>
      </c>
      <c r="J229" s="571">
        <v>3</v>
      </c>
      <c r="K229" s="571">
        <v>1077.3000000000002</v>
      </c>
      <c r="L229" s="571">
        <v>1.0363636363636366</v>
      </c>
      <c r="M229" s="571">
        <v>359.10000000000008</v>
      </c>
      <c r="N229" s="571">
        <v>7</v>
      </c>
      <c r="O229" s="571">
        <v>2513.7000000000003</v>
      </c>
      <c r="P229" s="585">
        <v>2.4181818181818184</v>
      </c>
      <c r="Q229" s="572">
        <v>359.1</v>
      </c>
    </row>
    <row r="230" spans="1:17" ht="14.4" customHeight="1" x14ac:dyDescent="0.3">
      <c r="A230" s="567" t="s">
        <v>5258</v>
      </c>
      <c r="B230" s="568" t="s">
        <v>4731</v>
      </c>
      <c r="C230" s="568" t="s">
        <v>3819</v>
      </c>
      <c r="D230" s="568" t="s">
        <v>5346</v>
      </c>
      <c r="E230" s="568" t="s">
        <v>5347</v>
      </c>
      <c r="F230" s="571">
        <v>1</v>
      </c>
      <c r="G230" s="571">
        <v>546</v>
      </c>
      <c r="H230" s="571">
        <v>1</v>
      </c>
      <c r="I230" s="571">
        <v>546</v>
      </c>
      <c r="J230" s="571"/>
      <c r="K230" s="571"/>
      <c r="L230" s="571"/>
      <c r="M230" s="571"/>
      <c r="N230" s="571"/>
      <c r="O230" s="571"/>
      <c r="P230" s="585"/>
      <c r="Q230" s="572"/>
    </row>
    <row r="231" spans="1:17" ht="14.4" customHeight="1" x14ac:dyDescent="0.3">
      <c r="A231" s="567" t="s">
        <v>5258</v>
      </c>
      <c r="B231" s="568" t="s">
        <v>4731</v>
      </c>
      <c r="C231" s="568" t="s">
        <v>3819</v>
      </c>
      <c r="D231" s="568" t="s">
        <v>5348</v>
      </c>
      <c r="E231" s="568" t="s">
        <v>5349</v>
      </c>
      <c r="F231" s="571">
        <v>1</v>
      </c>
      <c r="G231" s="571">
        <v>135963</v>
      </c>
      <c r="H231" s="571">
        <v>1</v>
      </c>
      <c r="I231" s="571">
        <v>135963</v>
      </c>
      <c r="J231" s="571"/>
      <c r="K231" s="571"/>
      <c r="L231" s="571"/>
      <c r="M231" s="571"/>
      <c r="N231" s="571"/>
      <c r="O231" s="571"/>
      <c r="P231" s="585"/>
      <c r="Q231" s="572"/>
    </row>
    <row r="232" spans="1:17" ht="14.4" customHeight="1" x14ac:dyDescent="0.3">
      <c r="A232" s="567" t="s">
        <v>5258</v>
      </c>
      <c r="B232" s="568" t="s">
        <v>4731</v>
      </c>
      <c r="C232" s="568" t="s">
        <v>3819</v>
      </c>
      <c r="D232" s="568" t="s">
        <v>5350</v>
      </c>
      <c r="E232" s="568" t="s">
        <v>5351</v>
      </c>
      <c r="F232" s="571">
        <v>2</v>
      </c>
      <c r="G232" s="571">
        <v>32482.2</v>
      </c>
      <c r="H232" s="571">
        <v>1</v>
      </c>
      <c r="I232" s="571">
        <v>16241.1</v>
      </c>
      <c r="J232" s="571">
        <v>2</v>
      </c>
      <c r="K232" s="571">
        <v>33663.379999999997</v>
      </c>
      <c r="L232" s="571">
        <v>1.0363639162372005</v>
      </c>
      <c r="M232" s="571">
        <v>16831.689999999999</v>
      </c>
      <c r="N232" s="571">
        <v>2</v>
      </c>
      <c r="O232" s="571">
        <v>33663.379999999997</v>
      </c>
      <c r="P232" s="585">
        <v>1.0363639162372005</v>
      </c>
      <c r="Q232" s="572">
        <v>16831.689999999999</v>
      </c>
    </row>
    <row r="233" spans="1:17" ht="14.4" customHeight="1" x14ac:dyDescent="0.3">
      <c r="A233" s="567" t="s">
        <v>5258</v>
      </c>
      <c r="B233" s="568" t="s">
        <v>4731</v>
      </c>
      <c r="C233" s="568" t="s">
        <v>3819</v>
      </c>
      <c r="D233" s="568" t="s">
        <v>5352</v>
      </c>
      <c r="E233" s="568" t="s">
        <v>5353</v>
      </c>
      <c r="F233" s="571">
        <v>1</v>
      </c>
      <c r="G233" s="571">
        <v>6356</v>
      </c>
      <c r="H233" s="571">
        <v>1</v>
      </c>
      <c r="I233" s="571">
        <v>6356</v>
      </c>
      <c r="J233" s="571">
        <v>2</v>
      </c>
      <c r="K233" s="571">
        <v>13174.26</v>
      </c>
      <c r="L233" s="571">
        <v>2.0727281308999372</v>
      </c>
      <c r="M233" s="571">
        <v>6587.13</v>
      </c>
      <c r="N233" s="571">
        <v>2</v>
      </c>
      <c r="O233" s="571">
        <v>13174.26</v>
      </c>
      <c r="P233" s="585">
        <v>2.0727281308999372</v>
      </c>
      <c r="Q233" s="572">
        <v>6587.13</v>
      </c>
    </row>
    <row r="234" spans="1:17" ht="14.4" customHeight="1" x14ac:dyDescent="0.3">
      <c r="A234" s="567" t="s">
        <v>5258</v>
      </c>
      <c r="B234" s="568" t="s">
        <v>4731</v>
      </c>
      <c r="C234" s="568" t="s">
        <v>3819</v>
      </c>
      <c r="D234" s="568" t="s">
        <v>5354</v>
      </c>
      <c r="E234" s="568" t="s">
        <v>5355</v>
      </c>
      <c r="F234" s="571">
        <v>1</v>
      </c>
      <c r="G234" s="571">
        <v>1777</v>
      </c>
      <c r="H234" s="571">
        <v>1</v>
      </c>
      <c r="I234" s="571">
        <v>1777</v>
      </c>
      <c r="J234" s="571">
        <v>2</v>
      </c>
      <c r="K234" s="571">
        <v>3618.62</v>
      </c>
      <c r="L234" s="571">
        <v>2.0363646595385481</v>
      </c>
      <c r="M234" s="571">
        <v>1809.31</v>
      </c>
      <c r="N234" s="571">
        <v>1</v>
      </c>
      <c r="O234" s="571">
        <v>1841.62</v>
      </c>
      <c r="P234" s="585">
        <v>1.0363646595385481</v>
      </c>
      <c r="Q234" s="572">
        <v>1841.62</v>
      </c>
    </row>
    <row r="235" spans="1:17" ht="14.4" customHeight="1" x14ac:dyDescent="0.3">
      <c r="A235" s="567" t="s">
        <v>5258</v>
      </c>
      <c r="B235" s="568" t="s">
        <v>4731</v>
      </c>
      <c r="C235" s="568" t="s">
        <v>3819</v>
      </c>
      <c r="D235" s="568" t="s">
        <v>5356</v>
      </c>
      <c r="E235" s="568" t="s">
        <v>5357</v>
      </c>
      <c r="F235" s="571"/>
      <c r="G235" s="571"/>
      <c r="H235" s="571"/>
      <c r="I235" s="571"/>
      <c r="J235" s="571"/>
      <c r="K235" s="571"/>
      <c r="L235" s="571"/>
      <c r="M235" s="571"/>
      <c r="N235" s="571">
        <v>1</v>
      </c>
      <c r="O235" s="571">
        <v>26499.82</v>
      </c>
      <c r="P235" s="585"/>
      <c r="Q235" s="572">
        <v>26499.82</v>
      </c>
    </row>
    <row r="236" spans="1:17" ht="14.4" customHeight="1" x14ac:dyDescent="0.3">
      <c r="A236" s="567" t="s">
        <v>5258</v>
      </c>
      <c r="B236" s="568" t="s">
        <v>4731</v>
      </c>
      <c r="C236" s="568" t="s">
        <v>3828</v>
      </c>
      <c r="D236" s="568" t="s">
        <v>5358</v>
      </c>
      <c r="E236" s="568" t="s">
        <v>5359</v>
      </c>
      <c r="F236" s="571">
        <v>13</v>
      </c>
      <c r="G236" s="571">
        <v>1937</v>
      </c>
      <c r="H236" s="571">
        <v>1</v>
      </c>
      <c r="I236" s="571">
        <v>149</v>
      </c>
      <c r="J236" s="571">
        <v>8</v>
      </c>
      <c r="K236" s="571">
        <v>1192</v>
      </c>
      <c r="L236" s="571">
        <v>0.61538461538461542</v>
      </c>
      <c r="M236" s="571">
        <v>149</v>
      </c>
      <c r="N236" s="571">
        <v>3</v>
      </c>
      <c r="O236" s="571">
        <v>450</v>
      </c>
      <c r="P236" s="585">
        <v>0.23231801755291689</v>
      </c>
      <c r="Q236" s="572">
        <v>150</v>
      </c>
    </row>
    <row r="237" spans="1:17" ht="14.4" customHeight="1" x14ac:dyDescent="0.3">
      <c r="A237" s="567" t="s">
        <v>5258</v>
      </c>
      <c r="B237" s="568" t="s">
        <v>4731</v>
      </c>
      <c r="C237" s="568" t="s">
        <v>3828</v>
      </c>
      <c r="D237" s="568" t="s">
        <v>5360</v>
      </c>
      <c r="E237" s="568" t="s">
        <v>5361</v>
      </c>
      <c r="F237" s="571">
        <v>1</v>
      </c>
      <c r="G237" s="571">
        <v>157</v>
      </c>
      <c r="H237" s="571">
        <v>1</v>
      </c>
      <c r="I237" s="571">
        <v>157</v>
      </c>
      <c r="J237" s="571"/>
      <c r="K237" s="571"/>
      <c r="L237" s="571"/>
      <c r="M237" s="571"/>
      <c r="N237" s="571"/>
      <c r="O237" s="571"/>
      <c r="P237" s="585"/>
      <c r="Q237" s="572"/>
    </row>
    <row r="238" spans="1:17" ht="14.4" customHeight="1" x14ac:dyDescent="0.3">
      <c r="A238" s="567" t="s">
        <v>5258</v>
      </c>
      <c r="B238" s="568" t="s">
        <v>4731</v>
      </c>
      <c r="C238" s="568" t="s">
        <v>3828</v>
      </c>
      <c r="D238" s="568" t="s">
        <v>5362</v>
      </c>
      <c r="E238" s="568" t="s">
        <v>5363</v>
      </c>
      <c r="F238" s="571">
        <v>2</v>
      </c>
      <c r="G238" s="571">
        <v>298</v>
      </c>
      <c r="H238" s="571">
        <v>1</v>
      </c>
      <c r="I238" s="571">
        <v>149</v>
      </c>
      <c r="J238" s="571">
        <v>1</v>
      </c>
      <c r="K238" s="571">
        <v>149</v>
      </c>
      <c r="L238" s="571">
        <v>0.5</v>
      </c>
      <c r="M238" s="571">
        <v>149</v>
      </c>
      <c r="N238" s="571">
        <v>3</v>
      </c>
      <c r="O238" s="571">
        <v>450</v>
      </c>
      <c r="P238" s="585">
        <v>1.5100671140939597</v>
      </c>
      <c r="Q238" s="572">
        <v>150</v>
      </c>
    </row>
    <row r="239" spans="1:17" ht="14.4" customHeight="1" x14ac:dyDescent="0.3">
      <c r="A239" s="567" t="s">
        <v>5258</v>
      </c>
      <c r="B239" s="568" t="s">
        <v>4731</v>
      </c>
      <c r="C239" s="568" t="s">
        <v>3828</v>
      </c>
      <c r="D239" s="568" t="s">
        <v>5364</v>
      </c>
      <c r="E239" s="568" t="s">
        <v>5365</v>
      </c>
      <c r="F239" s="571">
        <v>1</v>
      </c>
      <c r="G239" s="571">
        <v>181</v>
      </c>
      <c r="H239" s="571">
        <v>1</v>
      </c>
      <c r="I239" s="571">
        <v>181</v>
      </c>
      <c r="J239" s="571">
        <v>3</v>
      </c>
      <c r="K239" s="571">
        <v>543</v>
      </c>
      <c r="L239" s="571">
        <v>3</v>
      </c>
      <c r="M239" s="571">
        <v>181</v>
      </c>
      <c r="N239" s="571"/>
      <c r="O239" s="571"/>
      <c r="P239" s="585"/>
      <c r="Q239" s="572"/>
    </row>
    <row r="240" spans="1:17" ht="14.4" customHeight="1" x14ac:dyDescent="0.3">
      <c r="A240" s="567" t="s">
        <v>5258</v>
      </c>
      <c r="B240" s="568" t="s">
        <v>4731</v>
      </c>
      <c r="C240" s="568" t="s">
        <v>3828</v>
      </c>
      <c r="D240" s="568" t="s">
        <v>5366</v>
      </c>
      <c r="E240" s="568" t="s">
        <v>5367</v>
      </c>
      <c r="F240" s="571">
        <v>2</v>
      </c>
      <c r="G240" s="571">
        <v>314</v>
      </c>
      <c r="H240" s="571">
        <v>1</v>
      </c>
      <c r="I240" s="571">
        <v>157</v>
      </c>
      <c r="J240" s="571">
        <v>1</v>
      </c>
      <c r="K240" s="571">
        <v>157</v>
      </c>
      <c r="L240" s="571">
        <v>0.5</v>
      </c>
      <c r="M240" s="571">
        <v>157</v>
      </c>
      <c r="N240" s="571"/>
      <c r="O240" s="571"/>
      <c r="P240" s="585"/>
      <c r="Q240" s="572"/>
    </row>
    <row r="241" spans="1:17" ht="14.4" customHeight="1" x14ac:dyDescent="0.3">
      <c r="A241" s="567" t="s">
        <v>5258</v>
      </c>
      <c r="B241" s="568" t="s">
        <v>4731</v>
      </c>
      <c r="C241" s="568" t="s">
        <v>3828</v>
      </c>
      <c r="D241" s="568" t="s">
        <v>5368</v>
      </c>
      <c r="E241" s="568" t="s">
        <v>5369</v>
      </c>
      <c r="F241" s="571">
        <v>21</v>
      </c>
      <c r="G241" s="571">
        <v>2583</v>
      </c>
      <c r="H241" s="571">
        <v>1</v>
      </c>
      <c r="I241" s="571">
        <v>123</v>
      </c>
      <c r="J241" s="571">
        <v>12</v>
      </c>
      <c r="K241" s="571">
        <v>1488</v>
      </c>
      <c r="L241" s="571">
        <v>0.57607433217189319</v>
      </c>
      <c r="M241" s="571">
        <v>124</v>
      </c>
      <c r="N241" s="571">
        <v>8</v>
      </c>
      <c r="O241" s="571">
        <v>992</v>
      </c>
      <c r="P241" s="585">
        <v>0.38404955478126213</v>
      </c>
      <c r="Q241" s="572">
        <v>124</v>
      </c>
    </row>
    <row r="242" spans="1:17" ht="14.4" customHeight="1" x14ac:dyDescent="0.3">
      <c r="A242" s="567" t="s">
        <v>5258</v>
      </c>
      <c r="B242" s="568" t="s">
        <v>4731</v>
      </c>
      <c r="C242" s="568" t="s">
        <v>3828</v>
      </c>
      <c r="D242" s="568" t="s">
        <v>5370</v>
      </c>
      <c r="E242" s="568" t="s">
        <v>5371</v>
      </c>
      <c r="F242" s="571">
        <v>10</v>
      </c>
      <c r="G242" s="571">
        <v>1920</v>
      </c>
      <c r="H242" s="571">
        <v>1</v>
      </c>
      <c r="I242" s="571">
        <v>192</v>
      </c>
      <c r="J242" s="571">
        <v>2</v>
      </c>
      <c r="K242" s="571">
        <v>384</v>
      </c>
      <c r="L242" s="571">
        <v>0.2</v>
      </c>
      <c r="M242" s="571">
        <v>192</v>
      </c>
      <c r="N242" s="571">
        <v>2</v>
      </c>
      <c r="O242" s="571">
        <v>386</v>
      </c>
      <c r="P242" s="585">
        <v>0.20104166666666667</v>
      </c>
      <c r="Q242" s="572">
        <v>193</v>
      </c>
    </row>
    <row r="243" spans="1:17" ht="14.4" customHeight="1" x14ac:dyDescent="0.3">
      <c r="A243" s="567" t="s">
        <v>5258</v>
      </c>
      <c r="B243" s="568" t="s">
        <v>4731</v>
      </c>
      <c r="C243" s="568" t="s">
        <v>3828</v>
      </c>
      <c r="D243" s="568" t="s">
        <v>5372</v>
      </c>
      <c r="E243" s="568" t="s">
        <v>5373</v>
      </c>
      <c r="F243" s="571">
        <v>60</v>
      </c>
      <c r="G243" s="571">
        <v>12960</v>
      </c>
      <c r="H243" s="571">
        <v>1</v>
      </c>
      <c r="I243" s="571">
        <v>216</v>
      </c>
      <c r="J243" s="571">
        <v>38</v>
      </c>
      <c r="K243" s="571">
        <v>8208</v>
      </c>
      <c r="L243" s="571">
        <v>0.6333333333333333</v>
      </c>
      <c r="M243" s="571">
        <v>216</v>
      </c>
      <c r="N243" s="571">
        <v>41</v>
      </c>
      <c r="O243" s="571">
        <v>8897</v>
      </c>
      <c r="P243" s="585">
        <v>0.68649691358024689</v>
      </c>
      <c r="Q243" s="572">
        <v>217</v>
      </c>
    </row>
    <row r="244" spans="1:17" ht="14.4" customHeight="1" x14ac:dyDescent="0.3">
      <c r="A244" s="567" t="s">
        <v>5258</v>
      </c>
      <c r="B244" s="568" t="s">
        <v>4731</v>
      </c>
      <c r="C244" s="568" t="s">
        <v>3828</v>
      </c>
      <c r="D244" s="568" t="s">
        <v>5374</v>
      </c>
      <c r="E244" s="568" t="s">
        <v>5375</v>
      </c>
      <c r="F244" s="571">
        <v>2</v>
      </c>
      <c r="G244" s="571">
        <v>432</v>
      </c>
      <c r="H244" s="571">
        <v>1</v>
      </c>
      <c r="I244" s="571">
        <v>216</v>
      </c>
      <c r="J244" s="571"/>
      <c r="K244" s="571"/>
      <c r="L244" s="571"/>
      <c r="M244" s="571"/>
      <c r="N244" s="571"/>
      <c r="O244" s="571"/>
      <c r="P244" s="585"/>
      <c r="Q244" s="572"/>
    </row>
    <row r="245" spans="1:17" ht="14.4" customHeight="1" x14ac:dyDescent="0.3">
      <c r="A245" s="567" t="s">
        <v>5258</v>
      </c>
      <c r="B245" s="568" t="s">
        <v>4731</v>
      </c>
      <c r="C245" s="568" t="s">
        <v>3828</v>
      </c>
      <c r="D245" s="568" t="s">
        <v>5376</v>
      </c>
      <c r="E245" s="568" t="s">
        <v>5377</v>
      </c>
      <c r="F245" s="571">
        <v>419</v>
      </c>
      <c r="G245" s="571">
        <v>72068</v>
      </c>
      <c r="H245" s="571">
        <v>1</v>
      </c>
      <c r="I245" s="571">
        <v>172</v>
      </c>
      <c r="J245" s="571">
        <v>457</v>
      </c>
      <c r="K245" s="571">
        <v>78604</v>
      </c>
      <c r="L245" s="571">
        <v>1.090692124105012</v>
      </c>
      <c r="M245" s="571">
        <v>172</v>
      </c>
      <c r="N245" s="571">
        <v>482</v>
      </c>
      <c r="O245" s="571">
        <v>83386</v>
      </c>
      <c r="P245" s="585">
        <v>1.1570461231059554</v>
      </c>
      <c r="Q245" s="572">
        <v>173</v>
      </c>
    </row>
    <row r="246" spans="1:17" ht="14.4" customHeight="1" x14ac:dyDescent="0.3">
      <c r="A246" s="567" t="s">
        <v>5258</v>
      </c>
      <c r="B246" s="568" t="s">
        <v>4731</v>
      </c>
      <c r="C246" s="568" t="s">
        <v>3828</v>
      </c>
      <c r="D246" s="568" t="s">
        <v>4950</v>
      </c>
      <c r="E246" s="568" t="s">
        <v>4951</v>
      </c>
      <c r="F246" s="571">
        <v>20</v>
      </c>
      <c r="G246" s="571">
        <v>4360</v>
      </c>
      <c r="H246" s="571">
        <v>1</v>
      </c>
      <c r="I246" s="571">
        <v>218</v>
      </c>
      <c r="J246" s="571">
        <v>8</v>
      </c>
      <c r="K246" s="571">
        <v>1744</v>
      </c>
      <c r="L246" s="571">
        <v>0.4</v>
      </c>
      <c r="M246" s="571">
        <v>218</v>
      </c>
      <c r="N246" s="571">
        <v>7</v>
      </c>
      <c r="O246" s="571">
        <v>1533</v>
      </c>
      <c r="P246" s="585">
        <v>0.35160550458715595</v>
      </c>
      <c r="Q246" s="572">
        <v>219</v>
      </c>
    </row>
    <row r="247" spans="1:17" ht="14.4" customHeight="1" x14ac:dyDescent="0.3">
      <c r="A247" s="567" t="s">
        <v>5258</v>
      </c>
      <c r="B247" s="568" t="s">
        <v>4731</v>
      </c>
      <c r="C247" s="568" t="s">
        <v>3828</v>
      </c>
      <c r="D247" s="568" t="s">
        <v>5378</v>
      </c>
      <c r="E247" s="568" t="s">
        <v>5379</v>
      </c>
      <c r="F247" s="571">
        <v>2</v>
      </c>
      <c r="G247" s="571">
        <v>828</v>
      </c>
      <c r="H247" s="571">
        <v>1</v>
      </c>
      <c r="I247" s="571">
        <v>414</v>
      </c>
      <c r="J247" s="571">
        <v>3</v>
      </c>
      <c r="K247" s="571">
        <v>1242</v>
      </c>
      <c r="L247" s="571">
        <v>1.5</v>
      </c>
      <c r="M247" s="571">
        <v>414</v>
      </c>
      <c r="N247" s="571">
        <v>2</v>
      </c>
      <c r="O247" s="571">
        <v>830</v>
      </c>
      <c r="P247" s="585">
        <v>1.0024154589371981</v>
      </c>
      <c r="Q247" s="572">
        <v>415</v>
      </c>
    </row>
    <row r="248" spans="1:17" ht="14.4" customHeight="1" x14ac:dyDescent="0.3">
      <c r="A248" s="567" t="s">
        <v>5258</v>
      </c>
      <c r="B248" s="568" t="s">
        <v>4731</v>
      </c>
      <c r="C248" s="568" t="s">
        <v>3828</v>
      </c>
      <c r="D248" s="568" t="s">
        <v>5380</v>
      </c>
      <c r="E248" s="568" t="s">
        <v>5381</v>
      </c>
      <c r="F248" s="571">
        <v>2</v>
      </c>
      <c r="G248" s="571">
        <v>1212</v>
      </c>
      <c r="H248" s="571">
        <v>1</v>
      </c>
      <c r="I248" s="571">
        <v>606</v>
      </c>
      <c r="J248" s="571">
        <v>2</v>
      </c>
      <c r="K248" s="571">
        <v>1216</v>
      </c>
      <c r="L248" s="571">
        <v>1.0033003300330032</v>
      </c>
      <c r="M248" s="571">
        <v>608</v>
      </c>
      <c r="N248" s="571">
        <v>1</v>
      </c>
      <c r="O248" s="571">
        <v>609</v>
      </c>
      <c r="P248" s="585">
        <v>0.50247524752475248</v>
      </c>
      <c r="Q248" s="572">
        <v>609</v>
      </c>
    </row>
    <row r="249" spans="1:17" ht="14.4" customHeight="1" x14ac:dyDescent="0.3">
      <c r="A249" s="567" t="s">
        <v>5258</v>
      </c>
      <c r="B249" s="568" t="s">
        <v>4731</v>
      </c>
      <c r="C249" s="568" t="s">
        <v>3828</v>
      </c>
      <c r="D249" s="568" t="s">
        <v>5382</v>
      </c>
      <c r="E249" s="568" t="s">
        <v>5383</v>
      </c>
      <c r="F249" s="571">
        <v>1</v>
      </c>
      <c r="G249" s="571">
        <v>655</v>
      </c>
      <c r="H249" s="571">
        <v>1</v>
      </c>
      <c r="I249" s="571">
        <v>655</v>
      </c>
      <c r="J249" s="571">
        <v>2</v>
      </c>
      <c r="K249" s="571">
        <v>1314</v>
      </c>
      <c r="L249" s="571">
        <v>2.0061068702290075</v>
      </c>
      <c r="M249" s="571">
        <v>657</v>
      </c>
      <c r="N249" s="571">
        <v>1</v>
      </c>
      <c r="O249" s="571">
        <v>658</v>
      </c>
      <c r="P249" s="585">
        <v>1.0045801526717557</v>
      </c>
      <c r="Q249" s="572">
        <v>658</v>
      </c>
    </row>
    <row r="250" spans="1:17" ht="14.4" customHeight="1" x14ac:dyDescent="0.3">
      <c r="A250" s="567" t="s">
        <v>5258</v>
      </c>
      <c r="B250" s="568" t="s">
        <v>4731</v>
      </c>
      <c r="C250" s="568" t="s">
        <v>3828</v>
      </c>
      <c r="D250" s="568" t="s">
        <v>5384</v>
      </c>
      <c r="E250" s="568" t="s">
        <v>5385</v>
      </c>
      <c r="F250" s="571">
        <v>7</v>
      </c>
      <c r="G250" s="571">
        <v>2968</v>
      </c>
      <c r="H250" s="571">
        <v>1</v>
      </c>
      <c r="I250" s="571">
        <v>424</v>
      </c>
      <c r="J250" s="571"/>
      <c r="K250" s="571"/>
      <c r="L250" s="571"/>
      <c r="M250" s="571"/>
      <c r="N250" s="571">
        <v>3</v>
      </c>
      <c r="O250" s="571">
        <v>1275</v>
      </c>
      <c r="P250" s="585">
        <v>0.42958221024258758</v>
      </c>
      <c r="Q250" s="572">
        <v>425</v>
      </c>
    </row>
    <row r="251" spans="1:17" ht="14.4" customHeight="1" x14ac:dyDescent="0.3">
      <c r="A251" s="567" t="s">
        <v>5258</v>
      </c>
      <c r="B251" s="568" t="s">
        <v>4731</v>
      </c>
      <c r="C251" s="568" t="s">
        <v>3828</v>
      </c>
      <c r="D251" s="568" t="s">
        <v>4932</v>
      </c>
      <c r="E251" s="568" t="s">
        <v>4933</v>
      </c>
      <c r="F251" s="571"/>
      <c r="G251" s="571"/>
      <c r="H251" s="571"/>
      <c r="I251" s="571"/>
      <c r="J251" s="571"/>
      <c r="K251" s="571"/>
      <c r="L251" s="571"/>
      <c r="M251" s="571"/>
      <c r="N251" s="571">
        <v>1</v>
      </c>
      <c r="O251" s="571">
        <v>257</v>
      </c>
      <c r="P251" s="585"/>
      <c r="Q251" s="572">
        <v>257</v>
      </c>
    </row>
    <row r="252" spans="1:17" ht="14.4" customHeight="1" x14ac:dyDescent="0.3">
      <c r="A252" s="567" t="s">
        <v>5258</v>
      </c>
      <c r="B252" s="568" t="s">
        <v>4731</v>
      </c>
      <c r="C252" s="568" t="s">
        <v>3828</v>
      </c>
      <c r="D252" s="568" t="s">
        <v>5386</v>
      </c>
      <c r="E252" s="568" t="s">
        <v>5387</v>
      </c>
      <c r="F252" s="571">
        <v>156</v>
      </c>
      <c r="G252" s="571">
        <v>30732</v>
      </c>
      <c r="H252" s="571">
        <v>1</v>
      </c>
      <c r="I252" s="571">
        <v>197</v>
      </c>
      <c r="J252" s="571">
        <v>135</v>
      </c>
      <c r="K252" s="571">
        <v>26595</v>
      </c>
      <c r="L252" s="571">
        <v>0.86538461538461542</v>
      </c>
      <c r="M252" s="571">
        <v>197</v>
      </c>
      <c r="N252" s="571">
        <v>59</v>
      </c>
      <c r="O252" s="571">
        <v>11682</v>
      </c>
      <c r="P252" s="585">
        <v>0.38012495119094103</v>
      </c>
      <c r="Q252" s="572">
        <v>198</v>
      </c>
    </row>
    <row r="253" spans="1:17" ht="14.4" customHeight="1" x14ac:dyDescent="0.3">
      <c r="A253" s="567" t="s">
        <v>5258</v>
      </c>
      <c r="B253" s="568" t="s">
        <v>4731</v>
      </c>
      <c r="C253" s="568" t="s">
        <v>3828</v>
      </c>
      <c r="D253" s="568" t="s">
        <v>3908</v>
      </c>
      <c r="E253" s="568" t="s">
        <v>3909</v>
      </c>
      <c r="F253" s="571">
        <v>1</v>
      </c>
      <c r="G253" s="571">
        <v>734</v>
      </c>
      <c r="H253" s="571">
        <v>1</v>
      </c>
      <c r="I253" s="571">
        <v>734</v>
      </c>
      <c r="J253" s="571"/>
      <c r="K253" s="571"/>
      <c r="L253" s="571"/>
      <c r="M253" s="571"/>
      <c r="N253" s="571"/>
      <c r="O253" s="571"/>
      <c r="P253" s="585"/>
      <c r="Q253" s="572"/>
    </row>
    <row r="254" spans="1:17" ht="14.4" customHeight="1" x14ac:dyDescent="0.3">
      <c r="A254" s="567" t="s">
        <v>5258</v>
      </c>
      <c r="B254" s="568" t="s">
        <v>4731</v>
      </c>
      <c r="C254" s="568" t="s">
        <v>3828</v>
      </c>
      <c r="D254" s="568" t="s">
        <v>5388</v>
      </c>
      <c r="E254" s="568" t="s">
        <v>5389</v>
      </c>
      <c r="F254" s="571"/>
      <c r="G254" s="571"/>
      <c r="H254" s="571"/>
      <c r="I254" s="571"/>
      <c r="J254" s="571">
        <v>1</v>
      </c>
      <c r="K254" s="571">
        <v>325</v>
      </c>
      <c r="L254" s="571"/>
      <c r="M254" s="571">
        <v>325</v>
      </c>
      <c r="N254" s="571"/>
      <c r="O254" s="571"/>
      <c r="P254" s="585"/>
      <c r="Q254" s="572"/>
    </row>
    <row r="255" spans="1:17" ht="14.4" customHeight="1" x14ac:dyDescent="0.3">
      <c r="A255" s="567" t="s">
        <v>5258</v>
      </c>
      <c r="B255" s="568" t="s">
        <v>4731</v>
      </c>
      <c r="C255" s="568" t="s">
        <v>3828</v>
      </c>
      <c r="D255" s="568" t="s">
        <v>5390</v>
      </c>
      <c r="E255" s="568" t="s">
        <v>5391</v>
      </c>
      <c r="F255" s="571">
        <v>1</v>
      </c>
      <c r="G255" s="571">
        <v>13683</v>
      </c>
      <c r="H255" s="571">
        <v>1</v>
      </c>
      <c r="I255" s="571">
        <v>13683</v>
      </c>
      <c r="J255" s="571"/>
      <c r="K255" s="571"/>
      <c r="L255" s="571"/>
      <c r="M255" s="571"/>
      <c r="N255" s="571"/>
      <c r="O255" s="571"/>
      <c r="P255" s="585"/>
      <c r="Q255" s="572"/>
    </row>
    <row r="256" spans="1:17" ht="14.4" customHeight="1" x14ac:dyDescent="0.3">
      <c r="A256" s="567" t="s">
        <v>5258</v>
      </c>
      <c r="B256" s="568" t="s">
        <v>4731</v>
      </c>
      <c r="C256" s="568" t="s">
        <v>3828</v>
      </c>
      <c r="D256" s="568" t="s">
        <v>5392</v>
      </c>
      <c r="E256" s="568" t="s">
        <v>5393</v>
      </c>
      <c r="F256" s="571">
        <v>2</v>
      </c>
      <c r="G256" s="571">
        <v>8236</v>
      </c>
      <c r="H256" s="571">
        <v>1</v>
      </c>
      <c r="I256" s="571">
        <v>4118</v>
      </c>
      <c r="J256" s="571">
        <v>3</v>
      </c>
      <c r="K256" s="571">
        <v>12366</v>
      </c>
      <c r="L256" s="571">
        <v>1.5014570179698883</v>
      </c>
      <c r="M256" s="571">
        <v>4122</v>
      </c>
      <c r="N256" s="571">
        <v>5</v>
      </c>
      <c r="O256" s="571">
        <v>20635</v>
      </c>
      <c r="P256" s="585">
        <v>2.5054638173870809</v>
      </c>
      <c r="Q256" s="572">
        <v>4127</v>
      </c>
    </row>
    <row r="257" spans="1:17" ht="14.4" customHeight="1" x14ac:dyDescent="0.3">
      <c r="A257" s="567" t="s">
        <v>5258</v>
      </c>
      <c r="B257" s="568" t="s">
        <v>4731</v>
      </c>
      <c r="C257" s="568" t="s">
        <v>3828</v>
      </c>
      <c r="D257" s="568" t="s">
        <v>5394</v>
      </c>
      <c r="E257" s="568" t="s">
        <v>5395</v>
      </c>
      <c r="F257" s="571">
        <v>2</v>
      </c>
      <c r="G257" s="571">
        <v>3968</v>
      </c>
      <c r="H257" s="571">
        <v>1</v>
      </c>
      <c r="I257" s="571">
        <v>1984</v>
      </c>
      <c r="J257" s="571">
        <v>3</v>
      </c>
      <c r="K257" s="571">
        <v>5964</v>
      </c>
      <c r="L257" s="571">
        <v>1.503024193548387</v>
      </c>
      <c r="M257" s="571">
        <v>1988</v>
      </c>
      <c r="N257" s="571">
        <v>1</v>
      </c>
      <c r="O257" s="571">
        <v>1993</v>
      </c>
      <c r="P257" s="585">
        <v>0.50226814516129037</v>
      </c>
      <c r="Q257" s="572">
        <v>1993</v>
      </c>
    </row>
    <row r="258" spans="1:17" ht="14.4" customHeight="1" x14ac:dyDescent="0.3">
      <c r="A258" s="567" t="s">
        <v>5258</v>
      </c>
      <c r="B258" s="568" t="s">
        <v>4731</v>
      </c>
      <c r="C258" s="568" t="s">
        <v>3828</v>
      </c>
      <c r="D258" s="568" t="s">
        <v>5396</v>
      </c>
      <c r="E258" s="568" t="s">
        <v>5397</v>
      </c>
      <c r="F258" s="571">
        <v>4</v>
      </c>
      <c r="G258" s="571">
        <v>1108</v>
      </c>
      <c r="H258" s="571">
        <v>1</v>
      </c>
      <c r="I258" s="571">
        <v>277</v>
      </c>
      <c r="J258" s="571">
        <v>2</v>
      </c>
      <c r="K258" s="571">
        <v>554</v>
      </c>
      <c r="L258" s="571">
        <v>0.5</v>
      </c>
      <c r="M258" s="571">
        <v>277</v>
      </c>
      <c r="N258" s="571">
        <v>4</v>
      </c>
      <c r="O258" s="571">
        <v>1112</v>
      </c>
      <c r="P258" s="585">
        <v>1.0036101083032491</v>
      </c>
      <c r="Q258" s="572">
        <v>278</v>
      </c>
    </row>
    <row r="259" spans="1:17" ht="14.4" customHeight="1" x14ac:dyDescent="0.3">
      <c r="A259" s="567" t="s">
        <v>5258</v>
      </c>
      <c r="B259" s="568" t="s">
        <v>4731</v>
      </c>
      <c r="C259" s="568" t="s">
        <v>3828</v>
      </c>
      <c r="D259" s="568" t="s">
        <v>5398</v>
      </c>
      <c r="E259" s="568" t="s">
        <v>5399</v>
      </c>
      <c r="F259" s="571">
        <v>2</v>
      </c>
      <c r="G259" s="571">
        <v>12480</v>
      </c>
      <c r="H259" s="571">
        <v>1</v>
      </c>
      <c r="I259" s="571">
        <v>6240</v>
      </c>
      <c r="J259" s="571"/>
      <c r="K259" s="571"/>
      <c r="L259" s="571"/>
      <c r="M259" s="571"/>
      <c r="N259" s="571"/>
      <c r="O259" s="571"/>
      <c r="P259" s="585"/>
      <c r="Q259" s="572"/>
    </row>
    <row r="260" spans="1:17" ht="14.4" customHeight="1" x14ac:dyDescent="0.3">
      <c r="A260" s="567" t="s">
        <v>5258</v>
      </c>
      <c r="B260" s="568" t="s">
        <v>4731</v>
      </c>
      <c r="C260" s="568" t="s">
        <v>3828</v>
      </c>
      <c r="D260" s="568" t="s">
        <v>5400</v>
      </c>
      <c r="E260" s="568" t="s">
        <v>5401</v>
      </c>
      <c r="F260" s="571"/>
      <c r="G260" s="571"/>
      <c r="H260" s="571"/>
      <c r="I260" s="571"/>
      <c r="J260" s="571"/>
      <c r="K260" s="571"/>
      <c r="L260" s="571"/>
      <c r="M260" s="571"/>
      <c r="N260" s="571">
        <v>1</v>
      </c>
      <c r="O260" s="571">
        <v>1515</v>
      </c>
      <c r="P260" s="585"/>
      <c r="Q260" s="572">
        <v>1515</v>
      </c>
    </row>
    <row r="261" spans="1:17" ht="14.4" customHeight="1" x14ac:dyDescent="0.3">
      <c r="A261" s="567" t="s">
        <v>5258</v>
      </c>
      <c r="B261" s="568" t="s">
        <v>4731</v>
      </c>
      <c r="C261" s="568" t="s">
        <v>3828</v>
      </c>
      <c r="D261" s="568" t="s">
        <v>5402</v>
      </c>
      <c r="E261" s="568" t="s">
        <v>5403</v>
      </c>
      <c r="F261" s="571">
        <v>1</v>
      </c>
      <c r="G261" s="571">
        <v>15032</v>
      </c>
      <c r="H261" s="571">
        <v>1</v>
      </c>
      <c r="I261" s="571">
        <v>15032</v>
      </c>
      <c r="J261" s="571"/>
      <c r="K261" s="571"/>
      <c r="L261" s="571"/>
      <c r="M261" s="571"/>
      <c r="N261" s="571">
        <v>1</v>
      </c>
      <c r="O261" s="571">
        <v>15049</v>
      </c>
      <c r="P261" s="585">
        <v>1.0011309207025014</v>
      </c>
      <c r="Q261" s="572">
        <v>15049</v>
      </c>
    </row>
    <row r="262" spans="1:17" ht="14.4" customHeight="1" x14ac:dyDescent="0.3">
      <c r="A262" s="567" t="s">
        <v>5258</v>
      </c>
      <c r="B262" s="568" t="s">
        <v>4731</v>
      </c>
      <c r="C262" s="568" t="s">
        <v>3828</v>
      </c>
      <c r="D262" s="568" t="s">
        <v>5404</v>
      </c>
      <c r="E262" s="568" t="s">
        <v>5405</v>
      </c>
      <c r="F262" s="571">
        <v>19</v>
      </c>
      <c r="G262" s="571">
        <v>159106</v>
      </c>
      <c r="H262" s="571">
        <v>1</v>
      </c>
      <c r="I262" s="571">
        <v>8374</v>
      </c>
      <c r="J262" s="571">
        <v>28</v>
      </c>
      <c r="K262" s="571">
        <v>234584</v>
      </c>
      <c r="L262" s="571">
        <v>1.4743881437532211</v>
      </c>
      <c r="M262" s="571">
        <v>8378</v>
      </c>
      <c r="N262" s="571">
        <v>26</v>
      </c>
      <c r="O262" s="571">
        <v>217984</v>
      </c>
      <c r="P262" s="585">
        <v>1.3700551833368948</v>
      </c>
      <c r="Q262" s="572">
        <v>8384</v>
      </c>
    </row>
    <row r="263" spans="1:17" ht="14.4" customHeight="1" x14ac:dyDescent="0.3">
      <c r="A263" s="567" t="s">
        <v>5258</v>
      </c>
      <c r="B263" s="568" t="s">
        <v>4731</v>
      </c>
      <c r="C263" s="568" t="s">
        <v>3828</v>
      </c>
      <c r="D263" s="568" t="s">
        <v>5406</v>
      </c>
      <c r="E263" s="568" t="s">
        <v>5407</v>
      </c>
      <c r="F263" s="571">
        <v>21</v>
      </c>
      <c r="G263" s="571">
        <v>39060</v>
      </c>
      <c r="H263" s="571">
        <v>1</v>
      </c>
      <c r="I263" s="571">
        <v>1860</v>
      </c>
      <c r="J263" s="571">
        <v>17</v>
      </c>
      <c r="K263" s="571">
        <v>31654</v>
      </c>
      <c r="L263" s="571">
        <v>0.81039426523297486</v>
      </c>
      <c r="M263" s="571">
        <v>1862</v>
      </c>
      <c r="N263" s="571">
        <v>21</v>
      </c>
      <c r="O263" s="571">
        <v>39144</v>
      </c>
      <c r="P263" s="585">
        <v>1.0021505376344086</v>
      </c>
      <c r="Q263" s="572">
        <v>1864</v>
      </c>
    </row>
    <row r="264" spans="1:17" ht="14.4" customHeight="1" x14ac:dyDescent="0.3">
      <c r="A264" s="567" t="s">
        <v>5258</v>
      </c>
      <c r="B264" s="568" t="s">
        <v>4731</v>
      </c>
      <c r="C264" s="568" t="s">
        <v>3828</v>
      </c>
      <c r="D264" s="568" t="s">
        <v>5408</v>
      </c>
      <c r="E264" s="568" t="s">
        <v>5407</v>
      </c>
      <c r="F264" s="571">
        <v>14</v>
      </c>
      <c r="G264" s="571">
        <v>53326</v>
      </c>
      <c r="H264" s="571">
        <v>1</v>
      </c>
      <c r="I264" s="571">
        <v>3809</v>
      </c>
      <c r="J264" s="571">
        <v>5</v>
      </c>
      <c r="K264" s="571">
        <v>19055</v>
      </c>
      <c r="L264" s="571">
        <v>0.35733038292765257</v>
      </c>
      <c r="M264" s="571">
        <v>3811</v>
      </c>
      <c r="N264" s="571">
        <v>20</v>
      </c>
      <c r="O264" s="571">
        <v>76300</v>
      </c>
      <c r="P264" s="585">
        <v>1.4308217379889734</v>
      </c>
      <c r="Q264" s="572">
        <v>3815</v>
      </c>
    </row>
    <row r="265" spans="1:17" ht="14.4" customHeight="1" x14ac:dyDescent="0.3">
      <c r="A265" s="567" t="s">
        <v>5258</v>
      </c>
      <c r="B265" s="568" t="s">
        <v>4731</v>
      </c>
      <c r="C265" s="568" t="s">
        <v>3828</v>
      </c>
      <c r="D265" s="568" t="s">
        <v>5409</v>
      </c>
      <c r="E265" s="568" t="s">
        <v>5410</v>
      </c>
      <c r="F265" s="571">
        <v>3</v>
      </c>
      <c r="G265" s="571">
        <v>15423</v>
      </c>
      <c r="H265" s="571">
        <v>1</v>
      </c>
      <c r="I265" s="571">
        <v>5141</v>
      </c>
      <c r="J265" s="571">
        <v>1</v>
      </c>
      <c r="K265" s="571">
        <v>5145</v>
      </c>
      <c r="L265" s="571">
        <v>0.33359268624781169</v>
      </c>
      <c r="M265" s="571">
        <v>5145</v>
      </c>
      <c r="N265" s="571">
        <v>1</v>
      </c>
      <c r="O265" s="571">
        <v>5150</v>
      </c>
      <c r="P265" s="585">
        <v>0.33391687739090969</v>
      </c>
      <c r="Q265" s="572">
        <v>5150</v>
      </c>
    </row>
    <row r="266" spans="1:17" ht="14.4" customHeight="1" x14ac:dyDescent="0.3">
      <c r="A266" s="567" t="s">
        <v>5258</v>
      </c>
      <c r="B266" s="568" t="s">
        <v>4731</v>
      </c>
      <c r="C266" s="568" t="s">
        <v>3828</v>
      </c>
      <c r="D266" s="568" t="s">
        <v>5411</v>
      </c>
      <c r="E266" s="568" t="s">
        <v>5412</v>
      </c>
      <c r="F266" s="571">
        <v>1</v>
      </c>
      <c r="G266" s="571">
        <v>7822</v>
      </c>
      <c r="H266" s="571">
        <v>1</v>
      </c>
      <c r="I266" s="571">
        <v>7822</v>
      </c>
      <c r="J266" s="571"/>
      <c r="K266" s="571"/>
      <c r="L266" s="571"/>
      <c r="M266" s="571"/>
      <c r="N266" s="571">
        <v>2</v>
      </c>
      <c r="O266" s="571">
        <v>15670</v>
      </c>
      <c r="P266" s="585">
        <v>2.0033239580669906</v>
      </c>
      <c r="Q266" s="572">
        <v>7835</v>
      </c>
    </row>
    <row r="267" spans="1:17" ht="14.4" customHeight="1" x14ac:dyDescent="0.3">
      <c r="A267" s="567" t="s">
        <v>5258</v>
      </c>
      <c r="B267" s="568" t="s">
        <v>4731</v>
      </c>
      <c r="C267" s="568" t="s">
        <v>3828</v>
      </c>
      <c r="D267" s="568" t="s">
        <v>5413</v>
      </c>
      <c r="E267" s="568" t="s">
        <v>5414</v>
      </c>
      <c r="F267" s="571"/>
      <c r="G267" s="571"/>
      <c r="H267" s="571"/>
      <c r="I267" s="571"/>
      <c r="J267" s="571"/>
      <c r="K267" s="571"/>
      <c r="L267" s="571"/>
      <c r="M267" s="571"/>
      <c r="N267" s="571">
        <v>2</v>
      </c>
      <c r="O267" s="571">
        <v>1828</v>
      </c>
      <c r="P267" s="585"/>
      <c r="Q267" s="572">
        <v>914</v>
      </c>
    </row>
    <row r="268" spans="1:17" ht="14.4" customHeight="1" x14ac:dyDescent="0.3">
      <c r="A268" s="567" t="s">
        <v>5258</v>
      </c>
      <c r="B268" s="568" t="s">
        <v>4731</v>
      </c>
      <c r="C268" s="568" t="s">
        <v>3828</v>
      </c>
      <c r="D268" s="568" t="s">
        <v>5415</v>
      </c>
      <c r="E268" s="568" t="s">
        <v>5416</v>
      </c>
      <c r="F268" s="571">
        <v>2</v>
      </c>
      <c r="G268" s="571">
        <v>3302</v>
      </c>
      <c r="H268" s="571">
        <v>1</v>
      </c>
      <c r="I268" s="571">
        <v>1651</v>
      </c>
      <c r="J268" s="571"/>
      <c r="K268" s="571"/>
      <c r="L268" s="571"/>
      <c r="M268" s="571"/>
      <c r="N268" s="571"/>
      <c r="O268" s="571"/>
      <c r="P268" s="585"/>
      <c r="Q268" s="572"/>
    </row>
    <row r="269" spans="1:17" ht="14.4" customHeight="1" x14ac:dyDescent="0.3">
      <c r="A269" s="567" t="s">
        <v>5258</v>
      </c>
      <c r="B269" s="568" t="s">
        <v>4731</v>
      </c>
      <c r="C269" s="568" t="s">
        <v>3828</v>
      </c>
      <c r="D269" s="568" t="s">
        <v>5417</v>
      </c>
      <c r="E269" s="568" t="s">
        <v>5418</v>
      </c>
      <c r="F269" s="571">
        <v>36</v>
      </c>
      <c r="G269" s="571">
        <v>76104</v>
      </c>
      <c r="H269" s="571">
        <v>1</v>
      </c>
      <c r="I269" s="571">
        <v>2114</v>
      </c>
      <c r="J269" s="571">
        <v>35</v>
      </c>
      <c r="K269" s="571">
        <v>74060</v>
      </c>
      <c r="L269" s="571">
        <v>0.97314201618837382</v>
      </c>
      <c r="M269" s="571">
        <v>2116</v>
      </c>
      <c r="N269" s="571">
        <v>106</v>
      </c>
      <c r="O269" s="571">
        <v>224508</v>
      </c>
      <c r="P269" s="585">
        <v>2.9500157678965624</v>
      </c>
      <c r="Q269" s="572">
        <v>2118</v>
      </c>
    </row>
    <row r="270" spans="1:17" ht="14.4" customHeight="1" x14ac:dyDescent="0.3">
      <c r="A270" s="567" t="s">
        <v>5258</v>
      </c>
      <c r="B270" s="568" t="s">
        <v>4731</v>
      </c>
      <c r="C270" s="568" t="s">
        <v>3828</v>
      </c>
      <c r="D270" s="568" t="s">
        <v>5419</v>
      </c>
      <c r="E270" s="568" t="s">
        <v>5420</v>
      </c>
      <c r="F270" s="571">
        <v>35</v>
      </c>
      <c r="G270" s="571">
        <v>36470</v>
      </c>
      <c r="H270" s="571">
        <v>1</v>
      </c>
      <c r="I270" s="571">
        <v>1042</v>
      </c>
      <c r="J270" s="571"/>
      <c r="K270" s="571"/>
      <c r="L270" s="571"/>
      <c r="M270" s="571"/>
      <c r="N270" s="571"/>
      <c r="O270" s="571"/>
      <c r="P270" s="585"/>
      <c r="Q270" s="572"/>
    </row>
    <row r="271" spans="1:17" ht="14.4" customHeight="1" x14ac:dyDescent="0.3">
      <c r="A271" s="567" t="s">
        <v>5258</v>
      </c>
      <c r="B271" s="568" t="s">
        <v>4731</v>
      </c>
      <c r="C271" s="568" t="s">
        <v>3828</v>
      </c>
      <c r="D271" s="568" t="s">
        <v>5421</v>
      </c>
      <c r="E271" s="568" t="s">
        <v>5422</v>
      </c>
      <c r="F271" s="571">
        <v>73</v>
      </c>
      <c r="G271" s="571">
        <v>145416</v>
      </c>
      <c r="H271" s="571">
        <v>1</v>
      </c>
      <c r="I271" s="571">
        <v>1992</v>
      </c>
      <c r="J271" s="571">
        <v>113</v>
      </c>
      <c r="K271" s="571">
        <v>225322</v>
      </c>
      <c r="L271" s="571">
        <v>1.5494993673323432</v>
      </c>
      <c r="M271" s="571">
        <v>1994</v>
      </c>
      <c r="N271" s="571">
        <v>101</v>
      </c>
      <c r="O271" s="571">
        <v>201596</v>
      </c>
      <c r="P271" s="585">
        <v>1.3863398800682181</v>
      </c>
      <c r="Q271" s="572">
        <v>1996</v>
      </c>
    </row>
    <row r="272" spans="1:17" ht="14.4" customHeight="1" x14ac:dyDescent="0.3">
      <c r="A272" s="567" t="s">
        <v>5258</v>
      </c>
      <c r="B272" s="568" t="s">
        <v>4731</v>
      </c>
      <c r="C272" s="568" t="s">
        <v>3828</v>
      </c>
      <c r="D272" s="568" t="s">
        <v>5423</v>
      </c>
      <c r="E272" s="568" t="s">
        <v>5424</v>
      </c>
      <c r="F272" s="571">
        <v>23</v>
      </c>
      <c r="G272" s="571">
        <v>29302</v>
      </c>
      <c r="H272" s="571">
        <v>1</v>
      </c>
      <c r="I272" s="571">
        <v>1274</v>
      </c>
      <c r="J272" s="571">
        <v>22</v>
      </c>
      <c r="K272" s="571">
        <v>28072</v>
      </c>
      <c r="L272" s="571">
        <v>0.95802334311651083</v>
      </c>
      <c r="M272" s="571">
        <v>1276</v>
      </c>
      <c r="N272" s="571">
        <v>18</v>
      </c>
      <c r="O272" s="571">
        <v>22986</v>
      </c>
      <c r="P272" s="585">
        <v>0.7844515732714491</v>
      </c>
      <c r="Q272" s="572">
        <v>1277</v>
      </c>
    </row>
    <row r="273" spans="1:17" ht="14.4" customHeight="1" x14ac:dyDescent="0.3">
      <c r="A273" s="567" t="s">
        <v>5258</v>
      </c>
      <c r="B273" s="568" t="s">
        <v>4731</v>
      </c>
      <c r="C273" s="568" t="s">
        <v>3828</v>
      </c>
      <c r="D273" s="568" t="s">
        <v>5425</v>
      </c>
      <c r="E273" s="568" t="s">
        <v>5426</v>
      </c>
      <c r="F273" s="571">
        <v>19</v>
      </c>
      <c r="G273" s="571">
        <v>22078</v>
      </c>
      <c r="H273" s="571">
        <v>1</v>
      </c>
      <c r="I273" s="571">
        <v>1162</v>
      </c>
      <c r="J273" s="571">
        <v>18</v>
      </c>
      <c r="K273" s="571">
        <v>20934</v>
      </c>
      <c r="L273" s="571">
        <v>0.94818371229278009</v>
      </c>
      <c r="M273" s="571">
        <v>1163</v>
      </c>
      <c r="N273" s="571">
        <v>19</v>
      </c>
      <c r="O273" s="571">
        <v>22116</v>
      </c>
      <c r="P273" s="585">
        <v>1.0017211703958693</v>
      </c>
      <c r="Q273" s="572">
        <v>1164</v>
      </c>
    </row>
    <row r="274" spans="1:17" ht="14.4" customHeight="1" x14ac:dyDescent="0.3">
      <c r="A274" s="567" t="s">
        <v>5258</v>
      </c>
      <c r="B274" s="568" t="s">
        <v>4731</v>
      </c>
      <c r="C274" s="568" t="s">
        <v>3828</v>
      </c>
      <c r="D274" s="568" t="s">
        <v>5427</v>
      </c>
      <c r="E274" s="568" t="s">
        <v>5428</v>
      </c>
      <c r="F274" s="571">
        <v>7</v>
      </c>
      <c r="G274" s="571">
        <v>35441</v>
      </c>
      <c r="H274" s="571">
        <v>1</v>
      </c>
      <c r="I274" s="571">
        <v>5063</v>
      </c>
      <c r="J274" s="571">
        <v>15</v>
      </c>
      <c r="K274" s="571">
        <v>75975</v>
      </c>
      <c r="L274" s="571">
        <v>2.1437036201010131</v>
      </c>
      <c r="M274" s="571">
        <v>5065</v>
      </c>
      <c r="N274" s="571">
        <v>10</v>
      </c>
      <c r="O274" s="571">
        <v>50680</v>
      </c>
      <c r="P274" s="585">
        <v>1.4299822239778788</v>
      </c>
      <c r="Q274" s="572">
        <v>5068</v>
      </c>
    </row>
    <row r="275" spans="1:17" ht="14.4" customHeight="1" x14ac:dyDescent="0.3">
      <c r="A275" s="567" t="s">
        <v>5258</v>
      </c>
      <c r="B275" s="568" t="s">
        <v>4731</v>
      </c>
      <c r="C275" s="568" t="s">
        <v>3828</v>
      </c>
      <c r="D275" s="568" t="s">
        <v>5429</v>
      </c>
      <c r="E275" s="568" t="s">
        <v>5430</v>
      </c>
      <c r="F275" s="571"/>
      <c r="G275" s="571"/>
      <c r="H275" s="571"/>
      <c r="I275" s="571"/>
      <c r="J275" s="571">
        <v>2</v>
      </c>
      <c r="K275" s="571">
        <v>10354</v>
      </c>
      <c r="L275" s="571"/>
      <c r="M275" s="571">
        <v>5177</v>
      </c>
      <c r="N275" s="571">
        <v>1</v>
      </c>
      <c r="O275" s="571">
        <v>5180</v>
      </c>
      <c r="P275" s="585"/>
      <c r="Q275" s="572">
        <v>5180</v>
      </c>
    </row>
    <row r="276" spans="1:17" ht="14.4" customHeight="1" x14ac:dyDescent="0.3">
      <c r="A276" s="567" t="s">
        <v>5258</v>
      </c>
      <c r="B276" s="568" t="s">
        <v>4731</v>
      </c>
      <c r="C276" s="568" t="s">
        <v>3828</v>
      </c>
      <c r="D276" s="568" t="s">
        <v>5431</v>
      </c>
      <c r="E276" s="568" t="s">
        <v>5432</v>
      </c>
      <c r="F276" s="571"/>
      <c r="G276" s="571"/>
      <c r="H276" s="571"/>
      <c r="I276" s="571"/>
      <c r="J276" s="571"/>
      <c r="K276" s="571"/>
      <c r="L276" s="571"/>
      <c r="M276" s="571"/>
      <c r="N276" s="571">
        <v>1</v>
      </c>
      <c r="O276" s="571">
        <v>7673</v>
      </c>
      <c r="P276" s="585"/>
      <c r="Q276" s="572">
        <v>7673</v>
      </c>
    </row>
    <row r="277" spans="1:17" ht="14.4" customHeight="1" x14ac:dyDescent="0.3">
      <c r="A277" s="567" t="s">
        <v>5258</v>
      </c>
      <c r="B277" s="568" t="s">
        <v>4731</v>
      </c>
      <c r="C277" s="568" t="s">
        <v>3828</v>
      </c>
      <c r="D277" s="568" t="s">
        <v>5433</v>
      </c>
      <c r="E277" s="568" t="s">
        <v>5434</v>
      </c>
      <c r="F277" s="571"/>
      <c r="G277" s="571"/>
      <c r="H277" s="571"/>
      <c r="I277" s="571"/>
      <c r="J277" s="571"/>
      <c r="K277" s="571"/>
      <c r="L277" s="571"/>
      <c r="M277" s="571"/>
      <c r="N277" s="571">
        <v>1</v>
      </c>
      <c r="O277" s="571">
        <v>5508</v>
      </c>
      <c r="P277" s="585"/>
      <c r="Q277" s="572">
        <v>5508</v>
      </c>
    </row>
    <row r="278" spans="1:17" ht="14.4" customHeight="1" x14ac:dyDescent="0.3">
      <c r="A278" s="567" t="s">
        <v>5258</v>
      </c>
      <c r="B278" s="568" t="s">
        <v>4731</v>
      </c>
      <c r="C278" s="568" t="s">
        <v>3828</v>
      </c>
      <c r="D278" s="568" t="s">
        <v>5435</v>
      </c>
      <c r="E278" s="568" t="s">
        <v>5436</v>
      </c>
      <c r="F278" s="571">
        <v>2</v>
      </c>
      <c r="G278" s="571">
        <v>5378</v>
      </c>
      <c r="H278" s="571">
        <v>1</v>
      </c>
      <c r="I278" s="571">
        <v>2689</v>
      </c>
      <c r="J278" s="571">
        <v>5</v>
      </c>
      <c r="K278" s="571">
        <v>13455</v>
      </c>
      <c r="L278" s="571">
        <v>2.5018594272963925</v>
      </c>
      <c r="M278" s="571">
        <v>2691</v>
      </c>
      <c r="N278" s="571">
        <v>5</v>
      </c>
      <c r="O278" s="571">
        <v>13460</v>
      </c>
      <c r="P278" s="585">
        <v>2.5027891409445893</v>
      </c>
      <c r="Q278" s="572">
        <v>2692</v>
      </c>
    </row>
    <row r="279" spans="1:17" ht="14.4" customHeight="1" x14ac:dyDescent="0.3">
      <c r="A279" s="567" t="s">
        <v>5437</v>
      </c>
      <c r="B279" s="568" t="s">
        <v>5438</v>
      </c>
      <c r="C279" s="568" t="s">
        <v>3828</v>
      </c>
      <c r="D279" s="568" t="s">
        <v>5439</v>
      </c>
      <c r="E279" s="568" t="s">
        <v>5440</v>
      </c>
      <c r="F279" s="571">
        <v>52</v>
      </c>
      <c r="G279" s="571">
        <v>13468</v>
      </c>
      <c r="H279" s="571">
        <v>1</v>
      </c>
      <c r="I279" s="571">
        <v>259</v>
      </c>
      <c r="J279" s="571">
        <v>51</v>
      </c>
      <c r="K279" s="571">
        <v>13311</v>
      </c>
      <c r="L279" s="571">
        <v>0.98834273834273834</v>
      </c>
      <c r="M279" s="571">
        <v>261</v>
      </c>
      <c r="N279" s="571">
        <v>69</v>
      </c>
      <c r="O279" s="571">
        <v>18078</v>
      </c>
      <c r="P279" s="585">
        <v>1.3422928422928424</v>
      </c>
      <c r="Q279" s="572">
        <v>262</v>
      </c>
    </row>
    <row r="280" spans="1:17" ht="14.4" customHeight="1" x14ac:dyDescent="0.3">
      <c r="A280" s="567" t="s">
        <v>5437</v>
      </c>
      <c r="B280" s="568" t="s">
        <v>5438</v>
      </c>
      <c r="C280" s="568" t="s">
        <v>3828</v>
      </c>
      <c r="D280" s="568" t="s">
        <v>5441</v>
      </c>
      <c r="E280" s="568" t="s">
        <v>5442</v>
      </c>
      <c r="F280" s="571">
        <v>36</v>
      </c>
      <c r="G280" s="571">
        <v>5724</v>
      </c>
      <c r="H280" s="571">
        <v>1</v>
      </c>
      <c r="I280" s="571">
        <v>159</v>
      </c>
      <c r="J280" s="571">
        <v>38</v>
      </c>
      <c r="K280" s="571">
        <v>6042</v>
      </c>
      <c r="L280" s="571">
        <v>1.0555555555555556</v>
      </c>
      <c r="M280" s="571">
        <v>159</v>
      </c>
      <c r="N280" s="571">
        <v>36</v>
      </c>
      <c r="O280" s="571">
        <v>5760</v>
      </c>
      <c r="P280" s="585">
        <v>1.0062893081761006</v>
      </c>
      <c r="Q280" s="572">
        <v>160</v>
      </c>
    </row>
    <row r="281" spans="1:17" ht="14.4" customHeight="1" x14ac:dyDescent="0.3">
      <c r="A281" s="567" t="s">
        <v>5437</v>
      </c>
      <c r="B281" s="568" t="s">
        <v>5438</v>
      </c>
      <c r="C281" s="568" t="s">
        <v>3828</v>
      </c>
      <c r="D281" s="568" t="s">
        <v>5443</v>
      </c>
      <c r="E281" s="568" t="s">
        <v>5444</v>
      </c>
      <c r="F281" s="571">
        <v>253</v>
      </c>
      <c r="G281" s="571">
        <v>17710</v>
      </c>
      <c r="H281" s="571">
        <v>1</v>
      </c>
      <c r="I281" s="571">
        <v>70</v>
      </c>
      <c r="J281" s="571">
        <v>257</v>
      </c>
      <c r="K281" s="571">
        <v>17990</v>
      </c>
      <c r="L281" s="571">
        <v>1.0158102766798418</v>
      </c>
      <c r="M281" s="571">
        <v>70</v>
      </c>
      <c r="N281" s="571">
        <v>270</v>
      </c>
      <c r="O281" s="571">
        <v>18900</v>
      </c>
      <c r="P281" s="585">
        <v>1.0671936758893281</v>
      </c>
      <c r="Q281" s="572">
        <v>70</v>
      </c>
    </row>
    <row r="282" spans="1:17" ht="14.4" customHeight="1" x14ac:dyDescent="0.3">
      <c r="A282" s="567" t="s">
        <v>5437</v>
      </c>
      <c r="B282" s="568" t="s">
        <v>5438</v>
      </c>
      <c r="C282" s="568" t="s">
        <v>3828</v>
      </c>
      <c r="D282" s="568" t="s">
        <v>5445</v>
      </c>
      <c r="E282" s="568" t="s">
        <v>5444</v>
      </c>
      <c r="F282" s="571">
        <v>683</v>
      </c>
      <c r="G282" s="571">
        <v>137966</v>
      </c>
      <c r="H282" s="571">
        <v>1</v>
      </c>
      <c r="I282" s="571">
        <v>202</v>
      </c>
      <c r="J282" s="571">
        <v>461</v>
      </c>
      <c r="K282" s="571">
        <v>93122</v>
      </c>
      <c r="L282" s="571">
        <v>0.67496339677891659</v>
      </c>
      <c r="M282" s="571">
        <v>202</v>
      </c>
      <c r="N282" s="571">
        <v>487</v>
      </c>
      <c r="O282" s="571">
        <v>98861</v>
      </c>
      <c r="P282" s="585">
        <v>0.71656060188742154</v>
      </c>
      <c r="Q282" s="572">
        <v>203</v>
      </c>
    </row>
    <row r="283" spans="1:17" ht="14.4" customHeight="1" x14ac:dyDescent="0.3">
      <c r="A283" s="567" t="s">
        <v>5437</v>
      </c>
      <c r="B283" s="568" t="s">
        <v>5438</v>
      </c>
      <c r="C283" s="568" t="s">
        <v>3828</v>
      </c>
      <c r="D283" s="568" t="s">
        <v>5446</v>
      </c>
      <c r="E283" s="568" t="s">
        <v>5447</v>
      </c>
      <c r="F283" s="571">
        <v>281</v>
      </c>
      <c r="G283" s="571">
        <v>81771</v>
      </c>
      <c r="H283" s="571">
        <v>1</v>
      </c>
      <c r="I283" s="571">
        <v>291</v>
      </c>
      <c r="J283" s="571">
        <v>97</v>
      </c>
      <c r="K283" s="571">
        <v>28227</v>
      </c>
      <c r="L283" s="571">
        <v>0.34519572953736655</v>
      </c>
      <c r="M283" s="571">
        <v>291</v>
      </c>
      <c r="N283" s="571">
        <v>166</v>
      </c>
      <c r="O283" s="571">
        <v>48472</v>
      </c>
      <c r="P283" s="585">
        <v>0.59277739051742062</v>
      </c>
      <c r="Q283" s="572">
        <v>292</v>
      </c>
    </row>
    <row r="284" spans="1:17" ht="14.4" customHeight="1" x14ac:dyDescent="0.3">
      <c r="A284" s="567" t="s">
        <v>5437</v>
      </c>
      <c r="B284" s="568" t="s">
        <v>5438</v>
      </c>
      <c r="C284" s="568" t="s">
        <v>3828</v>
      </c>
      <c r="D284" s="568" t="s">
        <v>5448</v>
      </c>
      <c r="E284" s="568" t="s">
        <v>5449</v>
      </c>
      <c r="F284" s="571"/>
      <c r="G284" s="571"/>
      <c r="H284" s="571"/>
      <c r="I284" s="571"/>
      <c r="J284" s="571"/>
      <c r="K284" s="571"/>
      <c r="L284" s="571"/>
      <c r="M284" s="571"/>
      <c r="N284" s="571">
        <v>1</v>
      </c>
      <c r="O284" s="571">
        <v>216</v>
      </c>
      <c r="P284" s="585"/>
      <c r="Q284" s="572">
        <v>216</v>
      </c>
    </row>
    <row r="285" spans="1:17" ht="14.4" customHeight="1" x14ac:dyDescent="0.3">
      <c r="A285" s="567" t="s">
        <v>5437</v>
      </c>
      <c r="B285" s="568" t="s">
        <v>5438</v>
      </c>
      <c r="C285" s="568" t="s">
        <v>3828</v>
      </c>
      <c r="D285" s="568" t="s">
        <v>5450</v>
      </c>
      <c r="E285" s="568" t="s">
        <v>5451</v>
      </c>
      <c r="F285" s="571">
        <v>11</v>
      </c>
      <c r="G285" s="571">
        <v>1177</v>
      </c>
      <c r="H285" s="571">
        <v>1</v>
      </c>
      <c r="I285" s="571">
        <v>107</v>
      </c>
      <c r="J285" s="571">
        <v>1</v>
      </c>
      <c r="K285" s="571">
        <v>107</v>
      </c>
      <c r="L285" s="571">
        <v>9.0909090909090912E-2</v>
      </c>
      <c r="M285" s="571">
        <v>107</v>
      </c>
      <c r="N285" s="571">
        <v>7</v>
      </c>
      <c r="O285" s="571">
        <v>756</v>
      </c>
      <c r="P285" s="585">
        <v>0.64231096006796939</v>
      </c>
      <c r="Q285" s="572">
        <v>108</v>
      </c>
    </row>
    <row r="286" spans="1:17" ht="14.4" customHeight="1" x14ac:dyDescent="0.3">
      <c r="A286" s="567" t="s">
        <v>5437</v>
      </c>
      <c r="B286" s="568" t="s">
        <v>5438</v>
      </c>
      <c r="C286" s="568" t="s">
        <v>3828</v>
      </c>
      <c r="D286" s="568" t="s">
        <v>5452</v>
      </c>
      <c r="E286" s="568" t="s">
        <v>5453</v>
      </c>
      <c r="F286" s="571">
        <v>6</v>
      </c>
      <c r="G286" s="571">
        <v>552</v>
      </c>
      <c r="H286" s="571">
        <v>1</v>
      </c>
      <c r="I286" s="571">
        <v>92</v>
      </c>
      <c r="J286" s="571"/>
      <c r="K286" s="571"/>
      <c r="L286" s="571"/>
      <c r="M286" s="571"/>
      <c r="N286" s="571">
        <v>12</v>
      </c>
      <c r="O286" s="571">
        <v>1116</v>
      </c>
      <c r="P286" s="585">
        <v>2.0217391304347827</v>
      </c>
      <c r="Q286" s="572">
        <v>93</v>
      </c>
    </row>
    <row r="287" spans="1:17" ht="14.4" customHeight="1" x14ac:dyDescent="0.3">
      <c r="A287" s="567" t="s">
        <v>5437</v>
      </c>
      <c r="B287" s="568" t="s">
        <v>5438</v>
      </c>
      <c r="C287" s="568" t="s">
        <v>3828</v>
      </c>
      <c r="D287" s="568" t="s">
        <v>5454</v>
      </c>
      <c r="E287" s="568" t="s">
        <v>5455</v>
      </c>
      <c r="F287" s="571"/>
      <c r="G287" s="571"/>
      <c r="H287" s="571"/>
      <c r="I287" s="571"/>
      <c r="J287" s="571"/>
      <c r="K287" s="571"/>
      <c r="L287" s="571"/>
      <c r="M287" s="571"/>
      <c r="N287" s="571">
        <v>1</v>
      </c>
      <c r="O287" s="571">
        <v>220</v>
      </c>
      <c r="P287" s="585"/>
      <c r="Q287" s="572">
        <v>220</v>
      </c>
    </row>
    <row r="288" spans="1:17" ht="14.4" customHeight="1" x14ac:dyDescent="0.3">
      <c r="A288" s="567" t="s">
        <v>5437</v>
      </c>
      <c r="B288" s="568" t="s">
        <v>5438</v>
      </c>
      <c r="C288" s="568" t="s">
        <v>3828</v>
      </c>
      <c r="D288" s="568" t="s">
        <v>5456</v>
      </c>
      <c r="E288" s="568" t="s">
        <v>5457</v>
      </c>
      <c r="F288" s="571">
        <v>103</v>
      </c>
      <c r="G288" s="571">
        <v>31003</v>
      </c>
      <c r="H288" s="571">
        <v>1</v>
      </c>
      <c r="I288" s="571">
        <v>301</v>
      </c>
      <c r="J288" s="571">
        <v>93</v>
      </c>
      <c r="K288" s="571">
        <v>28086</v>
      </c>
      <c r="L288" s="571">
        <v>0.90591233106473568</v>
      </c>
      <c r="M288" s="571">
        <v>302</v>
      </c>
      <c r="N288" s="571">
        <v>86</v>
      </c>
      <c r="O288" s="571">
        <v>26058</v>
      </c>
      <c r="P288" s="585">
        <v>0.84049930651872395</v>
      </c>
      <c r="Q288" s="572">
        <v>303</v>
      </c>
    </row>
    <row r="289" spans="1:17" ht="14.4" customHeight="1" x14ac:dyDescent="0.3">
      <c r="A289" s="567" t="s">
        <v>5437</v>
      </c>
      <c r="B289" s="568" t="s">
        <v>5438</v>
      </c>
      <c r="C289" s="568" t="s">
        <v>3828</v>
      </c>
      <c r="D289" s="568" t="s">
        <v>5458</v>
      </c>
      <c r="E289" s="568" t="s">
        <v>5459</v>
      </c>
      <c r="F289" s="571">
        <v>80</v>
      </c>
      <c r="G289" s="571">
        <v>10640</v>
      </c>
      <c r="H289" s="571">
        <v>1</v>
      </c>
      <c r="I289" s="571">
        <v>133</v>
      </c>
      <c r="J289" s="571">
        <v>94</v>
      </c>
      <c r="K289" s="571">
        <v>12502</v>
      </c>
      <c r="L289" s="571">
        <v>1.175</v>
      </c>
      <c r="M289" s="571">
        <v>133</v>
      </c>
      <c r="N289" s="571">
        <v>89</v>
      </c>
      <c r="O289" s="571">
        <v>11926</v>
      </c>
      <c r="P289" s="585">
        <v>1.1208646616541353</v>
      </c>
      <c r="Q289" s="572">
        <v>134</v>
      </c>
    </row>
    <row r="290" spans="1:17" ht="14.4" customHeight="1" x14ac:dyDescent="0.3">
      <c r="A290" s="567" t="s">
        <v>5437</v>
      </c>
      <c r="B290" s="568" t="s">
        <v>5438</v>
      </c>
      <c r="C290" s="568" t="s">
        <v>3828</v>
      </c>
      <c r="D290" s="568" t="s">
        <v>5460</v>
      </c>
      <c r="E290" s="568" t="s">
        <v>5459</v>
      </c>
      <c r="F290" s="571">
        <v>3</v>
      </c>
      <c r="G290" s="571">
        <v>522</v>
      </c>
      <c r="H290" s="571">
        <v>1</v>
      </c>
      <c r="I290" s="571">
        <v>174</v>
      </c>
      <c r="J290" s="571"/>
      <c r="K290" s="571"/>
      <c r="L290" s="571"/>
      <c r="M290" s="571"/>
      <c r="N290" s="571"/>
      <c r="O290" s="571"/>
      <c r="P290" s="585"/>
      <c r="Q290" s="572"/>
    </row>
    <row r="291" spans="1:17" ht="14.4" customHeight="1" x14ac:dyDescent="0.3">
      <c r="A291" s="567" t="s">
        <v>5437</v>
      </c>
      <c r="B291" s="568" t="s">
        <v>5438</v>
      </c>
      <c r="C291" s="568" t="s">
        <v>3828</v>
      </c>
      <c r="D291" s="568" t="s">
        <v>5461</v>
      </c>
      <c r="E291" s="568" t="s">
        <v>5462</v>
      </c>
      <c r="F291" s="571">
        <v>102</v>
      </c>
      <c r="G291" s="571">
        <v>14280</v>
      </c>
      <c r="H291" s="571">
        <v>1</v>
      </c>
      <c r="I291" s="571">
        <v>140</v>
      </c>
      <c r="J291" s="571">
        <v>93</v>
      </c>
      <c r="K291" s="571">
        <v>13020</v>
      </c>
      <c r="L291" s="571">
        <v>0.91176470588235292</v>
      </c>
      <c r="M291" s="571">
        <v>140</v>
      </c>
      <c r="N291" s="571">
        <v>86</v>
      </c>
      <c r="O291" s="571">
        <v>12126</v>
      </c>
      <c r="P291" s="585">
        <v>0.8491596638655462</v>
      </c>
      <c r="Q291" s="572">
        <v>141</v>
      </c>
    </row>
    <row r="292" spans="1:17" ht="14.4" customHeight="1" x14ac:dyDescent="0.3">
      <c r="A292" s="567" t="s">
        <v>5437</v>
      </c>
      <c r="B292" s="568" t="s">
        <v>5438</v>
      </c>
      <c r="C292" s="568" t="s">
        <v>3828</v>
      </c>
      <c r="D292" s="568" t="s">
        <v>5463</v>
      </c>
      <c r="E292" s="568" t="s">
        <v>5462</v>
      </c>
      <c r="F292" s="571">
        <v>80</v>
      </c>
      <c r="G292" s="571">
        <v>6240</v>
      </c>
      <c r="H292" s="571">
        <v>1</v>
      </c>
      <c r="I292" s="571">
        <v>78</v>
      </c>
      <c r="J292" s="571">
        <v>94</v>
      </c>
      <c r="K292" s="571">
        <v>7332</v>
      </c>
      <c r="L292" s="571">
        <v>1.175</v>
      </c>
      <c r="M292" s="571">
        <v>78</v>
      </c>
      <c r="N292" s="571">
        <v>89</v>
      </c>
      <c r="O292" s="571">
        <v>6942</v>
      </c>
      <c r="P292" s="585">
        <v>1.1125</v>
      </c>
      <c r="Q292" s="572">
        <v>78</v>
      </c>
    </row>
    <row r="293" spans="1:17" ht="14.4" customHeight="1" x14ac:dyDescent="0.3">
      <c r="A293" s="567" t="s">
        <v>5437</v>
      </c>
      <c r="B293" s="568" t="s">
        <v>5438</v>
      </c>
      <c r="C293" s="568" t="s">
        <v>3828</v>
      </c>
      <c r="D293" s="568" t="s">
        <v>5464</v>
      </c>
      <c r="E293" s="568" t="s">
        <v>5465</v>
      </c>
      <c r="F293" s="571"/>
      <c r="G293" s="571"/>
      <c r="H293" s="571"/>
      <c r="I293" s="571"/>
      <c r="J293" s="571"/>
      <c r="K293" s="571"/>
      <c r="L293" s="571"/>
      <c r="M293" s="571"/>
      <c r="N293" s="571">
        <v>2</v>
      </c>
      <c r="O293" s="571">
        <v>582</v>
      </c>
      <c r="P293" s="585"/>
      <c r="Q293" s="572">
        <v>291</v>
      </c>
    </row>
    <row r="294" spans="1:17" ht="14.4" customHeight="1" x14ac:dyDescent="0.3">
      <c r="A294" s="567" t="s">
        <v>5437</v>
      </c>
      <c r="B294" s="568" t="s">
        <v>5438</v>
      </c>
      <c r="C294" s="568" t="s">
        <v>3828</v>
      </c>
      <c r="D294" s="568" t="s">
        <v>5466</v>
      </c>
      <c r="E294" s="568" t="s">
        <v>5467</v>
      </c>
      <c r="F294" s="571"/>
      <c r="G294" s="571"/>
      <c r="H294" s="571"/>
      <c r="I294" s="571"/>
      <c r="J294" s="571"/>
      <c r="K294" s="571"/>
      <c r="L294" s="571"/>
      <c r="M294" s="571"/>
      <c r="N294" s="571">
        <v>1</v>
      </c>
      <c r="O294" s="571">
        <v>612</v>
      </c>
      <c r="P294" s="585"/>
      <c r="Q294" s="572">
        <v>612</v>
      </c>
    </row>
    <row r="295" spans="1:17" ht="14.4" customHeight="1" x14ac:dyDescent="0.3">
      <c r="A295" s="567" t="s">
        <v>5437</v>
      </c>
      <c r="B295" s="568" t="s">
        <v>5438</v>
      </c>
      <c r="C295" s="568" t="s">
        <v>3828</v>
      </c>
      <c r="D295" s="568" t="s">
        <v>5468</v>
      </c>
      <c r="E295" s="568" t="s">
        <v>5469</v>
      </c>
      <c r="F295" s="571">
        <v>9</v>
      </c>
      <c r="G295" s="571">
        <v>10656</v>
      </c>
      <c r="H295" s="571">
        <v>1</v>
      </c>
      <c r="I295" s="571">
        <v>1184</v>
      </c>
      <c r="J295" s="571">
        <v>2</v>
      </c>
      <c r="K295" s="571">
        <v>2372</v>
      </c>
      <c r="L295" s="571">
        <v>0.22259759759759759</v>
      </c>
      <c r="M295" s="571">
        <v>1186</v>
      </c>
      <c r="N295" s="571">
        <v>9</v>
      </c>
      <c r="O295" s="571">
        <v>10701</v>
      </c>
      <c r="P295" s="585">
        <v>1.004222972972973</v>
      </c>
      <c r="Q295" s="572">
        <v>1189</v>
      </c>
    </row>
    <row r="296" spans="1:17" ht="14.4" customHeight="1" x14ac:dyDescent="0.3">
      <c r="A296" s="567" t="s">
        <v>5437</v>
      </c>
      <c r="B296" s="568" t="s">
        <v>5438</v>
      </c>
      <c r="C296" s="568" t="s">
        <v>3828</v>
      </c>
      <c r="D296" s="568" t="s">
        <v>5470</v>
      </c>
      <c r="E296" s="568" t="s">
        <v>5471</v>
      </c>
      <c r="F296" s="571">
        <v>11</v>
      </c>
      <c r="G296" s="571">
        <v>1738</v>
      </c>
      <c r="H296" s="571">
        <v>1</v>
      </c>
      <c r="I296" s="571">
        <v>158</v>
      </c>
      <c r="J296" s="571">
        <v>3</v>
      </c>
      <c r="K296" s="571">
        <v>474</v>
      </c>
      <c r="L296" s="571">
        <v>0.27272727272727271</v>
      </c>
      <c r="M296" s="571">
        <v>158</v>
      </c>
      <c r="N296" s="571">
        <v>7</v>
      </c>
      <c r="O296" s="571">
        <v>1113</v>
      </c>
      <c r="P296" s="585">
        <v>0.64039125431530497</v>
      </c>
      <c r="Q296" s="572">
        <v>159</v>
      </c>
    </row>
    <row r="297" spans="1:17" ht="14.4" customHeight="1" x14ac:dyDescent="0.3">
      <c r="A297" s="567" t="s">
        <v>5437</v>
      </c>
      <c r="B297" s="568" t="s">
        <v>5438</v>
      </c>
      <c r="C297" s="568" t="s">
        <v>3828</v>
      </c>
      <c r="D297" s="568" t="s">
        <v>5472</v>
      </c>
      <c r="E297" s="568" t="s">
        <v>5473</v>
      </c>
      <c r="F297" s="571"/>
      <c r="G297" s="571"/>
      <c r="H297" s="571"/>
      <c r="I297" s="571"/>
      <c r="J297" s="571"/>
      <c r="K297" s="571"/>
      <c r="L297" s="571"/>
      <c r="M297" s="571"/>
      <c r="N297" s="571">
        <v>1</v>
      </c>
      <c r="O297" s="571">
        <v>319</v>
      </c>
      <c r="P297" s="585"/>
      <c r="Q297" s="572">
        <v>319</v>
      </c>
    </row>
    <row r="298" spans="1:17" ht="14.4" customHeight="1" x14ac:dyDescent="0.3">
      <c r="A298" s="567" t="s">
        <v>5437</v>
      </c>
      <c r="B298" s="568" t="s">
        <v>5438</v>
      </c>
      <c r="C298" s="568" t="s">
        <v>3828</v>
      </c>
      <c r="D298" s="568" t="s">
        <v>5474</v>
      </c>
      <c r="E298" s="568" t="s">
        <v>5475</v>
      </c>
      <c r="F298" s="571">
        <v>13</v>
      </c>
      <c r="G298" s="571">
        <v>4966</v>
      </c>
      <c r="H298" s="571">
        <v>1</v>
      </c>
      <c r="I298" s="571">
        <v>382</v>
      </c>
      <c r="J298" s="571">
        <v>16</v>
      </c>
      <c r="K298" s="571">
        <v>6112</v>
      </c>
      <c r="L298" s="571">
        <v>1.2307692307692308</v>
      </c>
      <c r="M298" s="571">
        <v>382</v>
      </c>
      <c r="N298" s="571">
        <v>15</v>
      </c>
      <c r="O298" s="571">
        <v>5730</v>
      </c>
      <c r="P298" s="585">
        <v>1.1538461538461537</v>
      </c>
      <c r="Q298" s="572">
        <v>382</v>
      </c>
    </row>
    <row r="299" spans="1:17" ht="14.4" customHeight="1" x14ac:dyDescent="0.3">
      <c r="A299" s="567" t="s">
        <v>5437</v>
      </c>
      <c r="B299" s="568" t="s">
        <v>5438</v>
      </c>
      <c r="C299" s="568" t="s">
        <v>3828</v>
      </c>
      <c r="D299" s="568" t="s">
        <v>5476</v>
      </c>
      <c r="E299" s="568" t="s">
        <v>5477</v>
      </c>
      <c r="F299" s="571">
        <v>1</v>
      </c>
      <c r="G299" s="571">
        <v>486</v>
      </c>
      <c r="H299" s="571">
        <v>1</v>
      </c>
      <c r="I299" s="571">
        <v>486</v>
      </c>
      <c r="J299" s="571">
        <v>1</v>
      </c>
      <c r="K299" s="571">
        <v>486</v>
      </c>
      <c r="L299" s="571">
        <v>1</v>
      </c>
      <c r="M299" s="571">
        <v>486</v>
      </c>
      <c r="N299" s="571">
        <v>2</v>
      </c>
      <c r="O299" s="571">
        <v>972</v>
      </c>
      <c r="P299" s="585">
        <v>2</v>
      </c>
      <c r="Q299" s="572">
        <v>486</v>
      </c>
    </row>
    <row r="300" spans="1:17" ht="14.4" customHeight="1" x14ac:dyDescent="0.3">
      <c r="A300" s="567" t="s">
        <v>5478</v>
      </c>
      <c r="B300" s="568" t="s">
        <v>5479</v>
      </c>
      <c r="C300" s="568" t="s">
        <v>3828</v>
      </c>
      <c r="D300" s="568" t="s">
        <v>5480</v>
      </c>
      <c r="E300" s="568" t="s">
        <v>5481</v>
      </c>
      <c r="F300" s="571"/>
      <c r="G300" s="571"/>
      <c r="H300" s="571"/>
      <c r="I300" s="571"/>
      <c r="J300" s="571">
        <v>2</v>
      </c>
      <c r="K300" s="571">
        <v>530</v>
      </c>
      <c r="L300" s="571"/>
      <c r="M300" s="571">
        <v>265</v>
      </c>
      <c r="N300" s="571">
        <v>1</v>
      </c>
      <c r="O300" s="571">
        <v>266</v>
      </c>
      <c r="P300" s="585"/>
      <c r="Q300" s="572">
        <v>266</v>
      </c>
    </row>
    <row r="301" spans="1:17" ht="14.4" customHeight="1" x14ac:dyDescent="0.3">
      <c r="A301" s="567" t="s">
        <v>5478</v>
      </c>
      <c r="B301" s="568" t="s">
        <v>5479</v>
      </c>
      <c r="C301" s="568" t="s">
        <v>3828</v>
      </c>
      <c r="D301" s="568" t="s">
        <v>5482</v>
      </c>
      <c r="E301" s="568" t="s">
        <v>5483</v>
      </c>
      <c r="F301" s="571">
        <v>32</v>
      </c>
      <c r="G301" s="571">
        <v>1696</v>
      </c>
      <c r="H301" s="571">
        <v>1</v>
      </c>
      <c r="I301" s="571">
        <v>53</v>
      </c>
      <c r="J301" s="571">
        <v>78</v>
      </c>
      <c r="K301" s="571">
        <v>4134</v>
      </c>
      <c r="L301" s="571">
        <v>2.4375</v>
      </c>
      <c r="M301" s="571">
        <v>53</v>
      </c>
      <c r="N301" s="571">
        <v>22</v>
      </c>
      <c r="O301" s="571">
        <v>1166</v>
      </c>
      <c r="P301" s="585">
        <v>0.6875</v>
      </c>
      <c r="Q301" s="572">
        <v>53</v>
      </c>
    </row>
    <row r="302" spans="1:17" ht="14.4" customHeight="1" x14ac:dyDescent="0.3">
      <c r="A302" s="567" t="s">
        <v>5478</v>
      </c>
      <c r="B302" s="568" t="s">
        <v>5479</v>
      </c>
      <c r="C302" s="568" t="s">
        <v>3828</v>
      </c>
      <c r="D302" s="568" t="s">
        <v>5484</v>
      </c>
      <c r="E302" s="568" t="s">
        <v>5485</v>
      </c>
      <c r="F302" s="571">
        <v>20</v>
      </c>
      <c r="G302" s="571">
        <v>1060</v>
      </c>
      <c r="H302" s="571">
        <v>1</v>
      </c>
      <c r="I302" s="571">
        <v>53</v>
      </c>
      <c r="J302" s="571">
        <v>4</v>
      </c>
      <c r="K302" s="571">
        <v>212</v>
      </c>
      <c r="L302" s="571">
        <v>0.2</v>
      </c>
      <c r="M302" s="571">
        <v>53</v>
      </c>
      <c r="N302" s="571">
        <v>8</v>
      </c>
      <c r="O302" s="571">
        <v>424</v>
      </c>
      <c r="P302" s="585">
        <v>0.4</v>
      </c>
      <c r="Q302" s="572">
        <v>53</v>
      </c>
    </row>
    <row r="303" spans="1:17" ht="14.4" customHeight="1" x14ac:dyDescent="0.3">
      <c r="A303" s="567" t="s">
        <v>5478</v>
      </c>
      <c r="B303" s="568" t="s">
        <v>5479</v>
      </c>
      <c r="C303" s="568" t="s">
        <v>3828</v>
      </c>
      <c r="D303" s="568" t="s">
        <v>5486</v>
      </c>
      <c r="E303" s="568" t="s">
        <v>5487</v>
      </c>
      <c r="F303" s="571">
        <v>101</v>
      </c>
      <c r="G303" s="571">
        <v>12120</v>
      </c>
      <c r="H303" s="571">
        <v>1</v>
      </c>
      <c r="I303" s="571">
        <v>120</v>
      </c>
      <c r="J303" s="571">
        <v>98</v>
      </c>
      <c r="K303" s="571">
        <v>11760</v>
      </c>
      <c r="L303" s="571">
        <v>0.97029702970297027</v>
      </c>
      <c r="M303" s="571">
        <v>120</v>
      </c>
      <c r="N303" s="571">
        <v>78</v>
      </c>
      <c r="O303" s="571">
        <v>9438</v>
      </c>
      <c r="P303" s="585">
        <v>0.77871287128712874</v>
      </c>
      <c r="Q303" s="572">
        <v>121</v>
      </c>
    </row>
    <row r="304" spans="1:17" ht="14.4" customHeight="1" x14ac:dyDescent="0.3">
      <c r="A304" s="567" t="s">
        <v>5478</v>
      </c>
      <c r="B304" s="568" t="s">
        <v>5479</v>
      </c>
      <c r="C304" s="568" t="s">
        <v>3828</v>
      </c>
      <c r="D304" s="568" t="s">
        <v>5488</v>
      </c>
      <c r="E304" s="568" t="s">
        <v>5489</v>
      </c>
      <c r="F304" s="571">
        <v>5</v>
      </c>
      <c r="G304" s="571">
        <v>865</v>
      </c>
      <c r="H304" s="571">
        <v>1</v>
      </c>
      <c r="I304" s="571">
        <v>173</v>
      </c>
      <c r="J304" s="571">
        <v>5</v>
      </c>
      <c r="K304" s="571">
        <v>865</v>
      </c>
      <c r="L304" s="571">
        <v>1</v>
      </c>
      <c r="M304" s="571">
        <v>173</v>
      </c>
      <c r="N304" s="571">
        <v>5</v>
      </c>
      <c r="O304" s="571">
        <v>870</v>
      </c>
      <c r="P304" s="585">
        <v>1.0057803468208093</v>
      </c>
      <c r="Q304" s="572">
        <v>174</v>
      </c>
    </row>
    <row r="305" spans="1:17" ht="14.4" customHeight="1" x14ac:dyDescent="0.3">
      <c r="A305" s="567" t="s">
        <v>5478</v>
      </c>
      <c r="B305" s="568" t="s">
        <v>5479</v>
      </c>
      <c r="C305" s="568" t="s">
        <v>3828</v>
      </c>
      <c r="D305" s="568" t="s">
        <v>5490</v>
      </c>
      <c r="E305" s="568" t="s">
        <v>5491</v>
      </c>
      <c r="F305" s="571"/>
      <c r="G305" s="571"/>
      <c r="H305" s="571"/>
      <c r="I305" s="571"/>
      <c r="J305" s="571"/>
      <c r="K305" s="571"/>
      <c r="L305" s="571"/>
      <c r="M305" s="571"/>
      <c r="N305" s="571">
        <v>2</v>
      </c>
      <c r="O305" s="571">
        <v>3986</v>
      </c>
      <c r="P305" s="585"/>
      <c r="Q305" s="572">
        <v>1993</v>
      </c>
    </row>
    <row r="306" spans="1:17" ht="14.4" customHeight="1" x14ac:dyDescent="0.3">
      <c r="A306" s="567" t="s">
        <v>5478</v>
      </c>
      <c r="B306" s="568" t="s">
        <v>5479</v>
      </c>
      <c r="C306" s="568" t="s">
        <v>3828</v>
      </c>
      <c r="D306" s="568" t="s">
        <v>5492</v>
      </c>
      <c r="E306" s="568" t="s">
        <v>5493</v>
      </c>
      <c r="F306" s="571">
        <v>1</v>
      </c>
      <c r="G306" s="571">
        <v>222</v>
      </c>
      <c r="H306" s="571">
        <v>1</v>
      </c>
      <c r="I306" s="571">
        <v>222</v>
      </c>
      <c r="J306" s="571"/>
      <c r="K306" s="571"/>
      <c r="L306" s="571"/>
      <c r="M306" s="571"/>
      <c r="N306" s="571"/>
      <c r="O306" s="571"/>
      <c r="P306" s="585"/>
      <c r="Q306" s="572"/>
    </row>
    <row r="307" spans="1:17" ht="14.4" customHeight="1" x14ac:dyDescent="0.3">
      <c r="A307" s="567" t="s">
        <v>5478</v>
      </c>
      <c r="B307" s="568" t="s">
        <v>5479</v>
      </c>
      <c r="C307" s="568" t="s">
        <v>3828</v>
      </c>
      <c r="D307" s="568" t="s">
        <v>5494</v>
      </c>
      <c r="E307" s="568" t="s">
        <v>5495</v>
      </c>
      <c r="F307" s="571"/>
      <c r="G307" s="571"/>
      <c r="H307" s="571"/>
      <c r="I307" s="571"/>
      <c r="J307" s="571">
        <v>4</v>
      </c>
      <c r="K307" s="571">
        <v>1516</v>
      </c>
      <c r="L307" s="571"/>
      <c r="M307" s="571">
        <v>379</v>
      </c>
      <c r="N307" s="571"/>
      <c r="O307" s="571"/>
      <c r="P307" s="585"/>
      <c r="Q307" s="572"/>
    </row>
    <row r="308" spans="1:17" ht="14.4" customHeight="1" x14ac:dyDescent="0.3">
      <c r="A308" s="567" t="s">
        <v>5478</v>
      </c>
      <c r="B308" s="568" t="s">
        <v>5479</v>
      </c>
      <c r="C308" s="568" t="s">
        <v>3828</v>
      </c>
      <c r="D308" s="568" t="s">
        <v>5496</v>
      </c>
      <c r="E308" s="568" t="s">
        <v>5497</v>
      </c>
      <c r="F308" s="571">
        <v>856</v>
      </c>
      <c r="G308" s="571">
        <v>138672</v>
      </c>
      <c r="H308" s="571">
        <v>1</v>
      </c>
      <c r="I308" s="571">
        <v>162</v>
      </c>
      <c r="J308" s="571">
        <v>892</v>
      </c>
      <c r="K308" s="571">
        <v>146288</v>
      </c>
      <c r="L308" s="571">
        <v>1.0549209645782855</v>
      </c>
      <c r="M308" s="571">
        <v>164</v>
      </c>
      <c r="N308" s="571">
        <v>1004</v>
      </c>
      <c r="O308" s="571">
        <v>165660</v>
      </c>
      <c r="P308" s="585">
        <v>1.1946175147109726</v>
      </c>
      <c r="Q308" s="572">
        <v>165</v>
      </c>
    </row>
    <row r="309" spans="1:17" ht="14.4" customHeight="1" x14ac:dyDescent="0.3">
      <c r="A309" s="567" t="s">
        <v>5478</v>
      </c>
      <c r="B309" s="568" t="s">
        <v>5479</v>
      </c>
      <c r="C309" s="568" t="s">
        <v>3828</v>
      </c>
      <c r="D309" s="568" t="s">
        <v>5498</v>
      </c>
      <c r="E309" s="568" t="s">
        <v>5499</v>
      </c>
      <c r="F309" s="571">
        <v>18</v>
      </c>
      <c r="G309" s="571">
        <v>2970</v>
      </c>
      <c r="H309" s="571">
        <v>1</v>
      </c>
      <c r="I309" s="571">
        <v>165</v>
      </c>
      <c r="J309" s="571">
        <v>14</v>
      </c>
      <c r="K309" s="571">
        <v>2338</v>
      </c>
      <c r="L309" s="571">
        <v>0.78720538720538724</v>
      </c>
      <c r="M309" s="571">
        <v>167</v>
      </c>
      <c r="N309" s="571">
        <v>23</v>
      </c>
      <c r="O309" s="571">
        <v>3864</v>
      </c>
      <c r="P309" s="585">
        <v>1.3010101010101009</v>
      </c>
      <c r="Q309" s="572">
        <v>168</v>
      </c>
    </row>
    <row r="310" spans="1:17" ht="14.4" customHeight="1" x14ac:dyDescent="0.3">
      <c r="A310" s="567" t="s">
        <v>5478</v>
      </c>
      <c r="B310" s="568" t="s">
        <v>5479</v>
      </c>
      <c r="C310" s="568" t="s">
        <v>3828</v>
      </c>
      <c r="D310" s="568" t="s">
        <v>5500</v>
      </c>
      <c r="E310" s="568" t="s">
        <v>5501</v>
      </c>
      <c r="F310" s="571">
        <v>13</v>
      </c>
      <c r="G310" s="571">
        <v>2054</v>
      </c>
      <c r="H310" s="571">
        <v>1</v>
      </c>
      <c r="I310" s="571">
        <v>158</v>
      </c>
      <c r="J310" s="571">
        <v>32</v>
      </c>
      <c r="K310" s="571">
        <v>5088</v>
      </c>
      <c r="L310" s="571">
        <v>2.4771178188899707</v>
      </c>
      <c r="M310" s="571">
        <v>159</v>
      </c>
      <c r="N310" s="571">
        <v>35</v>
      </c>
      <c r="O310" s="571">
        <v>5600</v>
      </c>
      <c r="P310" s="585">
        <v>2.7263875365141188</v>
      </c>
      <c r="Q310" s="572">
        <v>160</v>
      </c>
    </row>
    <row r="311" spans="1:17" ht="14.4" customHeight="1" x14ac:dyDescent="0.3">
      <c r="A311" s="567" t="s">
        <v>5478</v>
      </c>
      <c r="B311" s="568" t="s">
        <v>5479</v>
      </c>
      <c r="C311" s="568" t="s">
        <v>3828</v>
      </c>
      <c r="D311" s="568" t="s">
        <v>5502</v>
      </c>
      <c r="E311" s="568" t="s">
        <v>5503</v>
      </c>
      <c r="F311" s="571">
        <v>1</v>
      </c>
      <c r="G311" s="571">
        <v>520</v>
      </c>
      <c r="H311" s="571">
        <v>1</v>
      </c>
      <c r="I311" s="571">
        <v>520</v>
      </c>
      <c r="J311" s="571">
        <v>2</v>
      </c>
      <c r="K311" s="571">
        <v>1044</v>
      </c>
      <c r="L311" s="571">
        <v>2.0076923076923077</v>
      </c>
      <c r="M311" s="571">
        <v>522</v>
      </c>
      <c r="N311" s="571">
        <v>5</v>
      </c>
      <c r="O311" s="571">
        <v>2625</v>
      </c>
      <c r="P311" s="585">
        <v>5.0480769230769234</v>
      </c>
      <c r="Q311" s="572">
        <v>525</v>
      </c>
    </row>
    <row r="312" spans="1:17" ht="14.4" customHeight="1" x14ac:dyDescent="0.3">
      <c r="A312" s="567" t="s">
        <v>5478</v>
      </c>
      <c r="B312" s="568" t="s">
        <v>5479</v>
      </c>
      <c r="C312" s="568" t="s">
        <v>3828</v>
      </c>
      <c r="D312" s="568" t="s">
        <v>5504</v>
      </c>
      <c r="E312" s="568" t="s">
        <v>5505</v>
      </c>
      <c r="F312" s="571">
        <v>61</v>
      </c>
      <c r="G312" s="571">
        <v>18971</v>
      </c>
      <c r="H312" s="571">
        <v>1</v>
      </c>
      <c r="I312" s="571">
        <v>311</v>
      </c>
      <c r="J312" s="571">
        <v>58</v>
      </c>
      <c r="K312" s="571">
        <v>18154</v>
      </c>
      <c r="L312" s="571">
        <v>0.95693426809340576</v>
      </c>
      <c r="M312" s="571">
        <v>313</v>
      </c>
      <c r="N312" s="571">
        <v>59</v>
      </c>
      <c r="O312" s="571">
        <v>18644</v>
      </c>
      <c r="P312" s="585">
        <v>0.98276316483053083</v>
      </c>
      <c r="Q312" s="572">
        <v>316</v>
      </c>
    </row>
    <row r="313" spans="1:17" ht="14.4" customHeight="1" x14ac:dyDescent="0.3">
      <c r="A313" s="567" t="s">
        <v>5478</v>
      </c>
      <c r="B313" s="568" t="s">
        <v>5479</v>
      </c>
      <c r="C313" s="568" t="s">
        <v>3828</v>
      </c>
      <c r="D313" s="568" t="s">
        <v>5506</v>
      </c>
      <c r="E313" s="568" t="s">
        <v>5507</v>
      </c>
      <c r="F313" s="571">
        <v>24</v>
      </c>
      <c r="G313" s="571">
        <v>10152</v>
      </c>
      <c r="H313" s="571">
        <v>1</v>
      </c>
      <c r="I313" s="571">
        <v>423</v>
      </c>
      <c r="J313" s="571">
        <v>23</v>
      </c>
      <c r="K313" s="571">
        <v>9775</v>
      </c>
      <c r="L313" s="571">
        <v>0.9628644602048857</v>
      </c>
      <c r="M313" s="571">
        <v>425</v>
      </c>
      <c r="N313" s="571">
        <v>20</v>
      </c>
      <c r="O313" s="571">
        <v>8580</v>
      </c>
      <c r="P313" s="585">
        <v>0.84515366430260053</v>
      </c>
      <c r="Q313" s="572">
        <v>429</v>
      </c>
    </row>
    <row r="314" spans="1:17" ht="14.4" customHeight="1" x14ac:dyDescent="0.3">
      <c r="A314" s="567" t="s">
        <v>5478</v>
      </c>
      <c r="B314" s="568" t="s">
        <v>5479</v>
      </c>
      <c r="C314" s="568" t="s">
        <v>3828</v>
      </c>
      <c r="D314" s="568" t="s">
        <v>5508</v>
      </c>
      <c r="E314" s="568" t="s">
        <v>5509</v>
      </c>
      <c r="F314" s="571"/>
      <c r="G314" s="571"/>
      <c r="H314" s="571"/>
      <c r="I314" s="571"/>
      <c r="J314" s="571">
        <v>1</v>
      </c>
      <c r="K314" s="571">
        <v>434</v>
      </c>
      <c r="L314" s="571"/>
      <c r="M314" s="571">
        <v>434</v>
      </c>
      <c r="N314" s="571"/>
      <c r="O314" s="571"/>
      <c r="P314" s="585"/>
      <c r="Q314" s="572"/>
    </row>
    <row r="315" spans="1:17" ht="14.4" customHeight="1" x14ac:dyDescent="0.3">
      <c r="A315" s="567" t="s">
        <v>5478</v>
      </c>
      <c r="B315" s="568" t="s">
        <v>5479</v>
      </c>
      <c r="C315" s="568" t="s">
        <v>3828</v>
      </c>
      <c r="D315" s="568" t="s">
        <v>5510</v>
      </c>
      <c r="E315" s="568" t="s">
        <v>5511</v>
      </c>
      <c r="F315" s="571">
        <v>6</v>
      </c>
      <c r="G315" s="571">
        <v>2022</v>
      </c>
      <c r="H315" s="571">
        <v>1</v>
      </c>
      <c r="I315" s="571">
        <v>337</v>
      </c>
      <c r="J315" s="571">
        <v>48</v>
      </c>
      <c r="K315" s="571">
        <v>16176</v>
      </c>
      <c r="L315" s="571">
        <v>8</v>
      </c>
      <c r="M315" s="571">
        <v>337</v>
      </c>
      <c r="N315" s="571">
        <v>98</v>
      </c>
      <c r="O315" s="571">
        <v>33124</v>
      </c>
      <c r="P315" s="585">
        <v>16.381800197823935</v>
      </c>
      <c r="Q315" s="572">
        <v>338</v>
      </c>
    </row>
    <row r="316" spans="1:17" ht="14.4" customHeight="1" x14ac:dyDescent="0.3">
      <c r="A316" s="567" t="s">
        <v>5478</v>
      </c>
      <c r="B316" s="568" t="s">
        <v>5479</v>
      </c>
      <c r="C316" s="568" t="s">
        <v>3828</v>
      </c>
      <c r="D316" s="568" t="s">
        <v>5512</v>
      </c>
      <c r="E316" s="568" t="s">
        <v>5513</v>
      </c>
      <c r="F316" s="571">
        <v>7</v>
      </c>
      <c r="G316" s="571">
        <v>714</v>
      </c>
      <c r="H316" s="571">
        <v>1</v>
      </c>
      <c r="I316" s="571">
        <v>102</v>
      </c>
      <c r="J316" s="571">
        <v>4</v>
      </c>
      <c r="K316" s="571">
        <v>408</v>
      </c>
      <c r="L316" s="571">
        <v>0.5714285714285714</v>
      </c>
      <c r="M316" s="571">
        <v>102</v>
      </c>
      <c r="N316" s="571">
        <v>6</v>
      </c>
      <c r="O316" s="571">
        <v>618</v>
      </c>
      <c r="P316" s="585">
        <v>0.86554621848739499</v>
      </c>
      <c r="Q316" s="572">
        <v>103</v>
      </c>
    </row>
    <row r="317" spans="1:17" ht="14.4" customHeight="1" x14ac:dyDescent="0.3">
      <c r="A317" s="567" t="s">
        <v>5478</v>
      </c>
      <c r="B317" s="568" t="s">
        <v>5479</v>
      </c>
      <c r="C317" s="568" t="s">
        <v>3828</v>
      </c>
      <c r="D317" s="568" t="s">
        <v>5514</v>
      </c>
      <c r="E317" s="568" t="s">
        <v>5515</v>
      </c>
      <c r="F317" s="571"/>
      <c r="G317" s="571"/>
      <c r="H317" s="571"/>
      <c r="I317" s="571"/>
      <c r="J317" s="571">
        <v>1</v>
      </c>
      <c r="K317" s="571">
        <v>222</v>
      </c>
      <c r="L317" s="571"/>
      <c r="M317" s="571">
        <v>222</v>
      </c>
      <c r="N317" s="571"/>
      <c r="O317" s="571"/>
      <c r="P317" s="585"/>
      <c r="Q317" s="572"/>
    </row>
    <row r="318" spans="1:17" ht="14.4" customHeight="1" x14ac:dyDescent="0.3">
      <c r="A318" s="567" t="s">
        <v>5478</v>
      </c>
      <c r="B318" s="568" t="s">
        <v>5479</v>
      </c>
      <c r="C318" s="568" t="s">
        <v>3828</v>
      </c>
      <c r="D318" s="568" t="s">
        <v>4955</v>
      </c>
      <c r="E318" s="568" t="s">
        <v>4956</v>
      </c>
      <c r="F318" s="571"/>
      <c r="G318" s="571"/>
      <c r="H318" s="571"/>
      <c r="I318" s="571"/>
      <c r="J318" s="571">
        <v>1</v>
      </c>
      <c r="K318" s="571">
        <v>107</v>
      </c>
      <c r="L318" s="571"/>
      <c r="M318" s="571">
        <v>107</v>
      </c>
      <c r="N318" s="571"/>
      <c r="O318" s="571"/>
      <c r="P318" s="585"/>
      <c r="Q318" s="572"/>
    </row>
    <row r="319" spans="1:17" ht="14.4" customHeight="1" x14ac:dyDescent="0.3">
      <c r="A319" s="567" t="s">
        <v>5478</v>
      </c>
      <c r="B319" s="568" t="s">
        <v>5479</v>
      </c>
      <c r="C319" s="568" t="s">
        <v>3828</v>
      </c>
      <c r="D319" s="568" t="s">
        <v>5516</v>
      </c>
      <c r="E319" s="568" t="s">
        <v>5517</v>
      </c>
      <c r="F319" s="571"/>
      <c r="G319" s="571"/>
      <c r="H319" s="571"/>
      <c r="I319" s="571"/>
      <c r="J319" s="571">
        <v>1</v>
      </c>
      <c r="K319" s="571">
        <v>361</v>
      </c>
      <c r="L319" s="571"/>
      <c r="M319" s="571">
        <v>361</v>
      </c>
      <c r="N319" s="571">
        <v>2</v>
      </c>
      <c r="O319" s="571">
        <v>730</v>
      </c>
      <c r="P319" s="585"/>
      <c r="Q319" s="572">
        <v>365</v>
      </c>
    </row>
    <row r="320" spans="1:17" ht="14.4" customHeight="1" x14ac:dyDescent="0.3">
      <c r="A320" s="567" t="s">
        <v>5478</v>
      </c>
      <c r="B320" s="568" t="s">
        <v>5479</v>
      </c>
      <c r="C320" s="568" t="s">
        <v>3828</v>
      </c>
      <c r="D320" s="568" t="s">
        <v>5181</v>
      </c>
      <c r="E320" s="568" t="s">
        <v>5182</v>
      </c>
      <c r="F320" s="571"/>
      <c r="G320" s="571"/>
      <c r="H320" s="571"/>
      <c r="I320" s="571"/>
      <c r="J320" s="571">
        <v>1</v>
      </c>
      <c r="K320" s="571">
        <v>36</v>
      </c>
      <c r="L320" s="571"/>
      <c r="M320" s="571">
        <v>36</v>
      </c>
      <c r="N320" s="571"/>
      <c r="O320" s="571"/>
      <c r="P320" s="585"/>
      <c r="Q320" s="572"/>
    </row>
    <row r="321" spans="1:17" ht="14.4" customHeight="1" x14ac:dyDescent="0.3">
      <c r="A321" s="567" t="s">
        <v>5478</v>
      </c>
      <c r="B321" s="568" t="s">
        <v>5479</v>
      </c>
      <c r="C321" s="568" t="s">
        <v>3828</v>
      </c>
      <c r="D321" s="568" t="s">
        <v>4961</v>
      </c>
      <c r="E321" s="568" t="s">
        <v>4962</v>
      </c>
      <c r="F321" s="571"/>
      <c r="G321" s="571"/>
      <c r="H321" s="571"/>
      <c r="I321" s="571"/>
      <c r="J321" s="571"/>
      <c r="K321" s="571"/>
      <c r="L321" s="571"/>
      <c r="M321" s="571"/>
      <c r="N321" s="571">
        <v>1</v>
      </c>
      <c r="O321" s="571">
        <v>167</v>
      </c>
      <c r="P321" s="585"/>
      <c r="Q321" s="572">
        <v>167</v>
      </c>
    </row>
    <row r="322" spans="1:17" ht="14.4" customHeight="1" x14ac:dyDescent="0.3">
      <c r="A322" s="567" t="s">
        <v>5478</v>
      </c>
      <c r="B322" s="568" t="s">
        <v>5479</v>
      </c>
      <c r="C322" s="568" t="s">
        <v>3828</v>
      </c>
      <c r="D322" s="568" t="s">
        <v>4965</v>
      </c>
      <c r="E322" s="568" t="s">
        <v>4966</v>
      </c>
      <c r="F322" s="571">
        <v>3</v>
      </c>
      <c r="G322" s="571">
        <v>1968</v>
      </c>
      <c r="H322" s="571">
        <v>1</v>
      </c>
      <c r="I322" s="571">
        <v>656</v>
      </c>
      <c r="J322" s="571">
        <v>1</v>
      </c>
      <c r="K322" s="571">
        <v>660</v>
      </c>
      <c r="L322" s="571">
        <v>0.33536585365853661</v>
      </c>
      <c r="M322" s="571">
        <v>660</v>
      </c>
      <c r="N322" s="571">
        <v>1</v>
      </c>
      <c r="O322" s="571">
        <v>664</v>
      </c>
      <c r="P322" s="585">
        <v>0.33739837398373984</v>
      </c>
      <c r="Q322" s="572">
        <v>664</v>
      </c>
    </row>
    <row r="323" spans="1:17" ht="14.4" customHeight="1" x14ac:dyDescent="0.3">
      <c r="A323" s="567" t="s">
        <v>5478</v>
      </c>
      <c r="B323" s="568" t="s">
        <v>5479</v>
      </c>
      <c r="C323" s="568" t="s">
        <v>3828</v>
      </c>
      <c r="D323" s="568" t="s">
        <v>4967</v>
      </c>
      <c r="E323" s="568" t="s">
        <v>4968</v>
      </c>
      <c r="F323" s="571">
        <v>6</v>
      </c>
      <c r="G323" s="571">
        <v>468</v>
      </c>
      <c r="H323" s="571">
        <v>1</v>
      </c>
      <c r="I323" s="571">
        <v>78</v>
      </c>
      <c r="J323" s="571">
        <v>2</v>
      </c>
      <c r="K323" s="571">
        <v>156</v>
      </c>
      <c r="L323" s="571">
        <v>0.33333333333333331</v>
      </c>
      <c r="M323" s="571">
        <v>78</v>
      </c>
      <c r="N323" s="571">
        <v>2</v>
      </c>
      <c r="O323" s="571">
        <v>158</v>
      </c>
      <c r="P323" s="585">
        <v>0.33760683760683763</v>
      </c>
      <c r="Q323" s="572">
        <v>79</v>
      </c>
    </row>
    <row r="324" spans="1:17" ht="14.4" customHeight="1" x14ac:dyDescent="0.3">
      <c r="A324" s="567" t="s">
        <v>5478</v>
      </c>
      <c r="B324" s="568" t="s">
        <v>5479</v>
      </c>
      <c r="C324" s="568" t="s">
        <v>3828</v>
      </c>
      <c r="D324" s="568" t="s">
        <v>5518</v>
      </c>
      <c r="E324" s="568" t="s">
        <v>5519</v>
      </c>
      <c r="F324" s="571">
        <v>5</v>
      </c>
      <c r="G324" s="571">
        <v>570</v>
      </c>
      <c r="H324" s="571">
        <v>1</v>
      </c>
      <c r="I324" s="571">
        <v>114</v>
      </c>
      <c r="J324" s="571">
        <v>6</v>
      </c>
      <c r="K324" s="571">
        <v>690</v>
      </c>
      <c r="L324" s="571">
        <v>1.2105263157894737</v>
      </c>
      <c r="M324" s="571">
        <v>115</v>
      </c>
      <c r="N324" s="571">
        <v>3</v>
      </c>
      <c r="O324" s="571">
        <v>345</v>
      </c>
      <c r="P324" s="585">
        <v>0.60526315789473684</v>
      </c>
      <c r="Q324" s="572">
        <v>115</v>
      </c>
    </row>
    <row r="325" spans="1:17" ht="14.4" customHeight="1" x14ac:dyDescent="0.3">
      <c r="A325" s="567" t="s">
        <v>5478</v>
      </c>
      <c r="B325" s="568" t="s">
        <v>5479</v>
      </c>
      <c r="C325" s="568" t="s">
        <v>3828</v>
      </c>
      <c r="D325" s="568" t="s">
        <v>5520</v>
      </c>
      <c r="E325" s="568" t="s">
        <v>5521</v>
      </c>
      <c r="F325" s="571">
        <v>1</v>
      </c>
      <c r="G325" s="571">
        <v>135</v>
      </c>
      <c r="H325" s="571">
        <v>1</v>
      </c>
      <c r="I325" s="571">
        <v>135</v>
      </c>
      <c r="J325" s="571"/>
      <c r="K325" s="571"/>
      <c r="L325" s="571"/>
      <c r="M325" s="571"/>
      <c r="N325" s="571">
        <v>1</v>
      </c>
      <c r="O325" s="571">
        <v>136</v>
      </c>
      <c r="P325" s="585">
        <v>1.0074074074074073</v>
      </c>
      <c r="Q325" s="572">
        <v>136</v>
      </c>
    </row>
    <row r="326" spans="1:17" ht="14.4" customHeight="1" x14ac:dyDescent="0.3">
      <c r="A326" s="567" t="s">
        <v>5478</v>
      </c>
      <c r="B326" s="568" t="s">
        <v>5479</v>
      </c>
      <c r="C326" s="568" t="s">
        <v>3828</v>
      </c>
      <c r="D326" s="568" t="s">
        <v>5522</v>
      </c>
      <c r="E326" s="568" t="s">
        <v>5523</v>
      </c>
      <c r="F326" s="571">
        <v>52</v>
      </c>
      <c r="G326" s="571">
        <v>14456</v>
      </c>
      <c r="H326" s="571">
        <v>1</v>
      </c>
      <c r="I326" s="571">
        <v>278</v>
      </c>
      <c r="J326" s="571">
        <v>56</v>
      </c>
      <c r="K326" s="571">
        <v>15680</v>
      </c>
      <c r="L326" s="571">
        <v>1.0846707249584948</v>
      </c>
      <c r="M326" s="571">
        <v>280</v>
      </c>
      <c r="N326" s="571">
        <v>36</v>
      </c>
      <c r="O326" s="571">
        <v>10116</v>
      </c>
      <c r="P326" s="585">
        <v>0.69977863862755951</v>
      </c>
      <c r="Q326" s="572">
        <v>281</v>
      </c>
    </row>
    <row r="327" spans="1:17" ht="14.4" customHeight="1" x14ac:dyDescent="0.3">
      <c r="A327" s="567" t="s">
        <v>5478</v>
      </c>
      <c r="B327" s="568" t="s">
        <v>5479</v>
      </c>
      <c r="C327" s="568" t="s">
        <v>3828</v>
      </c>
      <c r="D327" s="568" t="s">
        <v>5524</v>
      </c>
      <c r="E327" s="568" t="s">
        <v>5525</v>
      </c>
      <c r="F327" s="571">
        <v>2</v>
      </c>
      <c r="G327" s="571">
        <v>480</v>
      </c>
      <c r="H327" s="571">
        <v>1</v>
      </c>
      <c r="I327" s="571">
        <v>240</v>
      </c>
      <c r="J327" s="571">
        <v>1</v>
      </c>
      <c r="K327" s="571">
        <v>242</v>
      </c>
      <c r="L327" s="571">
        <v>0.50416666666666665</v>
      </c>
      <c r="M327" s="571">
        <v>242</v>
      </c>
      <c r="N327" s="571">
        <v>1</v>
      </c>
      <c r="O327" s="571">
        <v>243</v>
      </c>
      <c r="P327" s="585">
        <v>0.50624999999999998</v>
      </c>
      <c r="Q327" s="572">
        <v>243</v>
      </c>
    </row>
    <row r="328" spans="1:17" ht="14.4" customHeight="1" x14ac:dyDescent="0.3">
      <c r="A328" s="567" t="s">
        <v>5478</v>
      </c>
      <c r="B328" s="568" t="s">
        <v>5479</v>
      </c>
      <c r="C328" s="568" t="s">
        <v>3828</v>
      </c>
      <c r="D328" s="568" t="s">
        <v>5526</v>
      </c>
      <c r="E328" s="568" t="s">
        <v>5527</v>
      </c>
      <c r="F328" s="571">
        <v>17</v>
      </c>
      <c r="G328" s="571">
        <v>7667</v>
      </c>
      <c r="H328" s="571">
        <v>1</v>
      </c>
      <c r="I328" s="571">
        <v>451</v>
      </c>
      <c r="J328" s="571">
        <v>21</v>
      </c>
      <c r="K328" s="571">
        <v>9513</v>
      </c>
      <c r="L328" s="571">
        <v>1.2407721403417242</v>
      </c>
      <c r="M328" s="571">
        <v>453</v>
      </c>
      <c r="N328" s="571">
        <v>18</v>
      </c>
      <c r="O328" s="571">
        <v>8208</v>
      </c>
      <c r="P328" s="585">
        <v>1.0705621494717621</v>
      </c>
      <c r="Q328" s="572">
        <v>456</v>
      </c>
    </row>
    <row r="329" spans="1:17" ht="14.4" customHeight="1" x14ac:dyDescent="0.3">
      <c r="A329" s="567" t="s">
        <v>5478</v>
      </c>
      <c r="B329" s="568" t="s">
        <v>5479</v>
      </c>
      <c r="C329" s="568" t="s">
        <v>3828</v>
      </c>
      <c r="D329" s="568" t="s">
        <v>4969</v>
      </c>
      <c r="E329" s="568" t="s">
        <v>4970</v>
      </c>
      <c r="F329" s="571"/>
      <c r="G329" s="571"/>
      <c r="H329" s="571"/>
      <c r="I329" s="571"/>
      <c r="J329" s="571">
        <v>1</v>
      </c>
      <c r="K329" s="571">
        <v>454</v>
      </c>
      <c r="L329" s="571"/>
      <c r="M329" s="571">
        <v>454</v>
      </c>
      <c r="N329" s="571"/>
      <c r="O329" s="571"/>
      <c r="P329" s="585"/>
      <c r="Q329" s="572"/>
    </row>
    <row r="330" spans="1:17" ht="14.4" customHeight="1" x14ac:dyDescent="0.3">
      <c r="A330" s="567" t="s">
        <v>5478</v>
      </c>
      <c r="B330" s="568" t="s">
        <v>5479</v>
      </c>
      <c r="C330" s="568" t="s">
        <v>3828</v>
      </c>
      <c r="D330" s="568" t="s">
        <v>5528</v>
      </c>
      <c r="E330" s="568" t="s">
        <v>5529</v>
      </c>
      <c r="F330" s="571">
        <v>36</v>
      </c>
      <c r="G330" s="571">
        <v>14220</v>
      </c>
      <c r="H330" s="571">
        <v>1</v>
      </c>
      <c r="I330" s="571">
        <v>395</v>
      </c>
      <c r="J330" s="571">
        <v>39</v>
      </c>
      <c r="K330" s="571">
        <v>15561</v>
      </c>
      <c r="L330" s="571">
        <v>1.0943037974683545</v>
      </c>
      <c r="M330" s="571">
        <v>399</v>
      </c>
      <c r="N330" s="571">
        <v>57</v>
      </c>
      <c r="O330" s="571">
        <v>23028</v>
      </c>
      <c r="P330" s="585">
        <v>1.6194092827004218</v>
      </c>
      <c r="Q330" s="572">
        <v>404</v>
      </c>
    </row>
    <row r="331" spans="1:17" ht="14.4" customHeight="1" x14ac:dyDescent="0.3">
      <c r="A331" s="567" t="s">
        <v>5478</v>
      </c>
      <c r="B331" s="568" t="s">
        <v>5479</v>
      </c>
      <c r="C331" s="568" t="s">
        <v>3828</v>
      </c>
      <c r="D331" s="568" t="s">
        <v>5530</v>
      </c>
      <c r="E331" s="568" t="s">
        <v>5531</v>
      </c>
      <c r="F331" s="571">
        <v>64</v>
      </c>
      <c r="G331" s="571">
        <v>21952</v>
      </c>
      <c r="H331" s="571">
        <v>1</v>
      </c>
      <c r="I331" s="571">
        <v>343</v>
      </c>
      <c r="J331" s="571">
        <v>72</v>
      </c>
      <c r="K331" s="571">
        <v>24840</v>
      </c>
      <c r="L331" s="571">
        <v>1.1315597667638484</v>
      </c>
      <c r="M331" s="571">
        <v>345</v>
      </c>
      <c r="N331" s="571">
        <v>56</v>
      </c>
      <c r="O331" s="571">
        <v>19488</v>
      </c>
      <c r="P331" s="585">
        <v>0.88775510204081631</v>
      </c>
      <c r="Q331" s="572">
        <v>348</v>
      </c>
    </row>
    <row r="332" spans="1:17" ht="14.4" customHeight="1" x14ac:dyDescent="0.3">
      <c r="A332" s="567" t="s">
        <v>5478</v>
      </c>
      <c r="B332" s="568" t="s">
        <v>5479</v>
      </c>
      <c r="C332" s="568" t="s">
        <v>3828</v>
      </c>
      <c r="D332" s="568" t="s">
        <v>5532</v>
      </c>
      <c r="E332" s="568" t="s">
        <v>5533</v>
      </c>
      <c r="F332" s="571"/>
      <c r="G332" s="571"/>
      <c r="H332" s="571"/>
      <c r="I332" s="571"/>
      <c r="J332" s="571"/>
      <c r="K332" s="571"/>
      <c r="L332" s="571"/>
      <c r="M332" s="571"/>
      <c r="N332" s="571">
        <v>1</v>
      </c>
      <c r="O332" s="571">
        <v>2886</v>
      </c>
      <c r="P332" s="585"/>
      <c r="Q332" s="572">
        <v>2886</v>
      </c>
    </row>
    <row r="333" spans="1:17" ht="14.4" customHeight="1" x14ac:dyDescent="0.3">
      <c r="A333" s="567" t="s">
        <v>5478</v>
      </c>
      <c r="B333" s="568" t="s">
        <v>5479</v>
      </c>
      <c r="C333" s="568" t="s">
        <v>3828</v>
      </c>
      <c r="D333" s="568" t="s">
        <v>4937</v>
      </c>
      <c r="E333" s="568" t="s">
        <v>4938</v>
      </c>
      <c r="F333" s="571"/>
      <c r="G333" s="571"/>
      <c r="H333" s="571"/>
      <c r="I333" s="571"/>
      <c r="J333" s="571">
        <v>1</v>
      </c>
      <c r="K333" s="571">
        <v>1236</v>
      </c>
      <c r="L333" s="571"/>
      <c r="M333" s="571">
        <v>1236</v>
      </c>
      <c r="N333" s="571"/>
      <c r="O333" s="571"/>
      <c r="P333" s="585"/>
      <c r="Q333" s="572"/>
    </row>
    <row r="334" spans="1:17" ht="14.4" customHeight="1" x14ac:dyDescent="0.3">
      <c r="A334" s="567" t="s">
        <v>5478</v>
      </c>
      <c r="B334" s="568" t="s">
        <v>5479</v>
      </c>
      <c r="C334" s="568" t="s">
        <v>3828</v>
      </c>
      <c r="D334" s="568" t="s">
        <v>4939</v>
      </c>
      <c r="E334" s="568" t="s">
        <v>4940</v>
      </c>
      <c r="F334" s="571"/>
      <c r="G334" s="571"/>
      <c r="H334" s="571"/>
      <c r="I334" s="571"/>
      <c r="J334" s="571">
        <v>7</v>
      </c>
      <c r="K334" s="571">
        <v>15547</v>
      </c>
      <c r="L334" s="571"/>
      <c r="M334" s="571">
        <v>2221</v>
      </c>
      <c r="N334" s="571"/>
      <c r="O334" s="571"/>
      <c r="P334" s="585"/>
      <c r="Q334" s="572"/>
    </row>
    <row r="335" spans="1:17" ht="14.4" customHeight="1" x14ac:dyDescent="0.3">
      <c r="A335" s="567" t="s">
        <v>5478</v>
      </c>
      <c r="B335" s="568" t="s">
        <v>5479</v>
      </c>
      <c r="C335" s="568" t="s">
        <v>3828</v>
      </c>
      <c r="D335" s="568" t="s">
        <v>4945</v>
      </c>
      <c r="E335" s="568" t="s">
        <v>4946</v>
      </c>
      <c r="F335" s="571"/>
      <c r="G335" s="571"/>
      <c r="H335" s="571"/>
      <c r="I335" s="571"/>
      <c r="J335" s="571">
        <v>4</v>
      </c>
      <c r="K335" s="571">
        <v>4000</v>
      </c>
      <c r="L335" s="571"/>
      <c r="M335" s="571">
        <v>1000</v>
      </c>
      <c r="N335" s="571"/>
      <c r="O335" s="571"/>
      <c r="P335" s="585"/>
      <c r="Q335" s="572"/>
    </row>
    <row r="336" spans="1:17" ht="14.4" customHeight="1" x14ac:dyDescent="0.3">
      <c r="A336" s="567" t="s">
        <v>5534</v>
      </c>
      <c r="B336" s="568" t="s">
        <v>5535</v>
      </c>
      <c r="C336" s="568" t="s">
        <v>3828</v>
      </c>
      <c r="D336" s="568" t="s">
        <v>5536</v>
      </c>
      <c r="E336" s="568" t="s">
        <v>5537</v>
      </c>
      <c r="F336" s="571">
        <v>620</v>
      </c>
      <c r="G336" s="571">
        <v>97960</v>
      </c>
      <c r="H336" s="571">
        <v>1</v>
      </c>
      <c r="I336" s="571">
        <v>158</v>
      </c>
      <c r="J336" s="571">
        <v>702</v>
      </c>
      <c r="K336" s="571">
        <v>110916</v>
      </c>
      <c r="L336" s="571">
        <v>1.1322580645161291</v>
      </c>
      <c r="M336" s="571">
        <v>158</v>
      </c>
      <c r="N336" s="571">
        <v>904</v>
      </c>
      <c r="O336" s="571">
        <v>143736</v>
      </c>
      <c r="P336" s="585">
        <v>1.4672927725602287</v>
      </c>
      <c r="Q336" s="572">
        <v>159</v>
      </c>
    </row>
    <row r="337" spans="1:17" ht="14.4" customHeight="1" x14ac:dyDescent="0.3">
      <c r="A337" s="567" t="s">
        <v>5534</v>
      </c>
      <c r="B337" s="568" t="s">
        <v>5535</v>
      </c>
      <c r="C337" s="568" t="s">
        <v>3828</v>
      </c>
      <c r="D337" s="568" t="s">
        <v>5538</v>
      </c>
      <c r="E337" s="568" t="s">
        <v>5539</v>
      </c>
      <c r="F337" s="571">
        <v>389</v>
      </c>
      <c r="G337" s="571">
        <v>32287</v>
      </c>
      <c r="H337" s="571">
        <v>1</v>
      </c>
      <c r="I337" s="571">
        <v>83</v>
      </c>
      <c r="J337" s="571">
        <v>462</v>
      </c>
      <c r="K337" s="571">
        <v>38346</v>
      </c>
      <c r="L337" s="571">
        <v>1.1876606683804627</v>
      </c>
      <c r="M337" s="571">
        <v>83</v>
      </c>
      <c r="N337" s="571">
        <v>594</v>
      </c>
      <c r="O337" s="571">
        <v>49896</v>
      </c>
      <c r="P337" s="585">
        <v>1.5453897853625298</v>
      </c>
      <c r="Q337" s="572">
        <v>84</v>
      </c>
    </row>
    <row r="338" spans="1:17" ht="14.4" customHeight="1" x14ac:dyDescent="0.3">
      <c r="A338" s="567" t="s">
        <v>5534</v>
      </c>
      <c r="B338" s="568" t="s">
        <v>5535</v>
      </c>
      <c r="C338" s="568" t="s">
        <v>3828</v>
      </c>
      <c r="D338" s="568" t="s">
        <v>5540</v>
      </c>
      <c r="E338" s="568" t="s">
        <v>5541</v>
      </c>
      <c r="F338" s="571">
        <v>4</v>
      </c>
      <c r="G338" s="571">
        <v>376</v>
      </c>
      <c r="H338" s="571">
        <v>1</v>
      </c>
      <c r="I338" s="571">
        <v>94</v>
      </c>
      <c r="J338" s="571"/>
      <c r="K338" s="571"/>
      <c r="L338" s="571"/>
      <c r="M338" s="571"/>
      <c r="N338" s="571">
        <v>5</v>
      </c>
      <c r="O338" s="571">
        <v>480</v>
      </c>
      <c r="P338" s="585">
        <v>1.2765957446808511</v>
      </c>
      <c r="Q338" s="572">
        <v>96</v>
      </c>
    </row>
    <row r="339" spans="1:17" ht="14.4" customHeight="1" x14ac:dyDescent="0.3">
      <c r="A339" s="567" t="s">
        <v>5534</v>
      </c>
      <c r="B339" s="568" t="s">
        <v>5535</v>
      </c>
      <c r="C339" s="568" t="s">
        <v>3828</v>
      </c>
      <c r="D339" s="568" t="s">
        <v>5542</v>
      </c>
      <c r="E339" s="568" t="s">
        <v>5543</v>
      </c>
      <c r="F339" s="571"/>
      <c r="G339" s="571"/>
      <c r="H339" s="571"/>
      <c r="I339" s="571"/>
      <c r="J339" s="571">
        <v>4</v>
      </c>
      <c r="K339" s="571">
        <v>156</v>
      </c>
      <c r="L339" s="571"/>
      <c r="M339" s="571">
        <v>39</v>
      </c>
      <c r="N339" s="571"/>
      <c r="O339" s="571"/>
      <c r="P339" s="585"/>
      <c r="Q339" s="572"/>
    </row>
    <row r="340" spans="1:17" ht="14.4" customHeight="1" x14ac:dyDescent="0.3">
      <c r="A340" s="567" t="s">
        <v>5534</v>
      </c>
      <c r="B340" s="568" t="s">
        <v>5535</v>
      </c>
      <c r="C340" s="568" t="s">
        <v>3828</v>
      </c>
      <c r="D340" s="568" t="s">
        <v>5544</v>
      </c>
      <c r="E340" s="568" t="s">
        <v>5545</v>
      </c>
      <c r="F340" s="571">
        <v>26</v>
      </c>
      <c r="G340" s="571">
        <v>30212</v>
      </c>
      <c r="H340" s="571">
        <v>1</v>
      </c>
      <c r="I340" s="571">
        <v>1162</v>
      </c>
      <c r="J340" s="571">
        <v>4</v>
      </c>
      <c r="K340" s="571">
        <v>4656</v>
      </c>
      <c r="L340" s="571">
        <v>0.15411094929167218</v>
      </c>
      <c r="M340" s="571">
        <v>1164</v>
      </c>
      <c r="N340" s="571">
        <v>125</v>
      </c>
      <c r="O340" s="571">
        <v>145625</v>
      </c>
      <c r="P340" s="585">
        <v>4.8201045942009797</v>
      </c>
      <c r="Q340" s="572">
        <v>1165</v>
      </c>
    </row>
    <row r="341" spans="1:17" ht="14.4" customHeight="1" x14ac:dyDescent="0.3">
      <c r="A341" s="567" t="s">
        <v>5534</v>
      </c>
      <c r="B341" s="568" t="s">
        <v>5535</v>
      </c>
      <c r="C341" s="568" t="s">
        <v>3828</v>
      </c>
      <c r="D341" s="568" t="s">
        <v>5546</v>
      </c>
      <c r="E341" s="568" t="s">
        <v>5547</v>
      </c>
      <c r="F341" s="571">
        <v>251</v>
      </c>
      <c r="G341" s="571">
        <v>9538</v>
      </c>
      <c r="H341" s="571">
        <v>1</v>
      </c>
      <c r="I341" s="571">
        <v>38</v>
      </c>
      <c r="J341" s="571">
        <v>389</v>
      </c>
      <c r="K341" s="571">
        <v>15171</v>
      </c>
      <c r="L341" s="571">
        <v>1.5905850283078213</v>
      </c>
      <c r="M341" s="571">
        <v>39</v>
      </c>
      <c r="N341" s="571">
        <v>391</v>
      </c>
      <c r="O341" s="571">
        <v>15249</v>
      </c>
      <c r="P341" s="585">
        <v>1.5987628433633885</v>
      </c>
      <c r="Q341" s="572">
        <v>39</v>
      </c>
    </row>
    <row r="342" spans="1:17" ht="14.4" customHeight="1" x14ac:dyDescent="0.3">
      <c r="A342" s="567" t="s">
        <v>5534</v>
      </c>
      <c r="B342" s="568" t="s">
        <v>5535</v>
      </c>
      <c r="C342" s="568" t="s">
        <v>3828</v>
      </c>
      <c r="D342" s="568" t="s">
        <v>5548</v>
      </c>
      <c r="E342" s="568" t="s">
        <v>5549</v>
      </c>
      <c r="F342" s="571">
        <v>1</v>
      </c>
      <c r="G342" s="571">
        <v>403</v>
      </c>
      <c r="H342" s="571">
        <v>1</v>
      </c>
      <c r="I342" s="571">
        <v>403</v>
      </c>
      <c r="J342" s="571"/>
      <c r="K342" s="571"/>
      <c r="L342" s="571"/>
      <c r="M342" s="571"/>
      <c r="N342" s="571"/>
      <c r="O342" s="571"/>
      <c r="P342" s="585"/>
      <c r="Q342" s="572"/>
    </row>
    <row r="343" spans="1:17" ht="14.4" customHeight="1" x14ac:dyDescent="0.3">
      <c r="A343" s="567" t="s">
        <v>5534</v>
      </c>
      <c r="B343" s="568" t="s">
        <v>5535</v>
      </c>
      <c r="C343" s="568" t="s">
        <v>3828</v>
      </c>
      <c r="D343" s="568" t="s">
        <v>5550</v>
      </c>
      <c r="E343" s="568" t="s">
        <v>5551</v>
      </c>
      <c r="F343" s="571">
        <v>91</v>
      </c>
      <c r="G343" s="571">
        <v>3549</v>
      </c>
      <c r="H343" s="571">
        <v>1</v>
      </c>
      <c r="I343" s="571">
        <v>39</v>
      </c>
      <c r="J343" s="571">
        <v>113</v>
      </c>
      <c r="K343" s="571">
        <v>4520</v>
      </c>
      <c r="L343" s="571">
        <v>1.2735981966751198</v>
      </c>
      <c r="M343" s="571">
        <v>40</v>
      </c>
      <c r="N343" s="571">
        <v>140</v>
      </c>
      <c r="O343" s="571">
        <v>5600</v>
      </c>
      <c r="P343" s="585">
        <v>1.5779092702169626</v>
      </c>
      <c r="Q343" s="572">
        <v>40</v>
      </c>
    </row>
    <row r="344" spans="1:17" ht="14.4" customHeight="1" x14ac:dyDescent="0.3">
      <c r="A344" s="567" t="s">
        <v>5534</v>
      </c>
      <c r="B344" s="568" t="s">
        <v>5535</v>
      </c>
      <c r="C344" s="568" t="s">
        <v>3828</v>
      </c>
      <c r="D344" s="568" t="s">
        <v>5552</v>
      </c>
      <c r="E344" s="568" t="s">
        <v>5553</v>
      </c>
      <c r="F344" s="571">
        <v>837</v>
      </c>
      <c r="G344" s="571">
        <v>92907</v>
      </c>
      <c r="H344" s="571">
        <v>1</v>
      </c>
      <c r="I344" s="571">
        <v>111</v>
      </c>
      <c r="J344" s="571">
        <v>1159</v>
      </c>
      <c r="K344" s="571">
        <v>129808</v>
      </c>
      <c r="L344" s="571">
        <v>1.3971821283649242</v>
      </c>
      <c r="M344" s="571">
        <v>112</v>
      </c>
      <c r="N344" s="571">
        <v>1312</v>
      </c>
      <c r="O344" s="571">
        <v>148256</v>
      </c>
      <c r="P344" s="585">
        <v>1.595746283918327</v>
      </c>
      <c r="Q344" s="572">
        <v>113</v>
      </c>
    </row>
    <row r="345" spans="1:17" ht="14.4" customHeight="1" x14ac:dyDescent="0.3">
      <c r="A345" s="567" t="s">
        <v>5534</v>
      </c>
      <c r="B345" s="568" t="s">
        <v>5535</v>
      </c>
      <c r="C345" s="568" t="s">
        <v>3828</v>
      </c>
      <c r="D345" s="568" t="s">
        <v>5554</v>
      </c>
      <c r="E345" s="568" t="s">
        <v>5555</v>
      </c>
      <c r="F345" s="571">
        <v>96</v>
      </c>
      <c r="G345" s="571">
        <v>2016</v>
      </c>
      <c r="H345" s="571">
        <v>1</v>
      </c>
      <c r="I345" s="571">
        <v>21</v>
      </c>
      <c r="J345" s="571">
        <v>86</v>
      </c>
      <c r="K345" s="571">
        <v>1806</v>
      </c>
      <c r="L345" s="571">
        <v>0.89583333333333337</v>
      </c>
      <c r="M345" s="571">
        <v>21</v>
      </c>
      <c r="N345" s="571">
        <v>132</v>
      </c>
      <c r="O345" s="571">
        <v>2772</v>
      </c>
      <c r="P345" s="585">
        <v>1.375</v>
      </c>
      <c r="Q345" s="572">
        <v>21</v>
      </c>
    </row>
    <row r="346" spans="1:17" ht="14.4" customHeight="1" x14ac:dyDescent="0.3">
      <c r="A346" s="567" t="s">
        <v>5534</v>
      </c>
      <c r="B346" s="568" t="s">
        <v>5535</v>
      </c>
      <c r="C346" s="568" t="s">
        <v>3828</v>
      </c>
      <c r="D346" s="568" t="s">
        <v>5474</v>
      </c>
      <c r="E346" s="568" t="s">
        <v>5475</v>
      </c>
      <c r="F346" s="571">
        <v>20</v>
      </c>
      <c r="G346" s="571">
        <v>7640</v>
      </c>
      <c r="H346" s="571">
        <v>1</v>
      </c>
      <c r="I346" s="571">
        <v>382</v>
      </c>
      <c r="J346" s="571">
        <v>4</v>
      </c>
      <c r="K346" s="571">
        <v>1528</v>
      </c>
      <c r="L346" s="571">
        <v>0.2</v>
      </c>
      <c r="M346" s="571">
        <v>382</v>
      </c>
      <c r="N346" s="571">
        <v>11</v>
      </c>
      <c r="O346" s="571">
        <v>4202</v>
      </c>
      <c r="P346" s="585">
        <v>0.55000000000000004</v>
      </c>
      <c r="Q346" s="572">
        <v>382</v>
      </c>
    </row>
    <row r="347" spans="1:17" ht="14.4" customHeight="1" x14ac:dyDescent="0.3">
      <c r="A347" s="567" t="s">
        <v>5534</v>
      </c>
      <c r="B347" s="568" t="s">
        <v>5535</v>
      </c>
      <c r="C347" s="568" t="s">
        <v>3828</v>
      </c>
      <c r="D347" s="568" t="s">
        <v>5476</v>
      </c>
      <c r="E347" s="568" t="s">
        <v>5477</v>
      </c>
      <c r="F347" s="571">
        <v>208</v>
      </c>
      <c r="G347" s="571">
        <v>101088</v>
      </c>
      <c r="H347" s="571">
        <v>1</v>
      </c>
      <c r="I347" s="571">
        <v>486</v>
      </c>
      <c r="J347" s="571">
        <v>171</v>
      </c>
      <c r="K347" s="571">
        <v>83106</v>
      </c>
      <c r="L347" s="571">
        <v>0.82211538461538458</v>
      </c>
      <c r="M347" s="571">
        <v>486</v>
      </c>
      <c r="N347" s="571">
        <v>295</v>
      </c>
      <c r="O347" s="571">
        <v>143370</v>
      </c>
      <c r="P347" s="585">
        <v>1.4182692307692308</v>
      </c>
      <c r="Q347" s="572">
        <v>486</v>
      </c>
    </row>
    <row r="348" spans="1:17" ht="14.4" customHeight="1" x14ac:dyDescent="0.3">
      <c r="A348" s="567" t="s">
        <v>5534</v>
      </c>
      <c r="B348" s="568" t="s">
        <v>5535</v>
      </c>
      <c r="C348" s="568" t="s">
        <v>3828</v>
      </c>
      <c r="D348" s="568" t="s">
        <v>5556</v>
      </c>
      <c r="E348" s="568" t="s">
        <v>5557</v>
      </c>
      <c r="F348" s="571">
        <v>9</v>
      </c>
      <c r="G348" s="571">
        <v>5409</v>
      </c>
      <c r="H348" s="571">
        <v>1</v>
      </c>
      <c r="I348" s="571">
        <v>601</v>
      </c>
      <c r="J348" s="571">
        <v>9</v>
      </c>
      <c r="K348" s="571">
        <v>5427</v>
      </c>
      <c r="L348" s="571">
        <v>1.0033277870216306</v>
      </c>
      <c r="M348" s="571">
        <v>603</v>
      </c>
      <c r="N348" s="571">
        <v>13</v>
      </c>
      <c r="O348" s="571">
        <v>7852</v>
      </c>
      <c r="P348" s="585">
        <v>1.4516546496579774</v>
      </c>
      <c r="Q348" s="572">
        <v>604</v>
      </c>
    </row>
    <row r="349" spans="1:17" ht="14.4" customHeight="1" x14ac:dyDescent="0.3">
      <c r="A349" s="567" t="s">
        <v>5534</v>
      </c>
      <c r="B349" s="568" t="s">
        <v>5535</v>
      </c>
      <c r="C349" s="568" t="s">
        <v>3828</v>
      </c>
      <c r="D349" s="568" t="s">
        <v>5558</v>
      </c>
      <c r="E349" s="568" t="s">
        <v>5559</v>
      </c>
      <c r="F349" s="571">
        <v>1</v>
      </c>
      <c r="G349" s="571">
        <v>36</v>
      </c>
      <c r="H349" s="571">
        <v>1</v>
      </c>
      <c r="I349" s="571">
        <v>36</v>
      </c>
      <c r="J349" s="571"/>
      <c r="K349" s="571"/>
      <c r="L349" s="571"/>
      <c r="M349" s="571"/>
      <c r="N349" s="571">
        <v>2</v>
      </c>
      <c r="O349" s="571">
        <v>74</v>
      </c>
      <c r="P349" s="585">
        <v>2.0555555555555554</v>
      </c>
      <c r="Q349" s="572">
        <v>37</v>
      </c>
    </row>
    <row r="350" spans="1:17" ht="14.4" customHeight="1" x14ac:dyDescent="0.3">
      <c r="A350" s="567" t="s">
        <v>5534</v>
      </c>
      <c r="B350" s="568" t="s">
        <v>5535</v>
      </c>
      <c r="C350" s="568" t="s">
        <v>3828</v>
      </c>
      <c r="D350" s="568" t="s">
        <v>5560</v>
      </c>
      <c r="E350" s="568" t="s">
        <v>5561</v>
      </c>
      <c r="F350" s="571">
        <v>1</v>
      </c>
      <c r="G350" s="571">
        <v>197</v>
      </c>
      <c r="H350" s="571">
        <v>1</v>
      </c>
      <c r="I350" s="571">
        <v>197</v>
      </c>
      <c r="J350" s="571"/>
      <c r="K350" s="571"/>
      <c r="L350" s="571"/>
      <c r="M350" s="571"/>
      <c r="N350" s="571"/>
      <c r="O350" s="571"/>
      <c r="P350" s="585"/>
      <c r="Q350" s="572"/>
    </row>
    <row r="351" spans="1:17" ht="14.4" customHeight="1" x14ac:dyDescent="0.3">
      <c r="A351" s="567" t="s">
        <v>5534</v>
      </c>
      <c r="B351" s="568" t="s">
        <v>5535</v>
      </c>
      <c r="C351" s="568" t="s">
        <v>3828</v>
      </c>
      <c r="D351" s="568" t="s">
        <v>5562</v>
      </c>
      <c r="E351" s="568" t="s">
        <v>5563</v>
      </c>
      <c r="F351" s="571">
        <v>51</v>
      </c>
      <c r="G351" s="571">
        <v>22644</v>
      </c>
      <c r="H351" s="571">
        <v>1</v>
      </c>
      <c r="I351" s="571">
        <v>444</v>
      </c>
      <c r="J351" s="571">
        <v>48</v>
      </c>
      <c r="K351" s="571">
        <v>21312</v>
      </c>
      <c r="L351" s="571">
        <v>0.94117647058823528</v>
      </c>
      <c r="M351" s="571">
        <v>444</v>
      </c>
      <c r="N351" s="571">
        <v>57</v>
      </c>
      <c r="O351" s="571">
        <v>25308</v>
      </c>
      <c r="P351" s="585">
        <v>1.1176470588235294</v>
      </c>
      <c r="Q351" s="572">
        <v>444</v>
      </c>
    </row>
    <row r="352" spans="1:17" ht="14.4" customHeight="1" x14ac:dyDescent="0.3">
      <c r="A352" s="567" t="s">
        <v>5534</v>
      </c>
      <c r="B352" s="568" t="s">
        <v>5535</v>
      </c>
      <c r="C352" s="568" t="s">
        <v>3828</v>
      </c>
      <c r="D352" s="568" t="s">
        <v>5564</v>
      </c>
      <c r="E352" s="568" t="s">
        <v>5565</v>
      </c>
      <c r="F352" s="571">
        <v>105</v>
      </c>
      <c r="G352" s="571">
        <v>4200</v>
      </c>
      <c r="H352" s="571">
        <v>1</v>
      </c>
      <c r="I352" s="571">
        <v>40</v>
      </c>
      <c r="J352" s="571">
        <v>77</v>
      </c>
      <c r="K352" s="571">
        <v>3080</v>
      </c>
      <c r="L352" s="571">
        <v>0.73333333333333328</v>
      </c>
      <c r="M352" s="571">
        <v>40</v>
      </c>
      <c r="N352" s="571">
        <v>90</v>
      </c>
      <c r="O352" s="571">
        <v>3690</v>
      </c>
      <c r="P352" s="585">
        <v>0.87857142857142856</v>
      </c>
      <c r="Q352" s="572">
        <v>41</v>
      </c>
    </row>
    <row r="353" spans="1:17" ht="14.4" customHeight="1" x14ac:dyDescent="0.3">
      <c r="A353" s="567" t="s">
        <v>5534</v>
      </c>
      <c r="B353" s="568" t="s">
        <v>5535</v>
      </c>
      <c r="C353" s="568" t="s">
        <v>3828</v>
      </c>
      <c r="D353" s="568" t="s">
        <v>5566</v>
      </c>
      <c r="E353" s="568" t="s">
        <v>5567</v>
      </c>
      <c r="F353" s="571">
        <v>2</v>
      </c>
      <c r="G353" s="571">
        <v>302</v>
      </c>
      <c r="H353" s="571">
        <v>1</v>
      </c>
      <c r="I353" s="571">
        <v>151</v>
      </c>
      <c r="J353" s="571">
        <v>2</v>
      </c>
      <c r="K353" s="571">
        <v>302</v>
      </c>
      <c r="L353" s="571">
        <v>1</v>
      </c>
      <c r="M353" s="571">
        <v>151</v>
      </c>
      <c r="N353" s="571">
        <v>2</v>
      </c>
      <c r="O353" s="571">
        <v>304</v>
      </c>
      <c r="P353" s="585">
        <v>1.0066225165562914</v>
      </c>
      <c r="Q353" s="572">
        <v>152</v>
      </c>
    </row>
    <row r="354" spans="1:17" ht="14.4" customHeight="1" x14ac:dyDescent="0.3">
      <c r="A354" s="567" t="s">
        <v>5534</v>
      </c>
      <c r="B354" s="568" t="s">
        <v>5535</v>
      </c>
      <c r="C354" s="568" t="s">
        <v>3828</v>
      </c>
      <c r="D354" s="568" t="s">
        <v>5568</v>
      </c>
      <c r="E354" s="568" t="s">
        <v>5569</v>
      </c>
      <c r="F354" s="571">
        <v>20</v>
      </c>
      <c r="G354" s="571">
        <v>9800</v>
      </c>
      <c r="H354" s="571">
        <v>1</v>
      </c>
      <c r="I354" s="571">
        <v>490</v>
      </c>
      <c r="J354" s="571">
        <v>18</v>
      </c>
      <c r="K354" s="571">
        <v>8820</v>
      </c>
      <c r="L354" s="571">
        <v>0.9</v>
      </c>
      <c r="M354" s="571">
        <v>490</v>
      </c>
      <c r="N354" s="571">
        <v>36</v>
      </c>
      <c r="O354" s="571">
        <v>17640</v>
      </c>
      <c r="P354" s="585">
        <v>1.8</v>
      </c>
      <c r="Q354" s="572">
        <v>490</v>
      </c>
    </row>
    <row r="355" spans="1:17" ht="14.4" customHeight="1" x14ac:dyDescent="0.3">
      <c r="A355" s="567" t="s">
        <v>5534</v>
      </c>
      <c r="B355" s="568" t="s">
        <v>5535</v>
      </c>
      <c r="C355" s="568" t="s">
        <v>3828</v>
      </c>
      <c r="D355" s="568" t="s">
        <v>5570</v>
      </c>
      <c r="E355" s="568" t="s">
        <v>5571</v>
      </c>
      <c r="F355" s="571">
        <v>4</v>
      </c>
      <c r="G355" s="571">
        <v>1308</v>
      </c>
      <c r="H355" s="571">
        <v>1</v>
      </c>
      <c r="I355" s="571">
        <v>327</v>
      </c>
      <c r="J355" s="571">
        <v>2</v>
      </c>
      <c r="K355" s="571">
        <v>654</v>
      </c>
      <c r="L355" s="571">
        <v>0.5</v>
      </c>
      <c r="M355" s="571">
        <v>327</v>
      </c>
      <c r="N355" s="571">
        <v>3</v>
      </c>
      <c r="O355" s="571">
        <v>981</v>
      </c>
      <c r="P355" s="585">
        <v>0.75</v>
      </c>
      <c r="Q355" s="572">
        <v>327</v>
      </c>
    </row>
    <row r="356" spans="1:17" ht="14.4" customHeight="1" x14ac:dyDescent="0.3">
      <c r="A356" s="567" t="s">
        <v>5534</v>
      </c>
      <c r="B356" s="568" t="s">
        <v>5535</v>
      </c>
      <c r="C356" s="568" t="s">
        <v>3828</v>
      </c>
      <c r="D356" s="568" t="s">
        <v>5572</v>
      </c>
      <c r="E356" s="568" t="s">
        <v>5573</v>
      </c>
      <c r="F356" s="571">
        <v>20</v>
      </c>
      <c r="G356" s="571">
        <v>620</v>
      </c>
      <c r="H356" s="571">
        <v>1</v>
      </c>
      <c r="I356" s="571">
        <v>31</v>
      </c>
      <c r="J356" s="571">
        <v>119</v>
      </c>
      <c r="K356" s="571">
        <v>3689</v>
      </c>
      <c r="L356" s="571">
        <v>5.95</v>
      </c>
      <c r="M356" s="571">
        <v>31</v>
      </c>
      <c r="N356" s="571">
        <v>95</v>
      </c>
      <c r="O356" s="571">
        <v>2945</v>
      </c>
      <c r="P356" s="585">
        <v>4.75</v>
      </c>
      <c r="Q356" s="572">
        <v>31</v>
      </c>
    </row>
    <row r="357" spans="1:17" ht="14.4" customHeight="1" x14ac:dyDescent="0.3">
      <c r="A357" s="567" t="s">
        <v>5534</v>
      </c>
      <c r="B357" s="568" t="s">
        <v>5535</v>
      </c>
      <c r="C357" s="568" t="s">
        <v>3828</v>
      </c>
      <c r="D357" s="568" t="s">
        <v>5574</v>
      </c>
      <c r="E357" s="568" t="s">
        <v>5575</v>
      </c>
      <c r="F357" s="571">
        <v>1</v>
      </c>
      <c r="G357" s="571">
        <v>961</v>
      </c>
      <c r="H357" s="571">
        <v>1</v>
      </c>
      <c r="I357" s="571">
        <v>961</v>
      </c>
      <c r="J357" s="571"/>
      <c r="K357" s="571"/>
      <c r="L357" s="571"/>
      <c r="M357" s="571"/>
      <c r="N357" s="571"/>
      <c r="O357" s="571"/>
      <c r="P357" s="585"/>
      <c r="Q357" s="572"/>
    </row>
    <row r="358" spans="1:17" ht="14.4" customHeight="1" x14ac:dyDescent="0.3">
      <c r="A358" s="567" t="s">
        <v>5534</v>
      </c>
      <c r="B358" s="568" t="s">
        <v>5535</v>
      </c>
      <c r="C358" s="568" t="s">
        <v>3828</v>
      </c>
      <c r="D358" s="568" t="s">
        <v>5576</v>
      </c>
      <c r="E358" s="568" t="s">
        <v>5577</v>
      </c>
      <c r="F358" s="571">
        <v>3</v>
      </c>
      <c r="G358" s="571">
        <v>609</v>
      </c>
      <c r="H358" s="571">
        <v>1</v>
      </c>
      <c r="I358" s="571">
        <v>203</v>
      </c>
      <c r="J358" s="571">
        <v>3</v>
      </c>
      <c r="K358" s="571">
        <v>612</v>
      </c>
      <c r="L358" s="571">
        <v>1.0049261083743843</v>
      </c>
      <c r="M358" s="571">
        <v>204</v>
      </c>
      <c r="N358" s="571">
        <v>4</v>
      </c>
      <c r="O358" s="571">
        <v>820</v>
      </c>
      <c r="P358" s="585">
        <v>1.3464696223316912</v>
      </c>
      <c r="Q358" s="572">
        <v>205</v>
      </c>
    </row>
    <row r="359" spans="1:17" ht="14.4" customHeight="1" x14ac:dyDescent="0.3">
      <c r="A359" s="567" t="s">
        <v>5534</v>
      </c>
      <c r="B359" s="568" t="s">
        <v>5535</v>
      </c>
      <c r="C359" s="568" t="s">
        <v>3828</v>
      </c>
      <c r="D359" s="568" t="s">
        <v>5578</v>
      </c>
      <c r="E359" s="568" t="s">
        <v>5579</v>
      </c>
      <c r="F359" s="571">
        <v>3</v>
      </c>
      <c r="G359" s="571">
        <v>1128</v>
      </c>
      <c r="H359" s="571">
        <v>1</v>
      </c>
      <c r="I359" s="571">
        <v>376</v>
      </c>
      <c r="J359" s="571">
        <v>3</v>
      </c>
      <c r="K359" s="571">
        <v>1128</v>
      </c>
      <c r="L359" s="571">
        <v>1</v>
      </c>
      <c r="M359" s="571">
        <v>376</v>
      </c>
      <c r="N359" s="571">
        <v>5</v>
      </c>
      <c r="O359" s="571">
        <v>1885</v>
      </c>
      <c r="P359" s="585">
        <v>1.6710992907801419</v>
      </c>
      <c r="Q359" s="572">
        <v>377</v>
      </c>
    </row>
    <row r="360" spans="1:17" ht="14.4" customHeight="1" x14ac:dyDescent="0.3">
      <c r="A360" s="567" t="s">
        <v>5534</v>
      </c>
      <c r="B360" s="568" t="s">
        <v>5535</v>
      </c>
      <c r="C360" s="568" t="s">
        <v>3828</v>
      </c>
      <c r="D360" s="568" t="s">
        <v>5580</v>
      </c>
      <c r="E360" s="568" t="s">
        <v>5581</v>
      </c>
      <c r="F360" s="571">
        <v>3</v>
      </c>
      <c r="G360" s="571">
        <v>5997</v>
      </c>
      <c r="H360" s="571">
        <v>1</v>
      </c>
      <c r="I360" s="571">
        <v>1999</v>
      </c>
      <c r="J360" s="571">
        <v>2</v>
      </c>
      <c r="K360" s="571">
        <v>4026</v>
      </c>
      <c r="L360" s="571">
        <v>0.67133566783391696</v>
      </c>
      <c r="M360" s="571">
        <v>2013</v>
      </c>
      <c r="N360" s="571"/>
      <c r="O360" s="571"/>
      <c r="P360" s="585"/>
      <c r="Q360" s="572"/>
    </row>
    <row r="361" spans="1:17" ht="14.4" customHeight="1" x14ac:dyDescent="0.3">
      <c r="A361" s="567" t="s">
        <v>5534</v>
      </c>
      <c r="B361" s="568" t="s">
        <v>5535</v>
      </c>
      <c r="C361" s="568" t="s">
        <v>3828</v>
      </c>
      <c r="D361" s="568" t="s">
        <v>5582</v>
      </c>
      <c r="E361" s="568" t="s">
        <v>5583</v>
      </c>
      <c r="F361" s="571"/>
      <c r="G361" s="571"/>
      <c r="H361" s="571"/>
      <c r="I361" s="571"/>
      <c r="J361" s="571">
        <v>1</v>
      </c>
      <c r="K361" s="571">
        <v>761</v>
      </c>
      <c r="L361" s="571"/>
      <c r="M361" s="571">
        <v>761</v>
      </c>
      <c r="N361" s="571">
        <v>1</v>
      </c>
      <c r="O361" s="571">
        <v>761</v>
      </c>
      <c r="P361" s="585"/>
      <c r="Q361" s="572">
        <v>761</v>
      </c>
    </row>
    <row r="362" spans="1:17" ht="14.4" customHeight="1" x14ac:dyDescent="0.3">
      <c r="A362" s="567" t="s">
        <v>5584</v>
      </c>
      <c r="B362" s="568" t="s">
        <v>5253</v>
      </c>
      <c r="C362" s="568" t="s">
        <v>3828</v>
      </c>
      <c r="D362" s="568" t="s">
        <v>5585</v>
      </c>
      <c r="E362" s="568" t="s">
        <v>5586</v>
      </c>
      <c r="F362" s="571">
        <v>1</v>
      </c>
      <c r="G362" s="571">
        <v>1014</v>
      </c>
      <c r="H362" s="571">
        <v>1</v>
      </c>
      <c r="I362" s="571">
        <v>1014</v>
      </c>
      <c r="J362" s="571"/>
      <c r="K362" s="571"/>
      <c r="L362" s="571"/>
      <c r="M362" s="571"/>
      <c r="N362" s="571"/>
      <c r="O362" s="571"/>
      <c r="P362" s="585"/>
      <c r="Q362" s="572"/>
    </row>
    <row r="363" spans="1:17" ht="14.4" customHeight="1" x14ac:dyDescent="0.3">
      <c r="A363" s="567" t="s">
        <v>5584</v>
      </c>
      <c r="B363" s="568" t="s">
        <v>5253</v>
      </c>
      <c r="C363" s="568" t="s">
        <v>3828</v>
      </c>
      <c r="D363" s="568" t="s">
        <v>5587</v>
      </c>
      <c r="E363" s="568" t="s">
        <v>5588</v>
      </c>
      <c r="F363" s="571">
        <v>2</v>
      </c>
      <c r="G363" s="571">
        <v>9974</v>
      </c>
      <c r="H363" s="571">
        <v>1</v>
      </c>
      <c r="I363" s="571">
        <v>4987</v>
      </c>
      <c r="J363" s="571"/>
      <c r="K363" s="571"/>
      <c r="L363" s="571"/>
      <c r="M363" s="571"/>
      <c r="N363" s="571"/>
      <c r="O363" s="571"/>
      <c r="P363" s="585"/>
      <c r="Q363" s="572"/>
    </row>
    <row r="364" spans="1:17" ht="14.4" customHeight="1" x14ac:dyDescent="0.3">
      <c r="A364" s="567" t="s">
        <v>5584</v>
      </c>
      <c r="B364" s="568" t="s">
        <v>5253</v>
      </c>
      <c r="C364" s="568" t="s">
        <v>3828</v>
      </c>
      <c r="D364" s="568" t="s">
        <v>5589</v>
      </c>
      <c r="E364" s="568" t="s">
        <v>5590</v>
      </c>
      <c r="F364" s="571"/>
      <c r="G364" s="571"/>
      <c r="H364" s="571"/>
      <c r="I364" s="571"/>
      <c r="J364" s="571"/>
      <c r="K364" s="571"/>
      <c r="L364" s="571"/>
      <c r="M364" s="571"/>
      <c r="N364" s="571">
        <v>1</v>
      </c>
      <c r="O364" s="571">
        <v>1609</v>
      </c>
      <c r="P364" s="585"/>
      <c r="Q364" s="572">
        <v>1609</v>
      </c>
    </row>
    <row r="365" spans="1:17" ht="14.4" customHeight="1" x14ac:dyDescent="0.3">
      <c r="A365" s="567" t="s">
        <v>5584</v>
      </c>
      <c r="B365" s="568" t="s">
        <v>5253</v>
      </c>
      <c r="C365" s="568" t="s">
        <v>3828</v>
      </c>
      <c r="D365" s="568" t="s">
        <v>5591</v>
      </c>
      <c r="E365" s="568" t="s">
        <v>5592</v>
      </c>
      <c r="F365" s="571"/>
      <c r="G365" s="571"/>
      <c r="H365" s="571"/>
      <c r="I365" s="571"/>
      <c r="J365" s="571"/>
      <c r="K365" s="571"/>
      <c r="L365" s="571"/>
      <c r="M365" s="571"/>
      <c r="N365" s="571">
        <v>5</v>
      </c>
      <c r="O365" s="571">
        <v>8100</v>
      </c>
      <c r="P365" s="585"/>
      <c r="Q365" s="572">
        <v>1620</v>
      </c>
    </row>
    <row r="366" spans="1:17" ht="14.4" customHeight="1" x14ac:dyDescent="0.3">
      <c r="A366" s="567" t="s">
        <v>5584</v>
      </c>
      <c r="B366" s="568" t="s">
        <v>5253</v>
      </c>
      <c r="C366" s="568" t="s">
        <v>3828</v>
      </c>
      <c r="D366" s="568" t="s">
        <v>5593</v>
      </c>
      <c r="E366" s="568" t="s">
        <v>5594</v>
      </c>
      <c r="F366" s="571"/>
      <c r="G366" s="571"/>
      <c r="H366" s="571"/>
      <c r="I366" s="571"/>
      <c r="J366" s="571"/>
      <c r="K366" s="571"/>
      <c r="L366" s="571"/>
      <c r="M366" s="571"/>
      <c r="N366" s="571">
        <v>5</v>
      </c>
      <c r="O366" s="571">
        <v>8250</v>
      </c>
      <c r="P366" s="585"/>
      <c r="Q366" s="572">
        <v>1650</v>
      </c>
    </row>
    <row r="367" spans="1:17" ht="14.4" customHeight="1" x14ac:dyDescent="0.3">
      <c r="A367" s="567" t="s">
        <v>5584</v>
      </c>
      <c r="B367" s="568" t="s">
        <v>5253</v>
      </c>
      <c r="C367" s="568" t="s">
        <v>3828</v>
      </c>
      <c r="D367" s="568" t="s">
        <v>5595</v>
      </c>
      <c r="E367" s="568" t="s">
        <v>5596</v>
      </c>
      <c r="F367" s="571"/>
      <c r="G367" s="571"/>
      <c r="H367" s="571"/>
      <c r="I367" s="571"/>
      <c r="J367" s="571"/>
      <c r="K367" s="571"/>
      <c r="L367" s="571"/>
      <c r="M367" s="571"/>
      <c r="N367" s="571">
        <v>12</v>
      </c>
      <c r="O367" s="571">
        <v>46368</v>
      </c>
      <c r="P367" s="585"/>
      <c r="Q367" s="572">
        <v>3864</v>
      </c>
    </row>
    <row r="368" spans="1:17" ht="14.4" customHeight="1" x14ac:dyDescent="0.3">
      <c r="A368" s="567" t="s">
        <v>5584</v>
      </c>
      <c r="B368" s="568" t="s">
        <v>5253</v>
      </c>
      <c r="C368" s="568" t="s">
        <v>3828</v>
      </c>
      <c r="D368" s="568" t="s">
        <v>5597</v>
      </c>
      <c r="E368" s="568" t="s">
        <v>5598</v>
      </c>
      <c r="F368" s="571"/>
      <c r="G368" s="571"/>
      <c r="H368" s="571"/>
      <c r="I368" s="571"/>
      <c r="J368" s="571">
        <v>1</v>
      </c>
      <c r="K368" s="571">
        <v>825</v>
      </c>
      <c r="L368" s="571"/>
      <c r="M368" s="571">
        <v>825</v>
      </c>
      <c r="N368" s="571">
        <v>4</v>
      </c>
      <c r="O368" s="571">
        <v>3304</v>
      </c>
      <c r="P368" s="585"/>
      <c r="Q368" s="572">
        <v>826</v>
      </c>
    </row>
    <row r="369" spans="1:17" ht="14.4" customHeight="1" x14ac:dyDescent="0.3">
      <c r="A369" s="567" t="s">
        <v>5584</v>
      </c>
      <c r="B369" s="568" t="s">
        <v>5253</v>
      </c>
      <c r="C369" s="568" t="s">
        <v>3828</v>
      </c>
      <c r="D369" s="568" t="s">
        <v>5599</v>
      </c>
      <c r="E369" s="568" t="s">
        <v>5600</v>
      </c>
      <c r="F369" s="571"/>
      <c r="G369" s="571"/>
      <c r="H369" s="571"/>
      <c r="I369" s="571"/>
      <c r="J369" s="571">
        <v>1</v>
      </c>
      <c r="K369" s="571">
        <v>807</v>
      </c>
      <c r="L369" s="571"/>
      <c r="M369" s="571">
        <v>807</v>
      </c>
      <c r="N369" s="571"/>
      <c r="O369" s="571"/>
      <c r="P369" s="585"/>
      <c r="Q369" s="572"/>
    </row>
    <row r="370" spans="1:17" ht="14.4" customHeight="1" x14ac:dyDescent="0.3">
      <c r="A370" s="567" t="s">
        <v>5584</v>
      </c>
      <c r="B370" s="568" t="s">
        <v>5253</v>
      </c>
      <c r="C370" s="568" t="s">
        <v>3828</v>
      </c>
      <c r="D370" s="568" t="s">
        <v>5601</v>
      </c>
      <c r="E370" s="568" t="s">
        <v>5602</v>
      </c>
      <c r="F370" s="571"/>
      <c r="G370" s="571"/>
      <c r="H370" s="571"/>
      <c r="I370" s="571"/>
      <c r="J370" s="571">
        <v>1</v>
      </c>
      <c r="K370" s="571">
        <v>807</v>
      </c>
      <c r="L370" s="571"/>
      <c r="M370" s="571">
        <v>807</v>
      </c>
      <c r="N370" s="571"/>
      <c r="O370" s="571"/>
      <c r="P370" s="585"/>
      <c r="Q370" s="572"/>
    </row>
    <row r="371" spans="1:17" ht="14.4" customHeight="1" x14ac:dyDescent="0.3">
      <c r="A371" s="567" t="s">
        <v>5584</v>
      </c>
      <c r="B371" s="568" t="s">
        <v>5253</v>
      </c>
      <c r="C371" s="568" t="s">
        <v>3828</v>
      </c>
      <c r="D371" s="568" t="s">
        <v>5603</v>
      </c>
      <c r="E371" s="568" t="s">
        <v>5604</v>
      </c>
      <c r="F371" s="571"/>
      <c r="G371" s="571"/>
      <c r="H371" s="571"/>
      <c r="I371" s="571"/>
      <c r="J371" s="571">
        <v>1</v>
      </c>
      <c r="K371" s="571">
        <v>807</v>
      </c>
      <c r="L371" s="571"/>
      <c r="M371" s="571">
        <v>807</v>
      </c>
      <c r="N371" s="571"/>
      <c r="O371" s="571"/>
      <c r="P371" s="585"/>
      <c r="Q371" s="572"/>
    </row>
    <row r="372" spans="1:17" ht="14.4" customHeight="1" x14ac:dyDescent="0.3">
      <c r="A372" s="567" t="s">
        <v>5584</v>
      </c>
      <c r="B372" s="568" t="s">
        <v>5253</v>
      </c>
      <c r="C372" s="568" t="s">
        <v>3828</v>
      </c>
      <c r="D372" s="568" t="s">
        <v>5605</v>
      </c>
      <c r="E372" s="568" t="s">
        <v>5606</v>
      </c>
      <c r="F372" s="571"/>
      <c r="G372" s="571"/>
      <c r="H372" s="571"/>
      <c r="I372" s="571"/>
      <c r="J372" s="571">
        <v>1</v>
      </c>
      <c r="K372" s="571">
        <v>807</v>
      </c>
      <c r="L372" s="571"/>
      <c r="M372" s="571">
        <v>807</v>
      </c>
      <c r="N372" s="571"/>
      <c r="O372" s="571"/>
      <c r="P372" s="585"/>
      <c r="Q372" s="572"/>
    </row>
    <row r="373" spans="1:17" ht="14.4" customHeight="1" x14ac:dyDescent="0.3">
      <c r="A373" s="567" t="s">
        <v>5584</v>
      </c>
      <c r="B373" s="568" t="s">
        <v>5253</v>
      </c>
      <c r="C373" s="568" t="s">
        <v>3828</v>
      </c>
      <c r="D373" s="568" t="s">
        <v>5183</v>
      </c>
      <c r="E373" s="568" t="s">
        <v>5184</v>
      </c>
      <c r="F373" s="571">
        <v>6</v>
      </c>
      <c r="G373" s="571">
        <v>1014</v>
      </c>
      <c r="H373" s="571">
        <v>1</v>
      </c>
      <c r="I373" s="571">
        <v>169</v>
      </c>
      <c r="J373" s="571">
        <v>11</v>
      </c>
      <c r="K373" s="571">
        <v>1859</v>
      </c>
      <c r="L373" s="571">
        <v>1.8333333333333333</v>
      </c>
      <c r="M373" s="571">
        <v>169</v>
      </c>
      <c r="N373" s="571">
        <v>13</v>
      </c>
      <c r="O373" s="571">
        <v>2197</v>
      </c>
      <c r="P373" s="585">
        <v>2.1666666666666665</v>
      </c>
      <c r="Q373" s="572">
        <v>169</v>
      </c>
    </row>
    <row r="374" spans="1:17" ht="14.4" customHeight="1" x14ac:dyDescent="0.3">
      <c r="A374" s="567" t="s">
        <v>5584</v>
      </c>
      <c r="B374" s="568" t="s">
        <v>5253</v>
      </c>
      <c r="C374" s="568" t="s">
        <v>3828</v>
      </c>
      <c r="D374" s="568" t="s">
        <v>5185</v>
      </c>
      <c r="E374" s="568" t="s">
        <v>5186</v>
      </c>
      <c r="F374" s="571">
        <v>6</v>
      </c>
      <c r="G374" s="571">
        <v>996</v>
      </c>
      <c r="H374" s="571">
        <v>1</v>
      </c>
      <c r="I374" s="571">
        <v>166</v>
      </c>
      <c r="J374" s="571">
        <v>11</v>
      </c>
      <c r="K374" s="571">
        <v>1826</v>
      </c>
      <c r="L374" s="571">
        <v>1.8333333333333333</v>
      </c>
      <c r="M374" s="571">
        <v>166</v>
      </c>
      <c r="N374" s="571">
        <v>14</v>
      </c>
      <c r="O374" s="571">
        <v>2324</v>
      </c>
      <c r="P374" s="585">
        <v>2.3333333333333335</v>
      </c>
      <c r="Q374" s="572">
        <v>166</v>
      </c>
    </row>
    <row r="375" spans="1:17" ht="14.4" customHeight="1" x14ac:dyDescent="0.3">
      <c r="A375" s="567" t="s">
        <v>5584</v>
      </c>
      <c r="B375" s="568" t="s">
        <v>5253</v>
      </c>
      <c r="C375" s="568" t="s">
        <v>3828</v>
      </c>
      <c r="D375" s="568" t="s">
        <v>5187</v>
      </c>
      <c r="E375" s="568" t="s">
        <v>5188</v>
      </c>
      <c r="F375" s="571">
        <v>6</v>
      </c>
      <c r="G375" s="571">
        <v>1032</v>
      </c>
      <c r="H375" s="571">
        <v>1</v>
      </c>
      <c r="I375" s="571">
        <v>172</v>
      </c>
      <c r="J375" s="571">
        <v>11</v>
      </c>
      <c r="K375" s="571">
        <v>1892</v>
      </c>
      <c r="L375" s="571">
        <v>1.8333333333333333</v>
      </c>
      <c r="M375" s="571">
        <v>172</v>
      </c>
      <c r="N375" s="571">
        <v>12</v>
      </c>
      <c r="O375" s="571">
        <v>2064</v>
      </c>
      <c r="P375" s="585">
        <v>2</v>
      </c>
      <c r="Q375" s="572">
        <v>172</v>
      </c>
    </row>
    <row r="376" spans="1:17" ht="14.4" customHeight="1" x14ac:dyDescent="0.3">
      <c r="A376" s="567" t="s">
        <v>5584</v>
      </c>
      <c r="B376" s="568" t="s">
        <v>5253</v>
      </c>
      <c r="C376" s="568" t="s">
        <v>3828</v>
      </c>
      <c r="D376" s="568" t="s">
        <v>5197</v>
      </c>
      <c r="E376" s="568" t="s">
        <v>5198</v>
      </c>
      <c r="F376" s="571">
        <v>1</v>
      </c>
      <c r="G376" s="571">
        <v>147</v>
      </c>
      <c r="H376" s="571">
        <v>1</v>
      </c>
      <c r="I376" s="571">
        <v>147</v>
      </c>
      <c r="J376" s="571">
        <v>2</v>
      </c>
      <c r="K376" s="571">
        <v>294</v>
      </c>
      <c r="L376" s="571">
        <v>2</v>
      </c>
      <c r="M376" s="571">
        <v>147</v>
      </c>
      <c r="N376" s="571">
        <v>2</v>
      </c>
      <c r="O376" s="571">
        <v>294</v>
      </c>
      <c r="P376" s="585">
        <v>2</v>
      </c>
      <c r="Q376" s="572">
        <v>147</v>
      </c>
    </row>
    <row r="377" spans="1:17" ht="14.4" customHeight="1" x14ac:dyDescent="0.3">
      <c r="A377" s="567" t="s">
        <v>5584</v>
      </c>
      <c r="B377" s="568" t="s">
        <v>5253</v>
      </c>
      <c r="C377" s="568" t="s">
        <v>3828</v>
      </c>
      <c r="D377" s="568" t="s">
        <v>5607</v>
      </c>
      <c r="E377" s="568" t="s">
        <v>5608</v>
      </c>
      <c r="F377" s="571">
        <v>6</v>
      </c>
      <c r="G377" s="571">
        <v>996</v>
      </c>
      <c r="H377" s="571">
        <v>1</v>
      </c>
      <c r="I377" s="571">
        <v>166</v>
      </c>
      <c r="J377" s="571">
        <v>12</v>
      </c>
      <c r="K377" s="571">
        <v>1992</v>
      </c>
      <c r="L377" s="571">
        <v>2</v>
      </c>
      <c r="M377" s="571">
        <v>166</v>
      </c>
      <c r="N377" s="571">
        <v>12</v>
      </c>
      <c r="O377" s="571">
        <v>1992</v>
      </c>
      <c r="P377" s="585">
        <v>2</v>
      </c>
      <c r="Q377" s="572">
        <v>166</v>
      </c>
    </row>
    <row r="378" spans="1:17" ht="14.4" customHeight="1" x14ac:dyDescent="0.3">
      <c r="A378" s="567" t="s">
        <v>5584</v>
      </c>
      <c r="B378" s="568" t="s">
        <v>5253</v>
      </c>
      <c r="C378" s="568" t="s">
        <v>3828</v>
      </c>
      <c r="D378" s="568" t="s">
        <v>5609</v>
      </c>
      <c r="E378" s="568" t="s">
        <v>5610</v>
      </c>
      <c r="F378" s="571">
        <v>6</v>
      </c>
      <c r="G378" s="571">
        <v>1032</v>
      </c>
      <c r="H378" s="571">
        <v>1</v>
      </c>
      <c r="I378" s="571">
        <v>172</v>
      </c>
      <c r="J378" s="571">
        <v>12</v>
      </c>
      <c r="K378" s="571">
        <v>2064</v>
      </c>
      <c r="L378" s="571">
        <v>2</v>
      </c>
      <c r="M378" s="571">
        <v>172</v>
      </c>
      <c r="N378" s="571">
        <v>12</v>
      </c>
      <c r="O378" s="571">
        <v>2064</v>
      </c>
      <c r="P378" s="585">
        <v>2</v>
      </c>
      <c r="Q378" s="572">
        <v>172</v>
      </c>
    </row>
    <row r="379" spans="1:17" ht="14.4" customHeight="1" x14ac:dyDescent="0.3">
      <c r="A379" s="567" t="s">
        <v>5584</v>
      </c>
      <c r="B379" s="568" t="s">
        <v>5253</v>
      </c>
      <c r="C379" s="568" t="s">
        <v>3828</v>
      </c>
      <c r="D379" s="568" t="s">
        <v>5199</v>
      </c>
      <c r="E379" s="568" t="s">
        <v>5200</v>
      </c>
      <c r="F379" s="571"/>
      <c r="G379" s="571"/>
      <c r="H379" s="571"/>
      <c r="I379" s="571"/>
      <c r="J379" s="571">
        <v>1</v>
      </c>
      <c r="K379" s="571">
        <v>349</v>
      </c>
      <c r="L379" s="571"/>
      <c r="M379" s="571">
        <v>349</v>
      </c>
      <c r="N379" s="571"/>
      <c r="O379" s="571"/>
      <c r="P379" s="585"/>
      <c r="Q379" s="572"/>
    </row>
    <row r="380" spans="1:17" ht="14.4" customHeight="1" x14ac:dyDescent="0.3">
      <c r="A380" s="567" t="s">
        <v>5584</v>
      </c>
      <c r="B380" s="568" t="s">
        <v>5253</v>
      </c>
      <c r="C380" s="568" t="s">
        <v>3828</v>
      </c>
      <c r="D380" s="568" t="s">
        <v>5611</v>
      </c>
      <c r="E380" s="568" t="s">
        <v>5612</v>
      </c>
      <c r="F380" s="571">
        <v>6</v>
      </c>
      <c r="G380" s="571">
        <v>2082</v>
      </c>
      <c r="H380" s="571">
        <v>1</v>
      </c>
      <c r="I380" s="571">
        <v>347</v>
      </c>
      <c r="J380" s="571">
        <v>6</v>
      </c>
      <c r="K380" s="571">
        <v>2082</v>
      </c>
      <c r="L380" s="571">
        <v>1</v>
      </c>
      <c r="M380" s="571">
        <v>347</v>
      </c>
      <c r="N380" s="571">
        <v>4</v>
      </c>
      <c r="O380" s="571">
        <v>1388</v>
      </c>
      <c r="P380" s="585">
        <v>0.66666666666666663</v>
      </c>
      <c r="Q380" s="572">
        <v>347</v>
      </c>
    </row>
    <row r="381" spans="1:17" ht="14.4" customHeight="1" x14ac:dyDescent="0.3">
      <c r="A381" s="567" t="s">
        <v>5584</v>
      </c>
      <c r="B381" s="568" t="s">
        <v>5253</v>
      </c>
      <c r="C381" s="568" t="s">
        <v>3828</v>
      </c>
      <c r="D381" s="568" t="s">
        <v>5613</v>
      </c>
      <c r="E381" s="568" t="s">
        <v>5614</v>
      </c>
      <c r="F381" s="571">
        <v>1</v>
      </c>
      <c r="G381" s="571">
        <v>472</v>
      </c>
      <c r="H381" s="571">
        <v>1</v>
      </c>
      <c r="I381" s="571">
        <v>472</v>
      </c>
      <c r="J381" s="571">
        <v>1</v>
      </c>
      <c r="K381" s="571">
        <v>472</v>
      </c>
      <c r="L381" s="571">
        <v>1</v>
      </c>
      <c r="M381" s="571">
        <v>472</v>
      </c>
      <c r="N381" s="571"/>
      <c r="O381" s="571"/>
      <c r="P381" s="585"/>
      <c r="Q381" s="572"/>
    </row>
    <row r="382" spans="1:17" ht="14.4" customHeight="1" x14ac:dyDescent="0.3">
      <c r="A382" s="567" t="s">
        <v>5584</v>
      </c>
      <c r="B382" s="568" t="s">
        <v>5253</v>
      </c>
      <c r="C382" s="568" t="s">
        <v>3828</v>
      </c>
      <c r="D382" s="568" t="s">
        <v>5615</v>
      </c>
      <c r="E382" s="568" t="s">
        <v>5616</v>
      </c>
      <c r="F382" s="571">
        <v>1</v>
      </c>
      <c r="G382" s="571">
        <v>685</v>
      </c>
      <c r="H382" s="571">
        <v>1</v>
      </c>
      <c r="I382" s="571">
        <v>685</v>
      </c>
      <c r="J382" s="571">
        <v>1</v>
      </c>
      <c r="K382" s="571">
        <v>685</v>
      </c>
      <c r="L382" s="571">
        <v>1</v>
      </c>
      <c r="M382" s="571">
        <v>685</v>
      </c>
      <c r="N382" s="571">
        <v>1</v>
      </c>
      <c r="O382" s="571">
        <v>686</v>
      </c>
      <c r="P382" s="585">
        <v>1.0014598540145985</v>
      </c>
      <c r="Q382" s="572">
        <v>686</v>
      </c>
    </row>
    <row r="383" spans="1:17" ht="14.4" customHeight="1" x14ac:dyDescent="0.3">
      <c r="A383" s="567" t="s">
        <v>5584</v>
      </c>
      <c r="B383" s="568" t="s">
        <v>5253</v>
      </c>
      <c r="C383" s="568" t="s">
        <v>3828</v>
      </c>
      <c r="D383" s="568" t="s">
        <v>5617</v>
      </c>
      <c r="E383" s="568" t="s">
        <v>5618</v>
      </c>
      <c r="F383" s="571">
        <v>1</v>
      </c>
      <c r="G383" s="571">
        <v>544</v>
      </c>
      <c r="H383" s="571">
        <v>1</v>
      </c>
      <c r="I383" s="571">
        <v>544</v>
      </c>
      <c r="J383" s="571">
        <v>2</v>
      </c>
      <c r="K383" s="571">
        <v>1088</v>
      </c>
      <c r="L383" s="571">
        <v>2</v>
      </c>
      <c r="M383" s="571">
        <v>544</v>
      </c>
      <c r="N383" s="571">
        <v>2</v>
      </c>
      <c r="O383" s="571">
        <v>1090</v>
      </c>
      <c r="P383" s="585">
        <v>2.0036764705882355</v>
      </c>
      <c r="Q383" s="572">
        <v>545</v>
      </c>
    </row>
    <row r="384" spans="1:17" ht="14.4" customHeight="1" x14ac:dyDescent="0.3">
      <c r="A384" s="567" t="s">
        <v>5584</v>
      </c>
      <c r="B384" s="568" t="s">
        <v>5253</v>
      </c>
      <c r="C384" s="568" t="s">
        <v>3828</v>
      </c>
      <c r="D384" s="568" t="s">
        <v>5619</v>
      </c>
      <c r="E384" s="568" t="s">
        <v>5620</v>
      </c>
      <c r="F384" s="571">
        <v>1</v>
      </c>
      <c r="G384" s="571">
        <v>673</v>
      </c>
      <c r="H384" s="571">
        <v>1</v>
      </c>
      <c r="I384" s="571">
        <v>673</v>
      </c>
      <c r="J384" s="571">
        <v>2</v>
      </c>
      <c r="K384" s="571">
        <v>1346</v>
      </c>
      <c r="L384" s="571">
        <v>2</v>
      </c>
      <c r="M384" s="571">
        <v>673</v>
      </c>
      <c r="N384" s="571">
        <v>1</v>
      </c>
      <c r="O384" s="571">
        <v>674</v>
      </c>
      <c r="P384" s="585">
        <v>1.0014858841010401</v>
      </c>
      <c r="Q384" s="572">
        <v>674</v>
      </c>
    </row>
    <row r="385" spans="1:17" ht="14.4" customHeight="1" x14ac:dyDescent="0.3">
      <c r="A385" s="567" t="s">
        <v>5584</v>
      </c>
      <c r="B385" s="568" t="s">
        <v>5253</v>
      </c>
      <c r="C385" s="568" t="s">
        <v>3828</v>
      </c>
      <c r="D385" s="568" t="s">
        <v>5621</v>
      </c>
      <c r="E385" s="568" t="s">
        <v>5622</v>
      </c>
      <c r="F385" s="571">
        <v>1</v>
      </c>
      <c r="G385" s="571">
        <v>673</v>
      </c>
      <c r="H385" s="571">
        <v>1</v>
      </c>
      <c r="I385" s="571">
        <v>673</v>
      </c>
      <c r="J385" s="571">
        <v>2</v>
      </c>
      <c r="K385" s="571">
        <v>1346</v>
      </c>
      <c r="L385" s="571">
        <v>2</v>
      </c>
      <c r="M385" s="571">
        <v>673</v>
      </c>
      <c r="N385" s="571">
        <v>1</v>
      </c>
      <c r="O385" s="571">
        <v>674</v>
      </c>
      <c r="P385" s="585">
        <v>1.0014858841010401</v>
      </c>
      <c r="Q385" s="572">
        <v>674</v>
      </c>
    </row>
    <row r="386" spans="1:17" ht="14.4" customHeight="1" x14ac:dyDescent="0.3">
      <c r="A386" s="567" t="s">
        <v>5584</v>
      </c>
      <c r="B386" s="568" t="s">
        <v>5253</v>
      </c>
      <c r="C386" s="568" t="s">
        <v>3828</v>
      </c>
      <c r="D386" s="568" t="s">
        <v>5623</v>
      </c>
      <c r="E386" s="568" t="s">
        <v>5624</v>
      </c>
      <c r="F386" s="571">
        <v>4</v>
      </c>
      <c r="G386" s="571">
        <v>2032</v>
      </c>
      <c r="H386" s="571">
        <v>1</v>
      </c>
      <c r="I386" s="571">
        <v>508</v>
      </c>
      <c r="J386" s="571"/>
      <c r="K386" s="571"/>
      <c r="L386" s="571"/>
      <c r="M386" s="571"/>
      <c r="N386" s="571"/>
      <c r="O386" s="571"/>
      <c r="P386" s="585"/>
      <c r="Q386" s="572"/>
    </row>
    <row r="387" spans="1:17" ht="14.4" customHeight="1" x14ac:dyDescent="0.3">
      <c r="A387" s="567" t="s">
        <v>5584</v>
      </c>
      <c r="B387" s="568" t="s">
        <v>5253</v>
      </c>
      <c r="C387" s="568" t="s">
        <v>3828</v>
      </c>
      <c r="D387" s="568" t="s">
        <v>5625</v>
      </c>
      <c r="E387" s="568" t="s">
        <v>5626</v>
      </c>
      <c r="F387" s="571">
        <v>4</v>
      </c>
      <c r="G387" s="571">
        <v>1672</v>
      </c>
      <c r="H387" s="571">
        <v>1</v>
      </c>
      <c r="I387" s="571">
        <v>418</v>
      </c>
      <c r="J387" s="571"/>
      <c r="K387" s="571"/>
      <c r="L387" s="571"/>
      <c r="M387" s="571"/>
      <c r="N387" s="571"/>
      <c r="O387" s="571"/>
      <c r="P387" s="585"/>
      <c r="Q387" s="572"/>
    </row>
    <row r="388" spans="1:17" ht="14.4" customHeight="1" x14ac:dyDescent="0.3">
      <c r="A388" s="567" t="s">
        <v>5584</v>
      </c>
      <c r="B388" s="568" t="s">
        <v>5253</v>
      </c>
      <c r="C388" s="568" t="s">
        <v>3828</v>
      </c>
      <c r="D388" s="568" t="s">
        <v>5627</v>
      </c>
      <c r="E388" s="568" t="s">
        <v>5628</v>
      </c>
      <c r="F388" s="571">
        <v>4</v>
      </c>
      <c r="G388" s="571">
        <v>1144</v>
      </c>
      <c r="H388" s="571">
        <v>1</v>
      </c>
      <c r="I388" s="571">
        <v>286</v>
      </c>
      <c r="J388" s="571"/>
      <c r="K388" s="571"/>
      <c r="L388" s="571"/>
      <c r="M388" s="571"/>
      <c r="N388" s="571"/>
      <c r="O388" s="571"/>
      <c r="P388" s="585"/>
      <c r="Q388" s="572"/>
    </row>
    <row r="389" spans="1:17" ht="14.4" customHeight="1" x14ac:dyDescent="0.3">
      <c r="A389" s="567" t="s">
        <v>5584</v>
      </c>
      <c r="B389" s="568" t="s">
        <v>5253</v>
      </c>
      <c r="C389" s="568" t="s">
        <v>3828</v>
      </c>
      <c r="D389" s="568" t="s">
        <v>5629</v>
      </c>
      <c r="E389" s="568" t="s">
        <v>5630</v>
      </c>
      <c r="F389" s="571">
        <v>6</v>
      </c>
      <c r="G389" s="571">
        <v>2058</v>
      </c>
      <c r="H389" s="571">
        <v>1</v>
      </c>
      <c r="I389" s="571">
        <v>343</v>
      </c>
      <c r="J389" s="571">
        <v>7</v>
      </c>
      <c r="K389" s="571">
        <v>2401</v>
      </c>
      <c r="L389" s="571">
        <v>1.1666666666666667</v>
      </c>
      <c r="M389" s="571">
        <v>343</v>
      </c>
      <c r="N389" s="571">
        <v>4</v>
      </c>
      <c r="O389" s="571">
        <v>1376</v>
      </c>
      <c r="P389" s="585">
        <v>0.66861030126336252</v>
      </c>
      <c r="Q389" s="572">
        <v>344</v>
      </c>
    </row>
    <row r="390" spans="1:17" ht="14.4" customHeight="1" x14ac:dyDescent="0.3">
      <c r="A390" s="567" t="s">
        <v>5584</v>
      </c>
      <c r="B390" s="568" t="s">
        <v>5253</v>
      </c>
      <c r="C390" s="568" t="s">
        <v>3828</v>
      </c>
      <c r="D390" s="568" t="s">
        <v>5631</v>
      </c>
      <c r="E390" s="568" t="s">
        <v>5632</v>
      </c>
      <c r="F390" s="571">
        <v>6</v>
      </c>
      <c r="G390" s="571">
        <v>1218</v>
      </c>
      <c r="H390" s="571">
        <v>1</v>
      </c>
      <c r="I390" s="571">
        <v>203</v>
      </c>
      <c r="J390" s="571">
        <v>6</v>
      </c>
      <c r="K390" s="571">
        <v>1218</v>
      </c>
      <c r="L390" s="571">
        <v>1</v>
      </c>
      <c r="M390" s="571">
        <v>203</v>
      </c>
      <c r="N390" s="571">
        <v>2</v>
      </c>
      <c r="O390" s="571">
        <v>408</v>
      </c>
      <c r="P390" s="585">
        <v>0.33497536945812806</v>
      </c>
      <c r="Q390" s="572">
        <v>204</v>
      </c>
    </row>
    <row r="391" spans="1:17" ht="14.4" customHeight="1" x14ac:dyDescent="0.3">
      <c r="A391" s="567" t="s">
        <v>5584</v>
      </c>
      <c r="B391" s="568" t="s">
        <v>5253</v>
      </c>
      <c r="C391" s="568" t="s">
        <v>3828</v>
      </c>
      <c r="D391" s="568" t="s">
        <v>5633</v>
      </c>
      <c r="E391" s="568" t="s">
        <v>5634</v>
      </c>
      <c r="F391" s="571">
        <v>5</v>
      </c>
      <c r="G391" s="571">
        <v>190</v>
      </c>
      <c r="H391" s="571">
        <v>1</v>
      </c>
      <c r="I391" s="571">
        <v>38</v>
      </c>
      <c r="J391" s="571">
        <v>10</v>
      </c>
      <c r="K391" s="571">
        <v>380</v>
      </c>
      <c r="L391" s="571">
        <v>2</v>
      </c>
      <c r="M391" s="571">
        <v>38</v>
      </c>
      <c r="N391" s="571">
        <v>3</v>
      </c>
      <c r="O391" s="571">
        <v>114</v>
      </c>
      <c r="P391" s="585">
        <v>0.6</v>
      </c>
      <c r="Q391" s="572">
        <v>38</v>
      </c>
    </row>
    <row r="392" spans="1:17" ht="14.4" customHeight="1" x14ac:dyDescent="0.3">
      <c r="A392" s="567" t="s">
        <v>5584</v>
      </c>
      <c r="B392" s="568" t="s">
        <v>5253</v>
      </c>
      <c r="C392" s="568" t="s">
        <v>3828</v>
      </c>
      <c r="D392" s="568" t="s">
        <v>4994</v>
      </c>
      <c r="E392" s="568" t="s">
        <v>4995</v>
      </c>
      <c r="F392" s="571"/>
      <c r="G392" s="571"/>
      <c r="H392" s="571"/>
      <c r="I392" s="571"/>
      <c r="J392" s="571"/>
      <c r="K392" s="571"/>
      <c r="L392" s="571"/>
      <c r="M392" s="571"/>
      <c r="N392" s="571">
        <v>12</v>
      </c>
      <c r="O392" s="571">
        <v>2604</v>
      </c>
      <c r="P392" s="585"/>
      <c r="Q392" s="572">
        <v>217</v>
      </c>
    </row>
    <row r="393" spans="1:17" ht="14.4" customHeight="1" x14ac:dyDescent="0.3">
      <c r="A393" s="567" t="s">
        <v>5584</v>
      </c>
      <c r="B393" s="568" t="s">
        <v>5253</v>
      </c>
      <c r="C393" s="568" t="s">
        <v>3828</v>
      </c>
      <c r="D393" s="568" t="s">
        <v>4996</v>
      </c>
      <c r="E393" s="568" t="s">
        <v>4997</v>
      </c>
      <c r="F393" s="571">
        <v>10</v>
      </c>
      <c r="G393" s="571">
        <v>4920</v>
      </c>
      <c r="H393" s="571">
        <v>1</v>
      </c>
      <c r="I393" s="571">
        <v>492</v>
      </c>
      <c r="J393" s="571">
        <v>8</v>
      </c>
      <c r="K393" s="571">
        <v>3952</v>
      </c>
      <c r="L393" s="571">
        <v>0.80325203252032518</v>
      </c>
      <c r="M393" s="571">
        <v>494</v>
      </c>
      <c r="N393" s="571">
        <v>8</v>
      </c>
      <c r="O393" s="571">
        <v>3976</v>
      </c>
      <c r="P393" s="585">
        <v>0.80813008130081299</v>
      </c>
      <c r="Q393" s="572">
        <v>497</v>
      </c>
    </row>
    <row r="394" spans="1:17" ht="14.4" customHeight="1" x14ac:dyDescent="0.3">
      <c r="A394" s="567" t="s">
        <v>5584</v>
      </c>
      <c r="B394" s="568" t="s">
        <v>5253</v>
      </c>
      <c r="C394" s="568" t="s">
        <v>3828</v>
      </c>
      <c r="D394" s="568" t="s">
        <v>4998</v>
      </c>
      <c r="E394" s="568" t="s">
        <v>4999</v>
      </c>
      <c r="F394" s="571">
        <v>34</v>
      </c>
      <c r="G394" s="571">
        <v>11798</v>
      </c>
      <c r="H394" s="571">
        <v>1</v>
      </c>
      <c r="I394" s="571">
        <v>347</v>
      </c>
      <c r="J394" s="571">
        <v>47</v>
      </c>
      <c r="K394" s="571">
        <v>16309</v>
      </c>
      <c r="L394" s="571">
        <v>1.3823529411764706</v>
      </c>
      <c r="M394" s="571">
        <v>347</v>
      </c>
      <c r="N394" s="571">
        <v>40</v>
      </c>
      <c r="O394" s="571">
        <v>13920</v>
      </c>
      <c r="P394" s="585">
        <v>1.1798609933887099</v>
      </c>
      <c r="Q394" s="572">
        <v>348</v>
      </c>
    </row>
    <row r="395" spans="1:17" ht="14.4" customHeight="1" x14ac:dyDescent="0.3">
      <c r="A395" s="567" t="s">
        <v>5584</v>
      </c>
      <c r="B395" s="568" t="s">
        <v>5253</v>
      </c>
      <c r="C395" s="568" t="s">
        <v>3828</v>
      </c>
      <c r="D395" s="568" t="s">
        <v>5635</v>
      </c>
      <c r="E395" s="568" t="s">
        <v>5636</v>
      </c>
      <c r="F395" s="571">
        <v>6</v>
      </c>
      <c r="G395" s="571">
        <v>624</v>
      </c>
      <c r="H395" s="571">
        <v>1</v>
      </c>
      <c r="I395" s="571">
        <v>104</v>
      </c>
      <c r="J395" s="571">
        <v>5</v>
      </c>
      <c r="K395" s="571">
        <v>520</v>
      </c>
      <c r="L395" s="571">
        <v>0.83333333333333337</v>
      </c>
      <c r="M395" s="571">
        <v>104</v>
      </c>
      <c r="N395" s="571"/>
      <c r="O395" s="571"/>
      <c r="P395" s="585"/>
      <c r="Q395" s="572"/>
    </row>
    <row r="396" spans="1:17" ht="14.4" customHeight="1" x14ac:dyDescent="0.3">
      <c r="A396" s="567" t="s">
        <v>5584</v>
      </c>
      <c r="B396" s="568" t="s">
        <v>5253</v>
      </c>
      <c r="C396" s="568" t="s">
        <v>3828</v>
      </c>
      <c r="D396" s="568" t="s">
        <v>5637</v>
      </c>
      <c r="E396" s="568" t="s">
        <v>5638</v>
      </c>
      <c r="F396" s="571"/>
      <c r="G396" s="571"/>
      <c r="H396" s="571"/>
      <c r="I396" s="571"/>
      <c r="J396" s="571">
        <v>1</v>
      </c>
      <c r="K396" s="571">
        <v>144</v>
      </c>
      <c r="L396" s="571"/>
      <c r="M396" s="571">
        <v>144</v>
      </c>
      <c r="N396" s="571">
        <v>1</v>
      </c>
      <c r="O396" s="571">
        <v>145</v>
      </c>
      <c r="P396" s="585"/>
      <c r="Q396" s="572">
        <v>145</v>
      </c>
    </row>
    <row r="397" spans="1:17" ht="14.4" customHeight="1" x14ac:dyDescent="0.3">
      <c r="A397" s="567" t="s">
        <v>5584</v>
      </c>
      <c r="B397" s="568" t="s">
        <v>5253</v>
      </c>
      <c r="C397" s="568" t="s">
        <v>3828</v>
      </c>
      <c r="D397" s="568" t="s">
        <v>5639</v>
      </c>
      <c r="E397" s="568" t="s">
        <v>5640</v>
      </c>
      <c r="F397" s="571"/>
      <c r="G397" s="571"/>
      <c r="H397" s="571"/>
      <c r="I397" s="571"/>
      <c r="J397" s="571">
        <v>2</v>
      </c>
      <c r="K397" s="571">
        <v>1144</v>
      </c>
      <c r="L397" s="571"/>
      <c r="M397" s="571">
        <v>572</v>
      </c>
      <c r="N397" s="571"/>
      <c r="O397" s="571"/>
      <c r="P397" s="585"/>
      <c r="Q397" s="572"/>
    </row>
    <row r="398" spans="1:17" ht="14.4" customHeight="1" x14ac:dyDescent="0.3">
      <c r="A398" s="567" t="s">
        <v>5584</v>
      </c>
      <c r="B398" s="568" t="s">
        <v>5253</v>
      </c>
      <c r="C398" s="568" t="s">
        <v>3828</v>
      </c>
      <c r="D398" s="568" t="s">
        <v>5641</v>
      </c>
      <c r="E398" s="568" t="s">
        <v>5642</v>
      </c>
      <c r="F398" s="571"/>
      <c r="G398" s="571"/>
      <c r="H398" s="571"/>
      <c r="I398" s="571"/>
      <c r="J398" s="571">
        <v>8</v>
      </c>
      <c r="K398" s="571">
        <v>3192</v>
      </c>
      <c r="L398" s="571"/>
      <c r="M398" s="571">
        <v>399</v>
      </c>
      <c r="N398" s="571"/>
      <c r="O398" s="571"/>
      <c r="P398" s="585"/>
      <c r="Q398" s="572"/>
    </row>
    <row r="399" spans="1:17" ht="14.4" customHeight="1" x14ac:dyDescent="0.3">
      <c r="A399" s="567" t="s">
        <v>5584</v>
      </c>
      <c r="B399" s="568" t="s">
        <v>5253</v>
      </c>
      <c r="C399" s="568" t="s">
        <v>3828</v>
      </c>
      <c r="D399" s="568" t="s">
        <v>5643</v>
      </c>
      <c r="E399" s="568" t="s">
        <v>5644</v>
      </c>
      <c r="F399" s="571">
        <v>2</v>
      </c>
      <c r="G399" s="571">
        <v>220</v>
      </c>
      <c r="H399" s="571">
        <v>1</v>
      </c>
      <c r="I399" s="571">
        <v>110</v>
      </c>
      <c r="J399" s="571">
        <v>4</v>
      </c>
      <c r="K399" s="571">
        <v>440</v>
      </c>
      <c r="L399" s="571">
        <v>2</v>
      </c>
      <c r="M399" s="571">
        <v>110</v>
      </c>
      <c r="N399" s="571">
        <v>2</v>
      </c>
      <c r="O399" s="571">
        <v>220</v>
      </c>
      <c r="P399" s="585">
        <v>1</v>
      </c>
      <c r="Q399" s="572">
        <v>110</v>
      </c>
    </row>
    <row r="400" spans="1:17" ht="14.4" customHeight="1" x14ac:dyDescent="0.3">
      <c r="A400" s="567" t="s">
        <v>5584</v>
      </c>
      <c r="B400" s="568" t="s">
        <v>5253</v>
      </c>
      <c r="C400" s="568" t="s">
        <v>3828</v>
      </c>
      <c r="D400" s="568" t="s">
        <v>5645</v>
      </c>
      <c r="E400" s="568" t="s">
        <v>5646</v>
      </c>
      <c r="F400" s="571"/>
      <c r="G400" s="571"/>
      <c r="H400" s="571"/>
      <c r="I400" s="571"/>
      <c r="J400" s="571"/>
      <c r="K400" s="571"/>
      <c r="L400" s="571"/>
      <c r="M400" s="571"/>
      <c r="N400" s="571">
        <v>2</v>
      </c>
      <c r="O400" s="571">
        <v>656</v>
      </c>
      <c r="P400" s="585"/>
      <c r="Q400" s="572">
        <v>328</v>
      </c>
    </row>
    <row r="401" spans="1:17" ht="14.4" customHeight="1" x14ac:dyDescent="0.3">
      <c r="A401" s="567" t="s">
        <v>5584</v>
      </c>
      <c r="B401" s="568" t="s">
        <v>5253</v>
      </c>
      <c r="C401" s="568" t="s">
        <v>3828</v>
      </c>
      <c r="D401" s="568" t="s">
        <v>5647</v>
      </c>
      <c r="E401" s="568" t="s">
        <v>5648</v>
      </c>
      <c r="F401" s="571"/>
      <c r="G401" s="571"/>
      <c r="H401" s="571"/>
      <c r="I401" s="571"/>
      <c r="J401" s="571"/>
      <c r="K401" s="571"/>
      <c r="L401" s="571"/>
      <c r="M401" s="571"/>
      <c r="N401" s="571">
        <v>1</v>
      </c>
      <c r="O401" s="571">
        <v>310</v>
      </c>
      <c r="P401" s="585"/>
      <c r="Q401" s="572">
        <v>310</v>
      </c>
    </row>
    <row r="402" spans="1:17" ht="14.4" customHeight="1" x14ac:dyDescent="0.3">
      <c r="A402" s="567" t="s">
        <v>5584</v>
      </c>
      <c r="B402" s="568" t="s">
        <v>5253</v>
      </c>
      <c r="C402" s="568" t="s">
        <v>3828</v>
      </c>
      <c r="D402" s="568" t="s">
        <v>4937</v>
      </c>
      <c r="E402" s="568" t="s">
        <v>4938</v>
      </c>
      <c r="F402" s="571"/>
      <c r="G402" s="571"/>
      <c r="H402" s="571"/>
      <c r="I402" s="571"/>
      <c r="J402" s="571"/>
      <c r="K402" s="571"/>
      <c r="L402" s="571"/>
      <c r="M402" s="571"/>
      <c r="N402" s="571">
        <v>12</v>
      </c>
      <c r="O402" s="571">
        <v>14940</v>
      </c>
      <c r="P402" s="585"/>
      <c r="Q402" s="572">
        <v>1245</v>
      </c>
    </row>
    <row r="403" spans="1:17" ht="14.4" customHeight="1" x14ac:dyDescent="0.3">
      <c r="A403" s="567" t="s">
        <v>5584</v>
      </c>
      <c r="B403" s="568" t="s">
        <v>5253</v>
      </c>
      <c r="C403" s="568" t="s">
        <v>3828</v>
      </c>
      <c r="D403" s="568" t="s">
        <v>5649</v>
      </c>
      <c r="E403" s="568" t="s">
        <v>5650</v>
      </c>
      <c r="F403" s="571"/>
      <c r="G403" s="571"/>
      <c r="H403" s="571"/>
      <c r="I403" s="571"/>
      <c r="J403" s="571"/>
      <c r="K403" s="571"/>
      <c r="L403" s="571"/>
      <c r="M403" s="571"/>
      <c r="N403" s="571">
        <v>34</v>
      </c>
      <c r="O403" s="571">
        <v>782</v>
      </c>
      <c r="P403" s="585"/>
      <c r="Q403" s="572">
        <v>23</v>
      </c>
    </row>
    <row r="404" spans="1:17" ht="14.4" customHeight="1" x14ac:dyDescent="0.3">
      <c r="A404" s="567" t="s">
        <v>5584</v>
      </c>
      <c r="B404" s="568" t="s">
        <v>5253</v>
      </c>
      <c r="C404" s="568" t="s">
        <v>3828</v>
      </c>
      <c r="D404" s="568" t="s">
        <v>5651</v>
      </c>
      <c r="E404" s="568" t="s">
        <v>5652</v>
      </c>
      <c r="F404" s="571"/>
      <c r="G404" s="571"/>
      <c r="H404" s="571"/>
      <c r="I404" s="571"/>
      <c r="J404" s="571"/>
      <c r="K404" s="571"/>
      <c r="L404" s="571"/>
      <c r="M404" s="571"/>
      <c r="N404" s="571">
        <v>250</v>
      </c>
      <c r="O404" s="571">
        <v>106000</v>
      </c>
      <c r="P404" s="585"/>
      <c r="Q404" s="572">
        <v>424</v>
      </c>
    </row>
    <row r="405" spans="1:17" ht="14.4" customHeight="1" thickBot="1" x14ac:dyDescent="0.35">
      <c r="A405" s="573" t="s">
        <v>5584</v>
      </c>
      <c r="B405" s="574" t="s">
        <v>5253</v>
      </c>
      <c r="C405" s="574" t="s">
        <v>3828</v>
      </c>
      <c r="D405" s="574" t="s">
        <v>4945</v>
      </c>
      <c r="E405" s="574" t="s">
        <v>4946</v>
      </c>
      <c r="F405" s="577"/>
      <c r="G405" s="577"/>
      <c r="H405" s="577"/>
      <c r="I405" s="577"/>
      <c r="J405" s="577"/>
      <c r="K405" s="577"/>
      <c r="L405" s="577"/>
      <c r="M405" s="577"/>
      <c r="N405" s="577">
        <v>250</v>
      </c>
      <c r="O405" s="577">
        <v>250500</v>
      </c>
      <c r="P405" s="586"/>
      <c r="Q405" s="578">
        <v>1002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6" bestFit="1" customWidth="1"/>
    <col min="2" max="2" width="15.6640625" style="316" bestFit="1" customWidth="1"/>
    <col min="3" max="5" width="8.33203125" style="326" customWidth="1"/>
    <col min="6" max="6" width="6.109375" style="327" customWidth="1"/>
    <col min="7" max="9" width="8.33203125" style="328" customWidth="1"/>
    <col min="10" max="10" width="6.109375" style="327" customWidth="1"/>
    <col min="11" max="13" width="8.33203125" style="328" customWidth="1"/>
    <col min="14" max="14" width="8.33203125" style="326" customWidth="1"/>
    <col min="15" max="16384" width="8.88671875" style="316"/>
  </cols>
  <sheetData>
    <row r="1" spans="1:14" ht="18.600000000000001" customHeight="1" thickBot="1" x14ac:dyDescent="0.4">
      <c r="A1" s="514" t="s">
        <v>276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</row>
    <row r="2" spans="1:14" ht="14.4" customHeight="1" thickBot="1" x14ac:dyDescent="0.35">
      <c r="A2" s="522" t="s">
        <v>290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</row>
    <row r="3" spans="1:14" ht="14.4" customHeight="1" thickBot="1" x14ac:dyDescent="0.35">
      <c r="A3" s="318"/>
      <c r="B3" s="319" t="s">
        <v>253</v>
      </c>
      <c r="C3" s="320">
        <f>SUBTOTAL(9,C6:C1048576)</f>
        <v>1536</v>
      </c>
      <c r="D3" s="321">
        <f>SUBTOTAL(9,D6:D1048576)</f>
        <v>1448</v>
      </c>
      <c r="E3" s="321">
        <f>SUBTOTAL(9,E6:E1048576)</f>
        <v>1465</v>
      </c>
      <c r="F3" s="322">
        <f>IF(OR(E3=0,C3=0),"",E3/C3)</f>
        <v>0.95377604166666663</v>
      </c>
      <c r="G3" s="323">
        <f>SUBTOTAL(9,G6:G1048576)</f>
        <v>36247802</v>
      </c>
      <c r="H3" s="324">
        <f>SUBTOTAL(9,H6:H1048576)</f>
        <v>34648153</v>
      </c>
      <c r="I3" s="324">
        <f>SUBTOTAL(9,I6:I1048576)</f>
        <v>34721067</v>
      </c>
      <c r="J3" s="322">
        <f>IF(OR(I3=0,G3=0),"",I3/G3)</f>
        <v>0.95788061852688333</v>
      </c>
      <c r="K3" s="323">
        <f>SUBTOTAL(9,K6:K1048576)</f>
        <v>12576000</v>
      </c>
      <c r="L3" s="324">
        <f>SUBTOTAL(9,L6:L1048576)</f>
        <v>12119000</v>
      </c>
      <c r="M3" s="324">
        <f>SUBTOTAL(9,M6:M1048576)</f>
        <v>12082000</v>
      </c>
      <c r="N3" s="325">
        <f>IF(OR(M3=0,E3=0),"",M3/E3)</f>
        <v>8247.0989761092151</v>
      </c>
    </row>
    <row r="4" spans="1:14" ht="14.4" customHeight="1" x14ac:dyDescent="0.3">
      <c r="A4" s="516" t="s">
        <v>176</v>
      </c>
      <c r="B4" s="517" t="s">
        <v>14</v>
      </c>
      <c r="C4" s="518" t="s">
        <v>177</v>
      </c>
      <c r="D4" s="518"/>
      <c r="E4" s="518"/>
      <c r="F4" s="519"/>
      <c r="G4" s="520" t="s">
        <v>17</v>
      </c>
      <c r="H4" s="518"/>
      <c r="I4" s="518"/>
      <c r="J4" s="519"/>
      <c r="K4" s="520" t="s">
        <v>178</v>
      </c>
      <c r="L4" s="518"/>
      <c r="M4" s="518"/>
      <c r="N4" s="521"/>
    </row>
    <row r="5" spans="1:14" ht="14.4" customHeight="1" thickBot="1" x14ac:dyDescent="0.35">
      <c r="A5" s="847"/>
      <c r="B5" s="848"/>
      <c r="C5" s="855">
        <v>2011</v>
      </c>
      <c r="D5" s="855">
        <v>2012</v>
      </c>
      <c r="E5" s="855">
        <v>2013</v>
      </c>
      <c r="F5" s="856" t="s">
        <v>5</v>
      </c>
      <c r="G5" s="866">
        <v>2011</v>
      </c>
      <c r="H5" s="855">
        <v>2012</v>
      </c>
      <c r="I5" s="855">
        <v>2013</v>
      </c>
      <c r="J5" s="856" t="s">
        <v>5</v>
      </c>
      <c r="K5" s="866">
        <v>2011</v>
      </c>
      <c r="L5" s="855">
        <v>2012</v>
      </c>
      <c r="M5" s="855">
        <v>2013</v>
      </c>
      <c r="N5" s="873" t="s">
        <v>179</v>
      </c>
    </row>
    <row r="6" spans="1:14" ht="14.4" customHeight="1" x14ac:dyDescent="0.3">
      <c r="A6" s="849" t="s">
        <v>4669</v>
      </c>
      <c r="B6" s="852" t="s">
        <v>5653</v>
      </c>
      <c r="C6" s="857">
        <v>206</v>
      </c>
      <c r="D6" s="858">
        <v>231</v>
      </c>
      <c r="E6" s="858">
        <v>200</v>
      </c>
      <c r="F6" s="863">
        <v>0.970873786407767</v>
      </c>
      <c r="G6" s="867">
        <v>5924642</v>
      </c>
      <c r="H6" s="868">
        <v>6644941</v>
      </c>
      <c r="I6" s="868">
        <v>5753858</v>
      </c>
      <c r="J6" s="863">
        <v>0.9711739544769119</v>
      </c>
      <c r="K6" s="867">
        <v>2266000</v>
      </c>
      <c r="L6" s="868">
        <v>2541000</v>
      </c>
      <c r="M6" s="868">
        <v>2200000</v>
      </c>
      <c r="N6" s="874">
        <v>11000</v>
      </c>
    </row>
    <row r="7" spans="1:14" ht="14.4" customHeight="1" x14ac:dyDescent="0.3">
      <c r="A7" s="850" t="s">
        <v>4671</v>
      </c>
      <c r="B7" s="853" t="s">
        <v>5653</v>
      </c>
      <c r="C7" s="859">
        <v>701</v>
      </c>
      <c r="D7" s="860">
        <v>725</v>
      </c>
      <c r="E7" s="860">
        <v>686</v>
      </c>
      <c r="F7" s="864">
        <v>0.97860199714693297</v>
      </c>
      <c r="G7" s="869">
        <v>17638838</v>
      </c>
      <c r="H7" s="870">
        <v>18244926</v>
      </c>
      <c r="I7" s="870">
        <v>17266044</v>
      </c>
      <c r="J7" s="864">
        <v>0.97886516107240173</v>
      </c>
      <c r="K7" s="869">
        <v>6309000</v>
      </c>
      <c r="L7" s="870">
        <v>6525000</v>
      </c>
      <c r="M7" s="870">
        <v>6174000</v>
      </c>
      <c r="N7" s="875">
        <v>9000</v>
      </c>
    </row>
    <row r="8" spans="1:14" ht="14.4" customHeight="1" x14ac:dyDescent="0.3">
      <c r="A8" s="850" t="s">
        <v>4673</v>
      </c>
      <c r="B8" s="853" t="s">
        <v>5653</v>
      </c>
      <c r="C8" s="859">
        <v>549</v>
      </c>
      <c r="D8" s="860">
        <v>414</v>
      </c>
      <c r="E8" s="860">
        <v>513</v>
      </c>
      <c r="F8" s="864">
        <v>0.93442622950819676</v>
      </c>
      <c r="G8" s="869">
        <v>11837857</v>
      </c>
      <c r="H8" s="870">
        <v>8928108</v>
      </c>
      <c r="I8" s="870">
        <v>11064990</v>
      </c>
      <c r="J8" s="864">
        <v>0.93471225408450198</v>
      </c>
      <c r="K8" s="869">
        <v>3843000</v>
      </c>
      <c r="L8" s="870">
        <v>2898000</v>
      </c>
      <c r="M8" s="870">
        <v>3591000</v>
      </c>
      <c r="N8" s="875">
        <v>7000</v>
      </c>
    </row>
    <row r="9" spans="1:14" ht="14.4" customHeight="1" x14ac:dyDescent="0.3">
      <c r="A9" s="850" t="s">
        <v>4675</v>
      </c>
      <c r="B9" s="853" t="s">
        <v>5653</v>
      </c>
      <c r="C9" s="859">
        <v>78</v>
      </c>
      <c r="D9" s="860">
        <v>77</v>
      </c>
      <c r="E9" s="860">
        <v>51</v>
      </c>
      <c r="F9" s="864">
        <v>0.65384615384615385</v>
      </c>
      <c r="G9" s="869">
        <v>834467</v>
      </c>
      <c r="H9" s="870">
        <v>824179</v>
      </c>
      <c r="I9" s="870">
        <v>546066</v>
      </c>
      <c r="J9" s="864">
        <v>0.65438896924623746</v>
      </c>
      <c r="K9" s="869">
        <v>156000</v>
      </c>
      <c r="L9" s="870">
        <v>154000</v>
      </c>
      <c r="M9" s="870">
        <v>102000</v>
      </c>
      <c r="N9" s="875">
        <v>2000</v>
      </c>
    </row>
    <row r="10" spans="1:14" ht="14.4" customHeight="1" thickBot="1" x14ac:dyDescent="0.35">
      <c r="A10" s="851" t="s">
        <v>4677</v>
      </c>
      <c r="B10" s="854" t="s">
        <v>5653</v>
      </c>
      <c r="C10" s="861">
        <v>2</v>
      </c>
      <c r="D10" s="862">
        <v>1</v>
      </c>
      <c r="E10" s="862">
        <v>15</v>
      </c>
      <c r="F10" s="865">
        <v>7.5</v>
      </c>
      <c r="G10" s="871">
        <v>11998</v>
      </c>
      <c r="H10" s="872">
        <v>5999</v>
      </c>
      <c r="I10" s="872">
        <v>90109</v>
      </c>
      <c r="J10" s="865">
        <v>7.5103350558426403</v>
      </c>
      <c r="K10" s="871">
        <v>2000</v>
      </c>
      <c r="L10" s="872">
        <v>1000</v>
      </c>
      <c r="M10" s="872">
        <v>15000</v>
      </c>
      <c r="N10" s="876">
        <v>1000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3" stopIfTrue="1" operator="greaterThanOrEqual">
      <formula>1</formula>
    </cfRule>
  </conditionalFormatting>
  <conditionalFormatting sqref="F3">
    <cfRule type="cellIs" dxfId="1" priority="2" stopIfTrue="1" operator="greaterThanOrEqual">
      <formula>1</formula>
    </cfRule>
  </conditionalFormatting>
  <conditionalFormatting sqref="J3">
    <cfRule type="cellIs" dxfId="0" priority="1" stopIfTrue="1" operator="greaterThanOrEqual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3</vt:i4>
      </vt:variant>
    </vt:vector>
  </HeadingPairs>
  <TitlesOfParts>
    <vt:vector size="31" baseType="lpstr">
      <vt:lpstr>Obsah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2013-09-05T07:28:04Z</cp:lastPrinted>
  <dcterms:created xsi:type="dcterms:W3CDTF">2013-04-17T20:15:29Z</dcterms:created>
  <dcterms:modified xsi:type="dcterms:W3CDTF">2013-08-31T12:47:10Z</dcterms:modified>
</cp:coreProperties>
</file>